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2569\1.มค69\9.บ้านแทนรัก\"/>
    </mc:Choice>
  </mc:AlternateContent>
  <xr:revisionPtr revIDLastSave="0" documentId="8_{3E0D99E1-FFCE-45E5-9AB7-7D6C9A011535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24" i="7"/>
  <c r="H25" i="7"/>
  <c r="K25" i="7" s="1"/>
  <c r="H26" i="7"/>
  <c r="K26" i="7" s="1"/>
  <c r="H27" i="7"/>
  <c r="K27" i="7" s="1"/>
  <c r="H28" i="7"/>
  <c r="K28" i="7" s="1"/>
  <c r="H29" i="7"/>
  <c r="H30" i="7"/>
  <c r="H31" i="7"/>
  <c r="H32" i="7"/>
  <c r="K32" i="7" s="1"/>
  <c r="H33" i="7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H41" i="7"/>
  <c r="K41" i="7" s="1"/>
  <c r="H24" i="7"/>
  <c r="K24" i="7" s="1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K33" i="7"/>
  <c r="L38" i="7"/>
  <c r="K29" i="7"/>
  <c r="K30" i="7"/>
  <c r="K31" i="7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<sst xmlns="http://schemas.openxmlformats.org/spreadsheetml/2006/main" count="1471" uniqueCount="715">
  <si>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</si>
  <si>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</si>
  <si>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</si>
  <si>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</si>
  <si>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</si>
  <si>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</si>
  <si>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</si>
  <si>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</si>
  <si>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</si>
  <si>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</si>
  <si>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</si>
  <si>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</si>
  <si>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</si>
  <si>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</si>
  <si>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</si>
  <si>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</si>
  <si>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</si>
  <si>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</si>
  <si>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</si>
  <si>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</si>
  <si>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</si>
  <si>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</si>
  <si>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</si>
  <si>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</si>
  <si>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</si>
  <si>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</si>
  <si>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</si>
  <si>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</si>
  <si>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</si>
  <si>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</si>
  <si>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</si>
  <si>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</si>
  <si>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</si>
  <si>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</si>
  <si>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</si>
  <si>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</si>
  <si>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</si>
  <si>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</si>
  <si>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</si>
  <si>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</si>
  <si>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</si>
  <si>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</si>
  <si>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</si>
  <si>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</si>
  <si>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</si>
  <si>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</si>
  <si>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</si>
  <si>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</si>
  <si>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</si>
  <si>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</si>
  <si>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</si>
  <si>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</si>
  <si>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</si>
  <si>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</si>
  <si>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</si>
  <si>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</si>
  <si>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</si>
  <si>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</si>
  <si>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</si>
  <si>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</si>
  <si>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</si>
  <si>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</si>
  <si>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</si>
  <si>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</si>
  <si>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</si>
  <si>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</si>
  <si>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</si>
  <si>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</si>
  <si>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</si>
  <si>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</si>
  <si>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</si>
  <si>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</si>
  <si>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</si>
  <si>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</si>
  <si>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</si>
  <si>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</si>
  <si>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</si>
  <si>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</si>
  <si>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</si>
  <si>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</si>
  <si>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</si>
  <si>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</si>
  <si>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</si>
  <si>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</si>
  <si>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</si>
  <si>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</si>
  <si>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</si>
  <si>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</si>
  <si>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</si>
  <si>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</si>
  <si>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</si>
  <si>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</si>
  <si>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</si>
  <si>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</si>
  <si>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</si>
  <si>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</si>
  <si>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</si>
  <si>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</si>
  <si>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</si>
  <si>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</si>
  <si>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</si>
  <si>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</si>
  <si>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</si>
  <si>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</si>
  <si>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</si>
  <si>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</si>
  <si>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</si>
  <si>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</si>
  <si>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</si>
  <si>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</si>
  <si>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</si>
  <si>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</si>
  <si>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</si>
  <si>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</si>
  <si>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</si>
  <si>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</si>
  <si>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</si>
  <si>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</si>
  <si>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</si>
  <si>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</si>
  <si>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</si>
  <si>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</si>
  <si>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</si>
  <si>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</si>
  <si>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</si>
  <si>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</si>
  <si>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</si>
  <si>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</si>
  <si>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</si>
  <si>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</si>
  <si>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</si>
  <si>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</si>
  <si>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</si>
  <si>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</si>
  <si>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</si>
  <si>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</si>
  <si>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</si>
  <si>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</si>
  <si>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</si>
  <si>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</si>
  <si>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</si>
  <si>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</si>
  <si>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</si>
  <si>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</si>
  <si>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</si>
  <si>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</si>
  <si>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</si>
  <si>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</si>
  <si>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</si>
  <si>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</si>
  <si>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</si>
  <si>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</si>
  <si>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</si>
  <si>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</si>
  <si>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</si>
  <si>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</si>
  <si>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</si>
  <si>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</si>
  <si>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</si>
  <si>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</si>
  <si>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</si>
  <si>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</si>
  <si>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</si>
  <si>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</si>
  <si>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</si>
  <si>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</si>
  <si>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</si>
  <si>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</si>
  <si>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</si>
  <si>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</si>
  <si>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</si>
  <si>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</si>
  <si>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</si>
  <si>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</si>
  <si>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</si>
  <si>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</si>
  <si>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</si>
  <si>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</si>
  <si>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</si>
  <si>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</si>
  <si>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</si>
  <si>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</si>
  <si>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</si>
  <si>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</si>
  <si>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</si>
  <si>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</si>
  <si>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</si>
  <si>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</si>
  <si>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</si>
  <si>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</si>
  <si>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</si>
  <si>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</si>
  <si>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</si>
  <si>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</si>
  <si>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</si>
  <si>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</si>
  <si>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</si>
  <si>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</si>
  <si>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</si>
  <si>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</si>
  <si>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</si>
  <si>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</si>
  <si>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</si>
  <si>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</si>
  <si>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</si>
  <si>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</si>
  <si>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</si>
  <si>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</si>
  <si>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</si>
  <si>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</si>
  <si>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</si>
  <si>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</si>
  <si>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</si>
  <si>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</si>
  <si>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</si>
  <si>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</si>
  <si>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</si>
  <si>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</si>
  <si>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</si>
  <si>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</si>
  <si>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</si>
  <si>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</si>
  <si>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</si>
  <si>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</si>
  <si>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</si>
  <si>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</si>
  <si>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</si>
  <si>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</si>
  <si>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</si>
  <si>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</si>
  <si>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</si>
  <si>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</si>
  <si>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</si>
  <si>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</si>
  <si>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</si>
  <si>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</si>
  <si>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</si>
  <si>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</si>
  <si>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</si>
  <si>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</si>
  <si>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</si>
  <si>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</si>
  <si>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</si>
  <si>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</si>
  <si>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</si>
  <si>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</si>
  <si>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</si>
  <si>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</si>
  <si>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</si>
  <si>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</si>
  <si>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</si>
  <si>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</si>
  <si>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</si>
  <si>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</si>
  <si>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</si>
  <si>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</si>
  <si>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</si>
  <si>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</si>
  <si>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</si>
  <si>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</si>
  <si>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</si>
  <si>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</si>
  <si>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</si>
  <si>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</si>
  <si>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</si>
  <si>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</si>
  <si>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</si>
  <si>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</si>
  <si>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</si>
  <si>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</si>
  <si>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</si>
  <si>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</si>
  <si>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</si>
  <si>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</si>
  <si>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</si>
  <si>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</si>
  <si>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</si>
  <si>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</si>
  <si>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</si>
  <si>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</si>
  <si>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</si>
  <si>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</si>
  <si>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</si>
  <si>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</si>
  <si>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</si>
  <si>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</si>
  <si>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</si>
  <si>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</si>
  <si>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</si>
  <si>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</si>
  <si>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</si>
  <si>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</si>
  <si>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</si>
  <si>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</si>
  <si>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</si>
  <si>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</si>
  <si>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</si>
  <si>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</si>
  <si>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</si>
  <si>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</si>
  <si>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</si>
  <si>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</si>
  <si>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</si>
  <si>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</si>
  <si>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</si>
  <si>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</si>
  <si>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</si>
  <si>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</si>
  <si>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</si>
  <si>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</si>
  <si>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</si>
  <si>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</si>
  <si>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</si>
  <si>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</si>
  <si>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</si>
  <si>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</si>
  <si>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</si>
  <si>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</si>
  <si>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</si>
  <si>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</si>
  <si>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</si>
  <si>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</si>
  <si>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</si>
  <si>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</si>
  <si>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</si>
  <si>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</si>
  <si>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</si>
  <si>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</si>
  <si>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</si>
  <si>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</si>
  <si>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</si>
  <si>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</si>
  <si>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</si>
  <si>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</si>
  <si>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</si>
  <si>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</si>
  <si>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</si>
  <si>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</si>
  <si>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</si>
  <si>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</si>
  <si>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</si>
  <si>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</si>
  <si>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</si>
  <si>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</si>
  <si>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</si>
  <si>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</si>
  <si>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</si>
  <si>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</si>
  <si>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</si>
  <si>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</si>
  <si>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</si>
  <si>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</si>
  <si>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</si>
  <si>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</si>
  <si>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</si>
  <si>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</si>
  <si>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</si>
  <si>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</si>
  <si>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</si>
  <si>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</si>
  <si>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</si>
  <si>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</si>
  <si>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</si>
  <si>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</si>
  <si>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</si>
  <si>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</si>
  <si>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</si>
  <si>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</si>
  <si>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</si>
  <si>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</si>
  <si>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</si>
  <si>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</si>
  <si>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</si>
  <si>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</si>
  <si>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</si>
  <si>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</si>
  <si>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</si>
  <si>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</si>
  <si>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</si>
  <si>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</si>
  <si>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</si>
  <si>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</si>
  <si>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</si>
  <si>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</si>
  <si>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</si>
  <si>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</si>
  <si>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</si>
  <si>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</si>
  <si>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</si>
  <si>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</si>
  <si>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</si>
  <si>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</si>
  <si>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</si>
  <si>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</si>
  <si>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</si>
  <si>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</si>
  <si>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</si>
  <si>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</si>
  <si>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</si>
  <si>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</si>
  <si>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</si>
  <si>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</si>
  <si>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</si>
  <si>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</si>
  <si>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</si>
  <si>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</si>
  <si>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</si>
  <si>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</si>
  <si>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</si>
  <si>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</si>
  <si>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</si>
  <si>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</si>
  <si>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</si>
  <si>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</si>
  <si>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</si>
  <si>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</si>
  <si>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</si>
  <si>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</si>
  <si>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</si>
  <si>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</si>
  <si>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</si>
  <si>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</si>
  <si>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</si>
  <si>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</si>
  <si>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</si>
  <si>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</si>
  <si>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</si>
  <si>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</si>
  <si>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</si>
  <si>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</si>
  <si>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</si>
  <si>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</si>
  <si>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</si>
  <si>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</si>
  <si>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</si>
  <si>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</si>
  <si>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</si>
  <si>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</si>
  <si>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</si>
  <si>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</si>
  <si>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</si>
  <si>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</si>
  <si>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</si>
  <si>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</si>
  <si>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</si>
  <si>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</si>
  <si>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</si>
  <si>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</si>
  <si>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</si>
  <si>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</si>
  <si>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</si>
  <si>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</si>
  <si>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</si>
  <si>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</si>
  <si>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</si>
  <si>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</si>
  <si>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</si>
  <si>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</si>
  <si>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</si>
  <si>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</si>
  <si>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</si>
  <si>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</si>
  <si>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</si>
  <si>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</si>
  <si>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</si>
  <si>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</si>
  <si>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</si>
  <si>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</si>
  <si>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</si>
  <si>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</si>
  <si>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</si>
  <si>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</si>
  <si>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</si>
  <si>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</si>
  <si>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</si>
  <si>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</si>
  <si>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</si>
  <si>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</si>
  <si>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</si>
  <si>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</si>
  <si>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</si>
  <si>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</si>
  <si>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</si>
  <si>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</si>
  <si>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</si>
  <si>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</si>
  <si>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</si>
  <si>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</si>
  <si>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</si>
  <si>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</si>
  <si>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</si>
  <si>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</si>
  <si>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</si>
  <si>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</si>
  <si>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</si>
  <si>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</si>
  <si>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</si>
  <si>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</si>
  <si>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</si>
  <si>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</si>
  <si>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</si>
  <si>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</si>
  <si>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</si>
  <si>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</si>
  <si>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</si>
  <si>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</si>
  <si>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</si>
  <si>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</si>
  <si>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</si>
  <si>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</si>
  <si>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</si>
  <si>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</si>
  <si>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</si>
  <si>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</si>
  <si>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</si>
  <si>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</si>
  <si>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</si>
  <si>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</si>
  <si>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</si>
  <si>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</si>
  <si>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</si>
  <si>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</si>
  <si>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</si>
  <si>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</si>
  <si>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</si>
  <si>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</si>
  <si>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</si>
  <si>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</si>
  <si>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</si>
  <si>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</si>
  <si>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</si>
  <si>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</si>
  <si>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</si>
  <si>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</si>
  <si>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</si>
  <si>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</si>
  <si>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</si>
  <si>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</si>
  <si>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</si>
  <si>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</si>
  <si>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</si>
  <si>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</si>
  <si>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</si>
  <si>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</si>
  <si>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</si>
  <si>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</si>
  <si>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</si>
  <si>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</si>
  <si>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</si>
  <si>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</si>
  <si>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</si>
  <si>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</si>
  <si>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</si>
  <si>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</si>
  <si>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</si>
  <si>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</si>
  <si>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</si>
  <si>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</si>
  <si>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</si>
  <si>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</si>
  <si>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</si>
  <si>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</si>
  <si>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</si>
  <si>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</si>
  <si>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</si>
  <si>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</si>
  <si>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</si>
  <si>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</si>
  <si>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</si>
  <si>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</si>
  <si>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</si>
  <si>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</si>
  <si>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</si>
  <si>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</si>
  <si>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</si>
  <si>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</si>
  <si>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</si>
  <si>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</si>
  <si>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</si>
  <si>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</si>
  <si>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</si>
  <si>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</si>
  <si>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</si>
  <si>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</si>
  <si>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</si>
  <si>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</si>
  <si>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</si>
  <si>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</si>
  <si>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</si>
  <si>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</si>
  <si>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</si>
  <si>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</si>
  <si>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</si>
  <si>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</si>
  <si>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</si>
  <si>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</si>
  <si>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</si>
  <si>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</si>
  <si>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</si>
  <si>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</si>
  <si>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</si>
  <si>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</si>
  <si>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</si>
  <si>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</si>
  <si>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</si>
  <si>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</si>
  <si>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</si>
  <si>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</si>
  <si>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</si>
  <si>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</si>
  <si>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</si>
  <si>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</si>
  <si>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</si>
  <si>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</si>
  <si>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</si>
  <si>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</si>
  <si>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</si>
  <si>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</si>
  <si>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</si>
  <si>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</si>
  <si>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</si>
  <si>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</si>
  <si>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</si>
  <si>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</si>
  <si>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</si>
  <si>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</si>
  <si>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</si>
  <si>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</si>
  <si>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</si>
  <si>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</si>
  <si>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</si>
  <si>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</si>
  <si>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</si>
  <si>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</si>
  <si>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</si>
  <si>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</si>
  <si>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</si>
  <si>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</si>
  <si>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</si>
  <si>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</si>
  <si>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</si>
  <si>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</si>
  <si>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</si>
  <si>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</si>
  <si>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</si>
  <si>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</si>
  <si>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</si>
  <si>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</si>
  <si>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</si>
  <si>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</si>
  <si>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</si>
  <si>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</si>
  <si>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</si>
  <si>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</si>
  <si>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</si>
  <si>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</si>
  <si>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</si>
  <si>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</si>
  <si>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</si>
  <si>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</si>
  <si>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</si>
  <si>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</si>
  <si>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</si>
  <si>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</si>
  <si>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</si>
  <si>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</si>
  <si>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</si>
  <si>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</si>
  <si>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</si>
  <si>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</si>
  <si>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</si>
  <si>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</si>
  <si>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</si>
  <si>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</si>
  <si>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</si>
  <si>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</si>
  <si>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</si>
  <si>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</si>
  <si>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</si>
  <si>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</si>
  <si>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</si>
  <si>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</si>
  <si>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</si>
  <si>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หมายเหตุ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</si>
  <si>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</si>
  <si>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</si>
  <si>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</si>
  <si>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</si>
  <si>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</si>
  <si>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</si>
  <si>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</si>
  <si>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</si>
  <si>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</si>
  <si>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</si>
  <si>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</si>
  <si>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</si>
  <si>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</si>
  <si>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</si>
  <si>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</si>
  <si>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</si>
  <si>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</si>
  <si>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</si>
  <si>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</si>
  <si>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</si>
  <si>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</si>
  <si>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สาย Lan Cat 5E Out door รุ่น US-9045</t>
  </si>
  <si>
    <t>TL-SG1210MPE TP-Link 10-Port Gigabit Easy Smart Switch with 8-Port PoE+</t>
  </si>
  <si>
    <t>Souka Encoder HDMI 4 To UDP</t>
  </si>
  <si>
    <t>Souka Encoder HDMI 8 To UDP</t>
  </si>
  <si>
    <t>คุณแพรว</t>
  </si>
  <si>
    <t>062-4982826</t>
  </si>
  <si>
    <t>https://goo.gl/maps/hesm7GaSpETKjuHFA</t>
  </si>
  <si>
    <t>วินเนอร์อพาร์ทเม้นท์</t>
  </si>
  <si>
    <t>012026/09-5</t>
  </si>
  <si>
    <t>8 ซอยประชาสงเคราะห์ 14 (ซอยเมตาใต้) ถ. สุขเกษม แขวงดินแดง เขตดินแดง กรุงเทพมหานคร 10400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</si>
</sst>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8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vertical="top" wrapText="1"/>
    </xf>
    <xf numFmtId="0" fontId="20" fillId="23" borderId="44" xfId="0" applyFont="1" applyFill="1" applyBorder="1" applyAlignment="1">
      <alignment vertical="top" wrapText="1"/>
    </xf>
    <xf numFmtId="164" fontId="20" fillId="3" borderId="4" xfId="1" applyFont="1" applyFill="1" applyBorder="1" applyAlignment="1">
      <alignment horizontal="center"/>
    </xf>
    <xf numFmtId="164" fontId="20" fillId="3" borderId="4" xfId="1" applyFont="1" applyFill="1" applyBorder="1" applyAlignment="1">
      <alignment horizontal="center" vertical="center"/>
    </xf>
    <xf numFmtId="164" fontId="20" fillId="3" borderId="4" xfId="1" applyFont="1" applyFill="1" applyBorder="1" applyAlignment="1">
      <alignment horizontal="center" vertical="top"/>
    </xf>
    <xf numFmtId="164" fontId="20" fillId="3" borderId="4" xfId="5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3" fontId="20" fillId="3" borderId="4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2" borderId="0" xfId="1" applyFont="1" applyFill="1" applyBorder="1" applyAlignment="1">
      <alignment horizontal="center"/>
    </xf>
    <xf numFmtId="164" fontId="20" fillId="2" borderId="0" xfId="1" applyFont="1" applyFill="1" applyAlignment="1">
      <alignment horizontal="center"/>
    </xf>
    <xf numFmtId="164" fontId="20" fillId="0" borderId="0" xfId="1" applyFont="1" applyAlignment="1">
      <alignment horizontal="center"/>
    </xf>
    <xf numFmtId="164" fontId="20" fillId="3" borderId="0" xfId="1" applyFont="1" applyFill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hesm7GaSpETKjuH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topLeftCell="A2" zoomScale="70" zoomScaleNormal="70" workbookViewId="0">
      <selection activeCell="C173" sqref="C173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3" width="18" style="275" customWidth="1"/>
    <col min="4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3" t="s">
        <v>10</v>
      </c>
      <c r="C1" s="214" t="s">
        <v>13</v>
      </c>
      <c r="D1" s="215" t="s">
        <v>1</v>
      </c>
      <c r="E1" s="216" t="s">
        <v>576</v>
      </c>
      <c r="J1" s="17" t="s">
        <v>228</v>
      </c>
      <c r="K1" s="15" t="s">
        <v>197</v>
      </c>
    </row>
    <row r="2" spans="2:12" ht="16" thickBot="1">
      <c r="B2" s="217" t="s">
        <v>321</v>
      </c>
      <c r="C2" s="218">
        <v>2000</v>
      </c>
      <c r="D2" s="219" t="s">
        <v>5</v>
      </c>
      <c r="E2" s="220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" thickBot="1">
      <c r="B3" s="217" t="s">
        <v>577</v>
      </c>
      <c r="C3" s="218">
        <v>2350</v>
      </c>
      <c r="D3" s="219" t="s">
        <v>5</v>
      </c>
      <c r="E3" s="220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" thickBot="1">
      <c r="B4" s="217" t="s">
        <v>578</v>
      </c>
      <c r="C4" s="218">
        <v>3990</v>
      </c>
      <c r="D4" s="219" t="s">
        <v>5</v>
      </c>
      <c r="E4" s="220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" thickBot="1">
      <c r="B5" s="217" t="s">
        <v>579</v>
      </c>
      <c r="C5" s="218">
        <v>3800</v>
      </c>
      <c r="D5" s="219" t="s">
        <v>5</v>
      </c>
      <c r="E5" s="220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5" thickBot="1">
      <c r="B6" s="217" t="s">
        <v>580</v>
      </c>
      <c r="C6" s="218">
        <v>4500</v>
      </c>
      <c r="D6" s="219" t="s">
        <v>5</v>
      </c>
      <c r="E6" s="220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" thickBot="1">
      <c r="B7" s="217" t="s">
        <v>581</v>
      </c>
      <c r="C7" s="218">
        <v>5750</v>
      </c>
      <c r="D7" s="219" t="s">
        <v>5</v>
      </c>
      <c r="E7" s="220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" thickBot="1">
      <c r="B8" s="217" t="s">
        <v>582</v>
      </c>
      <c r="C8" s="218">
        <v>7200</v>
      </c>
      <c r="D8" s="219" t="s">
        <v>5</v>
      </c>
      <c r="E8" s="220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" thickBot="1">
      <c r="B9" s="221" t="s">
        <v>583</v>
      </c>
      <c r="C9" s="219">
        <v>980</v>
      </c>
      <c r="D9" s="219" t="s">
        <v>5</v>
      </c>
      <c r="E9" s="220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" thickBot="1">
      <c r="B10" s="265" t="s">
        <v>706</v>
      </c>
      <c r="C10" s="264">
        <v>3430</v>
      </c>
      <c r="D10" s="219" t="s">
        <v>5</v>
      </c>
      <c r="E10" s="220" t="s">
        <v>251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" thickBot="1">
      <c r="B11" s="217" t="s">
        <v>423</v>
      </c>
      <c r="C11" s="218">
        <v>3400</v>
      </c>
      <c r="D11" s="219" t="s">
        <v>5</v>
      </c>
      <c r="E11" s="220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" thickBot="1">
      <c r="B12" s="217" t="s">
        <v>304</v>
      </c>
      <c r="C12" s="218">
        <v>5750</v>
      </c>
      <c r="D12" s="219" t="s">
        <v>5</v>
      </c>
      <c r="E12" s="220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" thickBot="1">
      <c r="B13" s="217" t="s">
        <v>322</v>
      </c>
      <c r="C13" s="218">
        <v>10890</v>
      </c>
      <c r="D13" s="219" t="s">
        <v>5</v>
      </c>
      <c r="E13" s="220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" thickBot="1">
      <c r="B14" s="217" t="s">
        <v>585</v>
      </c>
      <c r="C14" s="218">
        <v>8300</v>
      </c>
      <c r="D14" s="219" t="s">
        <v>5</v>
      </c>
      <c r="E14" s="220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5" thickBot="1">
      <c r="B15" s="217" t="s">
        <v>586</v>
      </c>
      <c r="C15" s="223">
        <v>15000</v>
      </c>
      <c r="D15" s="219" t="s">
        <v>5</v>
      </c>
      <c r="E15" s="220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" thickBot="1">
      <c r="B16" s="217" t="s">
        <v>381</v>
      </c>
      <c r="C16" s="218">
        <v>3000</v>
      </c>
      <c r="D16" s="219" t="s">
        <v>5</v>
      </c>
      <c r="E16" s="220" t="s">
        <v>251</v>
      </c>
      <c r="G16" s="40" t="s">
        <v>360</v>
      </c>
      <c r="J16" s="18" t="s">
        <v>236</v>
      </c>
      <c r="K16" s="15" t="s">
        <v>197</v>
      </c>
    </row>
    <row r="17" spans="2:12" ht="16" thickBot="1">
      <c r="B17" s="217" t="s">
        <v>588</v>
      </c>
      <c r="C17" s="223" t="s">
        <v>587</v>
      </c>
      <c r="D17" s="219" t="s">
        <v>5</v>
      </c>
      <c r="E17" s="220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" thickBot="1">
      <c r="B18" s="217" t="s">
        <v>589</v>
      </c>
      <c r="C18" s="218">
        <v>5750</v>
      </c>
      <c r="D18" s="219" t="s">
        <v>5</v>
      </c>
      <c r="E18" s="220" t="s">
        <v>251</v>
      </c>
      <c r="F18" s="62" t="s">
        <v>338</v>
      </c>
      <c r="J18" s="18" t="s">
        <v>238</v>
      </c>
      <c r="K18" s="15" t="s">
        <v>197</v>
      </c>
    </row>
    <row r="19" spans="2:12" ht="16" thickBot="1">
      <c r="B19" s="217" t="s">
        <v>590</v>
      </c>
      <c r="C19" s="218">
        <v>9900</v>
      </c>
      <c r="D19" s="219" t="s">
        <v>5</v>
      </c>
      <c r="E19" s="220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" thickBot="1">
      <c r="B20" s="217" t="s">
        <v>591</v>
      </c>
      <c r="C20" s="218">
        <v>17000</v>
      </c>
      <c r="D20" s="219" t="s">
        <v>5</v>
      </c>
      <c r="E20" s="220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" thickBot="1">
      <c r="B21" s="222" t="s">
        <v>398</v>
      </c>
      <c r="C21" s="218">
        <v>10000</v>
      </c>
      <c r="D21" s="219" t="s">
        <v>5</v>
      </c>
      <c r="E21" s="220" t="s">
        <v>584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" thickBot="1">
      <c r="B22" s="224" t="s">
        <v>592</v>
      </c>
      <c r="C22" s="225">
        <v>1000</v>
      </c>
      <c r="D22" s="219" t="s">
        <v>5</v>
      </c>
      <c r="E22" s="220" t="s">
        <v>251</v>
      </c>
      <c r="F22" s="40" t="s">
        <v>342</v>
      </c>
      <c r="J22" s="18" t="s">
        <v>240</v>
      </c>
      <c r="K22" s="16" t="s">
        <v>195</v>
      </c>
    </row>
    <row r="23" spans="2:12" ht="16" thickBot="1">
      <c r="B23" s="217" t="s">
        <v>15</v>
      </c>
      <c r="C23" s="218">
        <v>6990</v>
      </c>
      <c r="D23" s="219" t="s">
        <v>5</v>
      </c>
      <c r="E23" s="220" t="s">
        <v>251</v>
      </c>
      <c r="F23" s="40" t="s">
        <v>343</v>
      </c>
      <c r="J23" s="18" t="s">
        <v>241</v>
      </c>
      <c r="K23" s="15" t="s">
        <v>379</v>
      </c>
    </row>
    <row r="24" spans="2:12" ht="16" thickBot="1">
      <c r="B24" s="217" t="s">
        <v>593</v>
      </c>
      <c r="C24" s="218">
        <v>4600</v>
      </c>
      <c r="D24" s="219" t="s">
        <v>5</v>
      </c>
      <c r="E24" s="220" t="s">
        <v>251</v>
      </c>
      <c r="F24" s="40" t="s">
        <v>344</v>
      </c>
      <c r="J24" s="18" t="s">
        <v>242</v>
      </c>
      <c r="K24" s="15" t="s">
        <v>197</v>
      </c>
    </row>
    <row r="25" spans="2:12" ht="16" thickBot="1">
      <c r="B25" s="217" t="s">
        <v>594</v>
      </c>
      <c r="C25" s="218">
        <v>50000</v>
      </c>
      <c r="D25" s="226"/>
      <c r="E25" s="220" t="s">
        <v>251</v>
      </c>
      <c r="F25" s="40" t="s">
        <v>345</v>
      </c>
      <c r="J25" s="18" t="s">
        <v>243</v>
      </c>
      <c r="K25" s="15" t="s">
        <v>197</v>
      </c>
    </row>
    <row r="26" spans="2:12" ht="16" thickBot="1">
      <c r="B26" s="221" t="s">
        <v>382</v>
      </c>
      <c r="C26" s="218">
        <v>14650</v>
      </c>
      <c r="D26" s="219" t="s">
        <v>5</v>
      </c>
      <c r="E26" s="220" t="s">
        <v>251</v>
      </c>
      <c r="F26" s="40" t="s">
        <v>346</v>
      </c>
      <c r="K26" s="16"/>
    </row>
    <row r="27" spans="2:12" ht="16.75" customHeight="1" thickBot="1">
      <c r="B27" s="221" t="s">
        <v>595</v>
      </c>
      <c r="C27" s="225">
        <v>22470</v>
      </c>
      <c r="D27" s="219" t="s">
        <v>5</v>
      </c>
      <c r="E27" s="220" t="s">
        <v>251</v>
      </c>
      <c r="F27" s="40" t="s">
        <v>347</v>
      </c>
    </row>
    <row r="28" spans="2:12" ht="16" thickBot="1">
      <c r="B28" s="217" t="s">
        <v>450</v>
      </c>
      <c r="C28" s="218">
        <v>1750</v>
      </c>
      <c r="D28" s="219" t="s">
        <v>16</v>
      </c>
      <c r="E28" s="220" t="s">
        <v>251</v>
      </c>
      <c r="F28" s="40" t="s">
        <v>348</v>
      </c>
    </row>
    <row r="29" spans="2:12" ht="47" thickBot="1">
      <c r="B29" s="222" t="s">
        <v>596</v>
      </c>
      <c r="C29" s="218">
        <v>3785</v>
      </c>
      <c r="D29" s="219" t="s">
        <v>29</v>
      </c>
      <c r="E29" s="220" t="s">
        <v>584</v>
      </c>
      <c r="F29" s="40" t="s">
        <v>349</v>
      </c>
    </row>
    <row r="30" spans="2:12" ht="16" thickBot="1">
      <c r="B30" s="222" t="s">
        <v>597</v>
      </c>
      <c r="C30" s="218">
        <v>2464</v>
      </c>
      <c r="D30" s="219" t="s">
        <v>561</v>
      </c>
      <c r="E30" s="220" t="s">
        <v>584</v>
      </c>
      <c r="F30" s="40" t="s">
        <v>361</v>
      </c>
    </row>
    <row r="31" spans="2:12" ht="16" thickBot="1">
      <c r="B31" s="222" t="s">
        <v>598</v>
      </c>
      <c r="C31" s="218">
        <v>2880</v>
      </c>
      <c r="D31" s="219" t="s">
        <v>561</v>
      </c>
      <c r="E31" s="220" t="s">
        <v>584</v>
      </c>
    </row>
    <row r="32" spans="2:12" ht="16" thickBot="1">
      <c r="B32" s="222" t="s">
        <v>599</v>
      </c>
      <c r="C32" s="218">
        <v>3168</v>
      </c>
      <c r="D32" s="219" t="s">
        <v>561</v>
      </c>
      <c r="E32" s="220" t="s">
        <v>584</v>
      </c>
    </row>
    <row r="33" spans="2:5" ht="16" thickBot="1">
      <c r="B33" s="222" t="s">
        <v>600</v>
      </c>
      <c r="C33" s="218">
        <v>3420</v>
      </c>
      <c r="D33" s="219" t="s">
        <v>561</v>
      </c>
      <c r="E33" s="220" t="s">
        <v>584</v>
      </c>
    </row>
    <row r="34" spans="2:5" ht="16" thickBot="1">
      <c r="B34" s="222" t="s">
        <v>601</v>
      </c>
      <c r="C34" s="218">
        <v>4576</v>
      </c>
      <c r="D34" s="219" t="s">
        <v>561</v>
      </c>
      <c r="E34" s="220" t="s">
        <v>584</v>
      </c>
    </row>
    <row r="35" spans="2:5" ht="16" thickBot="1">
      <c r="B35" s="222" t="s">
        <v>602</v>
      </c>
      <c r="C35" s="218">
        <v>8568</v>
      </c>
      <c r="D35" s="219" t="s">
        <v>561</v>
      </c>
      <c r="E35" s="220" t="s">
        <v>584</v>
      </c>
    </row>
    <row r="36" spans="2:5" ht="16" thickBot="1">
      <c r="B36" s="222" t="s">
        <v>603</v>
      </c>
      <c r="C36" s="218">
        <v>9900</v>
      </c>
      <c r="D36" s="219" t="s">
        <v>561</v>
      </c>
      <c r="E36" s="220" t="s">
        <v>584</v>
      </c>
    </row>
    <row r="37" spans="2:5" ht="16" thickBot="1">
      <c r="B37" s="222" t="s">
        <v>604</v>
      </c>
      <c r="C37" s="223">
        <v>653</v>
      </c>
      <c r="D37" s="219" t="s">
        <v>5</v>
      </c>
      <c r="E37" s="220" t="s">
        <v>584</v>
      </c>
    </row>
    <row r="38" spans="2:5" ht="16" thickBot="1">
      <c r="B38" s="222" t="s">
        <v>605</v>
      </c>
      <c r="C38" s="223">
        <v>908</v>
      </c>
      <c r="D38" s="219" t="s">
        <v>5</v>
      </c>
      <c r="E38" s="220" t="s">
        <v>584</v>
      </c>
    </row>
    <row r="39" spans="2:5" ht="16" thickBot="1">
      <c r="B39" s="222" t="s">
        <v>606</v>
      </c>
      <c r="C39" s="223">
        <v>9</v>
      </c>
      <c r="D39" s="219" t="s">
        <v>5</v>
      </c>
      <c r="E39" s="220" t="s">
        <v>584</v>
      </c>
    </row>
    <row r="40" spans="2:5" ht="16" thickBot="1">
      <c r="B40" s="222" t="s">
        <v>705</v>
      </c>
      <c r="C40" s="264">
        <v>2350</v>
      </c>
      <c r="D40" s="219" t="s">
        <v>16</v>
      </c>
      <c r="E40" s="220" t="s">
        <v>251</v>
      </c>
    </row>
    <row r="41" spans="2:5" ht="16" thickBot="1">
      <c r="B41" s="222" t="s">
        <v>607</v>
      </c>
      <c r="C41" s="223">
        <v>360</v>
      </c>
      <c r="D41" s="219" t="s">
        <v>5</v>
      </c>
      <c r="E41" s="220" t="s">
        <v>584</v>
      </c>
    </row>
    <row r="42" spans="2:5" ht="16" thickBot="1">
      <c r="B42" s="222" t="s">
        <v>608</v>
      </c>
      <c r="C42" s="218">
        <v>1650</v>
      </c>
      <c r="D42" s="219" t="s">
        <v>5</v>
      </c>
      <c r="E42" s="220" t="s">
        <v>584</v>
      </c>
    </row>
    <row r="43" spans="2:5" ht="16" thickBot="1">
      <c r="B43" s="222" t="s">
        <v>609</v>
      </c>
      <c r="C43" s="218">
        <v>1890</v>
      </c>
      <c r="D43" s="219" t="s">
        <v>5</v>
      </c>
      <c r="E43" s="220" t="s">
        <v>584</v>
      </c>
    </row>
    <row r="44" spans="2:5" ht="16" thickBot="1">
      <c r="B44" s="217" t="s">
        <v>610</v>
      </c>
      <c r="C44" s="218">
        <v>3850</v>
      </c>
      <c r="D44" s="219" t="s">
        <v>16</v>
      </c>
      <c r="E44" s="220" t="s">
        <v>251</v>
      </c>
    </row>
    <row r="45" spans="2:5" ht="16" thickBot="1">
      <c r="B45" s="217" t="s">
        <v>611</v>
      </c>
      <c r="C45" s="218">
        <v>1790</v>
      </c>
      <c r="D45" s="219" t="s">
        <v>16</v>
      </c>
      <c r="E45" s="220" t="s">
        <v>251</v>
      </c>
    </row>
    <row r="46" spans="2:5" ht="16" thickBot="1">
      <c r="B46" s="217" t="s">
        <v>612</v>
      </c>
      <c r="C46" s="218">
        <v>2630</v>
      </c>
      <c r="D46" s="219" t="s">
        <v>16</v>
      </c>
      <c r="E46" s="220" t="s">
        <v>251</v>
      </c>
    </row>
    <row r="47" spans="2:5" ht="16" thickBot="1">
      <c r="B47" s="217" t="s">
        <v>613</v>
      </c>
      <c r="C47" s="223">
        <v>280</v>
      </c>
      <c r="D47" s="219" t="s">
        <v>18</v>
      </c>
      <c r="E47" s="220" t="s">
        <v>251</v>
      </c>
    </row>
    <row r="48" spans="2:5" ht="16" thickBot="1">
      <c r="B48" s="217" t="s">
        <v>614</v>
      </c>
      <c r="C48" s="223">
        <v>46.4</v>
      </c>
      <c r="D48" s="219" t="s">
        <v>18</v>
      </c>
      <c r="E48" s="220" t="s">
        <v>251</v>
      </c>
    </row>
    <row r="49" spans="1:8" ht="16" thickBot="1">
      <c r="B49" s="217" t="s">
        <v>615</v>
      </c>
      <c r="C49" s="223">
        <v>53</v>
      </c>
      <c r="D49" s="219" t="s">
        <v>5</v>
      </c>
      <c r="E49" s="220" t="s">
        <v>251</v>
      </c>
    </row>
    <row r="50" spans="1:8" ht="16" thickBot="1">
      <c r="B50" s="222" t="s">
        <v>278</v>
      </c>
      <c r="C50" s="218">
        <v>1200</v>
      </c>
      <c r="D50" s="219" t="s">
        <v>8</v>
      </c>
      <c r="E50" s="252" t="s">
        <v>584</v>
      </c>
      <c r="F50" s="234"/>
      <c r="G50" s="234"/>
      <c r="H50" s="235"/>
    </row>
    <row r="51" spans="1:8" ht="16" thickBot="1">
      <c r="B51" s="222" t="s">
        <v>383</v>
      </c>
      <c r="C51" s="218">
        <v>8500</v>
      </c>
      <c r="D51" s="219" t="s">
        <v>8</v>
      </c>
      <c r="E51" s="252" t="s">
        <v>584</v>
      </c>
      <c r="F51" s="234"/>
      <c r="G51" s="234"/>
      <c r="H51" s="235"/>
    </row>
    <row r="52" spans="1:8" ht="16" thickBot="1">
      <c r="B52" s="217" t="s">
        <v>616</v>
      </c>
      <c r="C52" s="218">
        <v>1050</v>
      </c>
      <c r="D52" s="219" t="s">
        <v>5</v>
      </c>
      <c r="E52" s="252" t="s">
        <v>251</v>
      </c>
      <c r="F52" s="234"/>
      <c r="G52" s="234"/>
      <c r="H52" s="235"/>
    </row>
    <row r="53" spans="1:8" ht="16" thickBot="1">
      <c r="B53" s="227" t="s">
        <v>617</v>
      </c>
      <c r="C53" s="225">
        <v>3680</v>
      </c>
      <c r="D53" s="219" t="s">
        <v>6</v>
      </c>
      <c r="E53" s="252" t="s">
        <v>584</v>
      </c>
      <c r="F53" s="234"/>
      <c r="G53" s="234"/>
      <c r="H53" s="235"/>
    </row>
    <row r="54" spans="1:8" ht="16" thickBot="1">
      <c r="B54" s="227" t="s">
        <v>618</v>
      </c>
      <c r="C54" s="219">
        <v>180</v>
      </c>
      <c r="D54" s="219" t="s">
        <v>7</v>
      </c>
      <c r="E54" s="252" t="s">
        <v>584</v>
      </c>
      <c r="F54" s="240"/>
      <c r="G54" s="240"/>
      <c r="H54" s="253"/>
    </row>
    <row r="55" spans="1:8" ht="16" thickBot="1">
      <c r="B55" s="227" t="s">
        <v>619</v>
      </c>
      <c r="C55" s="219">
        <v>180</v>
      </c>
      <c r="D55" s="219" t="s">
        <v>7</v>
      </c>
      <c r="E55" s="252" t="s">
        <v>584</v>
      </c>
      <c r="F55" s="240"/>
      <c r="G55" s="240"/>
      <c r="H55" s="253"/>
    </row>
    <row r="56" spans="1:8" ht="16" thickBot="1">
      <c r="A56" s="41"/>
      <c r="B56" s="227" t="s">
        <v>620</v>
      </c>
      <c r="C56" s="219">
        <v>180</v>
      </c>
      <c r="D56" s="219" t="s">
        <v>7</v>
      </c>
      <c r="E56" s="252" t="s">
        <v>584</v>
      </c>
      <c r="F56" s="237"/>
      <c r="G56" s="237"/>
      <c r="H56" s="238"/>
    </row>
    <row r="57" spans="1:8" ht="16" thickBot="1">
      <c r="B57" s="227" t="s">
        <v>621</v>
      </c>
      <c r="C57" s="219">
        <v>180</v>
      </c>
      <c r="D57" s="219" t="s">
        <v>7</v>
      </c>
      <c r="E57" s="252" t="s">
        <v>584</v>
      </c>
      <c r="F57" s="234"/>
      <c r="G57" s="234"/>
      <c r="H57" s="235"/>
    </row>
    <row r="58" spans="1:8" ht="16" thickBot="1">
      <c r="B58" s="227" t="s">
        <v>622</v>
      </c>
      <c r="C58" s="219">
        <v>180</v>
      </c>
      <c r="D58" s="219" t="s">
        <v>7</v>
      </c>
      <c r="E58" s="252" t="s">
        <v>584</v>
      </c>
      <c r="F58" s="234"/>
      <c r="G58" s="234"/>
      <c r="H58" s="235"/>
    </row>
    <row r="59" spans="1:8" ht="16" thickBot="1">
      <c r="B59" s="227" t="s">
        <v>623</v>
      </c>
      <c r="C59" s="219">
        <v>180</v>
      </c>
      <c r="D59" s="219" t="s">
        <v>7</v>
      </c>
      <c r="E59" s="252" t="s">
        <v>584</v>
      </c>
      <c r="F59" s="234"/>
      <c r="G59" s="234"/>
      <c r="H59" s="235"/>
    </row>
    <row r="60" spans="1:8" ht="16" thickBot="1">
      <c r="B60" s="227" t="s">
        <v>624</v>
      </c>
      <c r="C60" s="219">
        <v>180</v>
      </c>
      <c r="D60" s="219" t="s">
        <v>7</v>
      </c>
      <c r="E60" s="252" t="s">
        <v>584</v>
      </c>
      <c r="F60" s="234"/>
      <c r="G60" s="234"/>
      <c r="H60" s="235"/>
    </row>
    <row r="61" spans="1:8" ht="16" thickBot="1">
      <c r="B61" s="227" t="s">
        <v>625</v>
      </c>
      <c r="C61" s="219">
        <v>180</v>
      </c>
      <c r="D61" s="219" t="s">
        <v>7</v>
      </c>
      <c r="E61" s="252" t="s">
        <v>584</v>
      </c>
      <c r="F61" s="234"/>
      <c r="G61" s="234"/>
      <c r="H61" s="235"/>
    </row>
    <row r="62" spans="1:8" ht="16" thickBot="1">
      <c r="B62" s="227" t="s">
        <v>626</v>
      </c>
      <c r="C62" s="219">
        <v>500</v>
      </c>
      <c r="D62" s="219" t="s">
        <v>5</v>
      </c>
      <c r="E62" s="252" t="s">
        <v>584</v>
      </c>
      <c r="F62" s="234"/>
      <c r="G62" s="234"/>
      <c r="H62" s="235"/>
    </row>
    <row r="63" spans="1:8" ht="16" thickBot="1">
      <c r="B63" s="227" t="s">
        <v>627</v>
      </c>
      <c r="C63" s="225">
        <v>1000</v>
      </c>
      <c r="D63" s="219" t="s">
        <v>5</v>
      </c>
      <c r="E63" s="252" t="s">
        <v>584</v>
      </c>
      <c r="F63" s="234"/>
      <c r="G63" s="234"/>
      <c r="H63" s="235"/>
    </row>
    <row r="64" spans="1:8" ht="16" thickBot="1">
      <c r="B64" s="227" t="s">
        <v>628</v>
      </c>
      <c r="C64" s="219">
        <v>220</v>
      </c>
      <c r="D64" s="219" t="s">
        <v>5</v>
      </c>
      <c r="E64" s="252" t="s">
        <v>584</v>
      </c>
      <c r="F64" s="234"/>
      <c r="G64" s="234"/>
      <c r="H64" s="239"/>
    </row>
    <row r="65" spans="2:8" ht="16" thickBot="1">
      <c r="B65" s="221" t="s">
        <v>629</v>
      </c>
      <c r="C65" s="219">
        <v>84</v>
      </c>
      <c r="D65" s="219" t="s">
        <v>7</v>
      </c>
      <c r="E65" s="252" t="s">
        <v>251</v>
      </c>
      <c r="F65" s="234"/>
      <c r="G65" s="234"/>
      <c r="H65" s="235"/>
    </row>
    <row r="66" spans="2:8" ht="16" thickBot="1">
      <c r="B66" s="221" t="s">
        <v>630</v>
      </c>
      <c r="C66" s="219">
        <v>52</v>
      </c>
      <c r="D66" s="219" t="s">
        <v>7</v>
      </c>
      <c r="E66" s="252" t="s">
        <v>251</v>
      </c>
      <c r="F66" s="234"/>
      <c r="G66" s="234"/>
      <c r="H66" s="239"/>
    </row>
    <row r="67" spans="2:8" ht="16" thickBot="1">
      <c r="B67" s="221" t="s">
        <v>631</v>
      </c>
      <c r="C67" s="219">
        <v>52</v>
      </c>
      <c r="D67" s="219" t="s">
        <v>7</v>
      </c>
      <c r="E67" s="252" t="s">
        <v>251</v>
      </c>
      <c r="F67" s="234"/>
      <c r="G67" s="234"/>
      <c r="H67" s="239"/>
    </row>
    <row r="68" spans="2:8" ht="16" thickBot="1">
      <c r="B68" s="227" t="s">
        <v>410</v>
      </c>
      <c r="C68" s="219">
        <v>80</v>
      </c>
      <c r="D68" s="219" t="s">
        <v>5</v>
      </c>
      <c r="E68" s="220" t="s">
        <v>584</v>
      </c>
    </row>
    <row r="69" spans="2:8" ht="16" thickBot="1">
      <c r="B69" s="227" t="s">
        <v>411</v>
      </c>
      <c r="C69" s="219">
        <v>80</v>
      </c>
      <c r="D69" s="219" t="s">
        <v>5</v>
      </c>
      <c r="E69" s="220" t="s">
        <v>584</v>
      </c>
    </row>
    <row r="70" spans="2:8" ht="16" thickBot="1">
      <c r="B70" s="221" t="s">
        <v>314</v>
      </c>
      <c r="C70" s="225">
        <v>75000</v>
      </c>
      <c r="D70" s="219" t="s">
        <v>5</v>
      </c>
      <c r="E70" s="220" t="s">
        <v>251</v>
      </c>
    </row>
    <row r="71" spans="2:8" ht="16" thickBot="1">
      <c r="B71" s="221" t="s">
        <v>315</v>
      </c>
      <c r="C71" s="225">
        <v>162800</v>
      </c>
      <c r="D71" s="219" t="s">
        <v>5</v>
      </c>
      <c r="E71" s="220" t="s">
        <v>251</v>
      </c>
    </row>
    <row r="72" spans="2:8" ht="16" thickBot="1">
      <c r="B72" s="221" t="s">
        <v>316</v>
      </c>
      <c r="C72" s="225">
        <v>1871</v>
      </c>
      <c r="D72" s="219" t="s">
        <v>5</v>
      </c>
      <c r="E72" s="220" t="s">
        <v>251</v>
      </c>
    </row>
    <row r="73" spans="2:8" ht="16" thickBot="1">
      <c r="B73" s="221" t="s">
        <v>317</v>
      </c>
      <c r="C73" s="219">
        <v>914</v>
      </c>
      <c r="D73" s="219" t="s">
        <v>5</v>
      </c>
      <c r="E73" s="252" t="s">
        <v>251</v>
      </c>
      <c r="F73" s="234"/>
      <c r="G73" s="234"/>
      <c r="H73" s="235"/>
    </row>
    <row r="74" spans="2:8" ht="16" thickBot="1">
      <c r="B74" s="221" t="s">
        <v>318</v>
      </c>
      <c r="C74" s="225">
        <v>1442</v>
      </c>
      <c r="D74" s="219" t="s">
        <v>5</v>
      </c>
      <c r="E74" s="252" t="s">
        <v>251</v>
      </c>
      <c r="F74" s="236"/>
      <c r="G74" s="236"/>
      <c r="H74" s="235"/>
    </row>
    <row r="75" spans="2:8" ht="16" thickBot="1">
      <c r="B75" s="221" t="s">
        <v>632</v>
      </c>
      <c r="C75" s="219">
        <v>210</v>
      </c>
      <c r="D75" s="219" t="s">
        <v>5</v>
      </c>
      <c r="E75" s="252" t="s">
        <v>251</v>
      </c>
      <c r="F75" s="236"/>
      <c r="G75" s="236"/>
      <c r="H75" s="235"/>
    </row>
    <row r="76" spans="2:8" ht="16" thickBot="1">
      <c r="B76" s="221" t="s">
        <v>633</v>
      </c>
      <c r="C76" s="219">
        <v>290</v>
      </c>
      <c r="D76" s="219" t="s">
        <v>5</v>
      </c>
      <c r="E76" s="252" t="s">
        <v>251</v>
      </c>
      <c r="F76" s="236"/>
      <c r="G76" s="236"/>
      <c r="H76" s="235"/>
    </row>
    <row r="77" spans="2:8" ht="16" thickBot="1">
      <c r="B77" s="221" t="s">
        <v>634</v>
      </c>
      <c r="C77" s="219">
        <v>480</v>
      </c>
      <c r="D77" s="219" t="s">
        <v>5</v>
      </c>
      <c r="E77" s="252" t="s">
        <v>251</v>
      </c>
      <c r="F77" s="234"/>
      <c r="G77" s="234"/>
      <c r="H77" s="235"/>
    </row>
    <row r="78" spans="2:8" ht="16" thickBot="1">
      <c r="B78" s="221" t="s">
        <v>635</v>
      </c>
      <c r="C78" s="225">
        <v>1100</v>
      </c>
      <c r="D78" s="219" t="s">
        <v>5</v>
      </c>
      <c r="E78" s="252" t="s">
        <v>251</v>
      </c>
      <c r="F78" s="237"/>
      <c r="G78" s="237"/>
      <c r="H78" s="238"/>
    </row>
    <row r="79" spans="2:8" ht="16" thickBot="1">
      <c r="B79" s="227" t="s">
        <v>636</v>
      </c>
      <c r="C79" s="218">
        <v>1350</v>
      </c>
      <c r="D79" s="219" t="s">
        <v>5</v>
      </c>
      <c r="E79" s="252" t="s">
        <v>584</v>
      </c>
      <c r="F79" s="237"/>
      <c r="G79" s="237"/>
      <c r="H79" s="238"/>
    </row>
    <row r="80" spans="2:8" ht="16" thickBot="1">
      <c r="B80" s="221" t="s">
        <v>301</v>
      </c>
      <c r="C80" s="223">
        <v>550</v>
      </c>
      <c r="D80" s="219" t="s">
        <v>5</v>
      </c>
      <c r="E80" s="252" t="s">
        <v>251</v>
      </c>
      <c r="F80" s="237"/>
      <c r="G80" s="237"/>
      <c r="H80" s="238"/>
    </row>
    <row r="81" spans="2:8" ht="16" thickBot="1">
      <c r="B81" s="221" t="s">
        <v>302</v>
      </c>
      <c r="C81" s="218">
        <v>1400</v>
      </c>
      <c r="D81" s="219" t="s">
        <v>5</v>
      </c>
      <c r="E81" s="252" t="s">
        <v>251</v>
      </c>
      <c r="F81" s="234"/>
      <c r="G81" s="234"/>
      <c r="H81" s="235"/>
    </row>
    <row r="82" spans="2:8" ht="16" thickBot="1">
      <c r="B82" s="221" t="s">
        <v>313</v>
      </c>
      <c r="C82" s="218">
        <v>1700</v>
      </c>
      <c r="D82" s="219" t="s">
        <v>5</v>
      </c>
      <c r="E82" s="252" t="s">
        <v>251</v>
      </c>
      <c r="F82" s="234"/>
      <c r="G82" s="234"/>
      <c r="H82" s="235"/>
    </row>
    <row r="83" spans="2:8" ht="20.5" thickBot="1">
      <c r="B83" s="228" t="s">
        <v>305</v>
      </c>
      <c r="C83" s="218">
        <v>9120</v>
      </c>
      <c r="D83" s="219" t="s">
        <v>5</v>
      </c>
      <c r="E83" s="252" t="s">
        <v>584</v>
      </c>
      <c r="F83" s="234"/>
      <c r="G83" s="234"/>
      <c r="H83" s="235"/>
    </row>
    <row r="84" spans="2:8" ht="16" thickBot="1">
      <c r="B84" s="229" t="s">
        <v>637</v>
      </c>
      <c r="C84" s="218">
        <v>2000</v>
      </c>
      <c r="D84" s="219" t="s">
        <v>5</v>
      </c>
      <c r="E84" s="252" t="s">
        <v>93</v>
      </c>
      <c r="F84" s="234"/>
      <c r="G84" s="234"/>
      <c r="H84" s="235"/>
    </row>
    <row r="85" spans="2:8" ht="16" thickBot="1">
      <c r="B85" s="229" t="s">
        <v>638</v>
      </c>
      <c r="C85" s="225">
        <v>4400</v>
      </c>
      <c r="D85" s="219" t="s">
        <v>5</v>
      </c>
      <c r="E85" s="252" t="s">
        <v>93</v>
      </c>
      <c r="F85" s="234"/>
      <c r="G85" s="234"/>
      <c r="H85" s="235"/>
    </row>
    <row r="86" spans="2:8" ht="16" thickBot="1">
      <c r="B86" s="227" t="s">
        <v>412</v>
      </c>
      <c r="C86" s="218">
        <v>55000</v>
      </c>
      <c r="D86" s="219" t="s">
        <v>5</v>
      </c>
      <c r="E86" s="252" t="s">
        <v>584</v>
      </c>
      <c r="F86" s="234"/>
      <c r="G86" s="234"/>
      <c r="H86" s="235"/>
    </row>
    <row r="87" spans="2:8" ht="16" thickBot="1">
      <c r="B87" s="229" t="s">
        <v>639</v>
      </c>
      <c r="C87" s="219">
        <v>650</v>
      </c>
      <c r="D87" s="219" t="s">
        <v>5</v>
      </c>
      <c r="E87" s="252" t="s">
        <v>93</v>
      </c>
      <c r="F87" s="234"/>
      <c r="G87" s="234"/>
      <c r="H87" s="235"/>
    </row>
    <row r="88" spans="2:8" ht="16" thickBot="1">
      <c r="B88" s="229" t="s">
        <v>640</v>
      </c>
      <c r="C88" s="219">
        <v>750</v>
      </c>
      <c r="D88" s="219" t="s">
        <v>5</v>
      </c>
      <c r="E88" s="252" t="s">
        <v>93</v>
      </c>
      <c r="F88" s="234"/>
      <c r="G88" s="234"/>
      <c r="H88" s="235"/>
    </row>
    <row r="89" spans="2:8" ht="16" thickBot="1">
      <c r="B89" s="229" t="s">
        <v>11</v>
      </c>
      <c r="C89" s="225">
        <v>2150</v>
      </c>
      <c r="D89" s="219" t="s">
        <v>5</v>
      </c>
      <c r="E89" s="252" t="s">
        <v>93</v>
      </c>
      <c r="F89" s="234"/>
      <c r="G89" s="234"/>
      <c r="H89" s="235"/>
    </row>
    <row r="90" spans="2:8" ht="16" thickBot="1">
      <c r="B90" s="229" t="s">
        <v>289</v>
      </c>
      <c r="C90" s="225">
        <v>2150</v>
      </c>
      <c r="D90" s="219" t="s">
        <v>5</v>
      </c>
      <c r="E90" s="252" t="s">
        <v>93</v>
      </c>
      <c r="F90" s="234"/>
      <c r="G90" s="234"/>
      <c r="H90" s="235"/>
    </row>
    <row r="91" spans="2:8" ht="16" thickBot="1">
      <c r="B91" s="229" t="s">
        <v>641</v>
      </c>
      <c r="C91" s="225">
        <v>1800</v>
      </c>
      <c r="D91" s="219" t="s">
        <v>5</v>
      </c>
      <c r="E91" s="252" t="s">
        <v>93</v>
      </c>
      <c r="F91" s="234"/>
      <c r="G91" s="234"/>
      <c r="H91" s="235"/>
    </row>
    <row r="92" spans="2:8" ht="15.5" customHeight="1" thickBot="1">
      <c r="B92" s="229" t="s">
        <v>642</v>
      </c>
      <c r="C92" s="225">
        <v>1700</v>
      </c>
      <c r="D92" s="219" t="s">
        <v>5</v>
      </c>
      <c r="E92" s="252" t="s">
        <v>93</v>
      </c>
      <c r="F92" s="237"/>
      <c r="G92" s="237"/>
      <c r="H92" s="238"/>
    </row>
    <row r="93" spans="2:8" ht="16" thickBot="1">
      <c r="B93" s="229" t="s">
        <v>643</v>
      </c>
      <c r="C93" s="219">
        <v>8.66</v>
      </c>
      <c r="D93" s="219" t="s">
        <v>4</v>
      </c>
      <c r="E93" s="252" t="s">
        <v>93</v>
      </c>
      <c r="F93" s="240"/>
      <c r="G93" s="240"/>
      <c r="H93" s="253"/>
    </row>
    <row r="94" spans="2:8" ht="16" thickBot="1">
      <c r="B94" s="229" t="s">
        <v>27</v>
      </c>
      <c r="C94" s="219">
        <v>10.75</v>
      </c>
      <c r="D94" s="219" t="s">
        <v>4</v>
      </c>
      <c r="E94" s="252" t="s">
        <v>93</v>
      </c>
      <c r="F94" s="240"/>
      <c r="G94" s="240"/>
      <c r="H94" s="253"/>
    </row>
    <row r="95" spans="2:8" ht="16" thickBot="1">
      <c r="B95" s="229" t="s">
        <v>307</v>
      </c>
      <c r="C95" s="219">
        <v>6.2</v>
      </c>
      <c r="D95" s="219" t="s">
        <v>4</v>
      </c>
      <c r="E95" s="252" t="s">
        <v>93</v>
      </c>
      <c r="F95" s="240"/>
      <c r="G95" s="240"/>
      <c r="H95" s="253"/>
    </row>
    <row r="96" spans="2:8" ht="16" thickBot="1">
      <c r="B96" s="229" t="s">
        <v>12</v>
      </c>
      <c r="C96" s="219">
        <v>4.2</v>
      </c>
      <c r="D96" s="219" t="s">
        <v>4</v>
      </c>
      <c r="E96" s="252" t="s">
        <v>93</v>
      </c>
      <c r="F96" s="240"/>
      <c r="G96" s="240"/>
      <c r="H96" s="253"/>
    </row>
    <row r="97" spans="1:8" ht="16" thickBot="1">
      <c r="B97" s="227" t="s">
        <v>28</v>
      </c>
      <c r="C97" s="219">
        <v>950</v>
      </c>
      <c r="D97" s="219" t="s">
        <v>29</v>
      </c>
      <c r="E97" s="252" t="s">
        <v>584</v>
      </c>
      <c r="F97" s="240"/>
      <c r="G97" s="240"/>
      <c r="H97" s="240"/>
    </row>
    <row r="98" spans="1:8" ht="20.5" thickBot="1">
      <c r="A98" s="58"/>
      <c r="B98" s="227" t="s">
        <v>72</v>
      </c>
      <c r="C98" s="225">
        <v>1650</v>
      </c>
      <c r="D98" s="219" t="s">
        <v>29</v>
      </c>
      <c r="E98" s="220" t="s">
        <v>584</v>
      </c>
    </row>
    <row r="99" spans="1:8" ht="20.5" thickBot="1">
      <c r="A99" s="60"/>
      <c r="B99" s="227" t="s">
        <v>644</v>
      </c>
      <c r="C99" s="219">
        <v>850</v>
      </c>
      <c r="D99" s="219" t="s">
        <v>7</v>
      </c>
      <c r="E99" s="220" t="s">
        <v>584</v>
      </c>
    </row>
    <row r="100" spans="1:8" ht="16" thickBot="1">
      <c r="A100" s="51"/>
      <c r="B100" s="227" t="s">
        <v>645</v>
      </c>
      <c r="C100" s="219">
        <v>510</v>
      </c>
      <c r="D100" s="219" t="s">
        <v>29</v>
      </c>
      <c r="E100" s="220" t="s">
        <v>584</v>
      </c>
    </row>
    <row r="101" spans="1:8" ht="16" thickBot="1">
      <c r="A101" s="51"/>
      <c r="B101" s="227" t="s">
        <v>688</v>
      </c>
      <c r="C101" s="219">
        <v>2500</v>
      </c>
      <c r="D101" s="219" t="s">
        <v>29</v>
      </c>
      <c r="E101" s="220" t="s">
        <v>584</v>
      </c>
    </row>
    <row r="102" spans="1:8" ht="16" thickBot="1">
      <c r="A102" s="51"/>
      <c r="B102" s="227" t="s">
        <v>689</v>
      </c>
      <c r="C102" s="219">
        <v>2000</v>
      </c>
      <c r="D102" s="219" t="s">
        <v>29</v>
      </c>
      <c r="E102" s="220" t="s">
        <v>584</v>
      </c>
    </row>
    <row r="103" spans="1:8" ht="16" thickBot="1">
      <c r="A103" s="51"/>
      <c r="B103" s="227" t="s">
        <v>646</v>
      </c>
      <c r="C103" s="219">
        <v>350</v>
      </c>
      <c r="D103" s="219" t="s">
        <v>244</v>
      </c>
      <c r="E103" s="220" t="s">
        <v>584</v>
      </c>
    </row>
    <row r="104" spans="1:8" ht="16" thickBot="1">
      <c r="A104" s="41"/>
      <c r="B104" s="227" t="s">
        <v>299</v>
      </c>
      <c r="C104" s="219">
        <v>550</v>
      </c>
      <c r="D104" s="219" t="s">
        <v>5</v>
      </c>
      <c r="E104" s="220" t="s">
        <v>584</v>
      </c>
    </row>
    <row r="105" spans="1:8" ht="16" thickBot="1">
      <c r="A105" s="51"/>
      <c r="B105" s="229" t="s">
        <v>647</v>
      </c>
      <c r="C105" s="219">
        <v>25</v>
      </c>
      <c r="D105" s="219" t="s">
        <v>5</v>
      </c>
      <c r="E105" s="220" t="s">
        <v>93</v>
      </c>
    </row>
    <row r="106" spans="1:8" ht="16" thickBot="1">
      <c r="A106" s="41"/>
      <c r="B106" s="229" t="s">
        <v>648</v>
      </c>
      <c r="C106" s="219">
        <v>43</v>
      </c>
      <c r="D106" s="219" t="s">
        <v>5</v>
      </c>
      <c r="E106" s="220" t="s">
        <v>93</v>
      </c>
    </row>
    <row r="107" spans="1:8" ht="16" thickBot="1">
      <c r="A107" s="41"/>
      <c r="B107" s="229" t="s">
        <v>649</v>
      </c>
      <c r="C107" s="219">
        <v>47</v>
      </c>
      <c r="D107" s="219" t="s">
        <v>5</v>
      </c>
      <c r="E107" s="220" t="s">
        <v>93</v>
      </c>
    </row>
    <row r="108" spans="1:8" ht="16" thickBot="1">
      <c r="A108" s="41"/>
      <c r="B108" s="229" t="s">
        <v>650</v>
      </c>
      <c r="C108" s="219">
        <v>43</v>
      </c>
      <c r="D108" s="219" t="s">
        <v>5</v>
      </c>
      <c r="E108" s="220" t="s">
        <v>93</v>
      </c>
    </row>
    <row r="109" spans="1:8" ht="16" thickBot="1">
      <c r="A109" s="41"/>
      <c r="B109" s="229" t="s">
        <v>651</v>
      </c>
      <c r="C109" s="219">
        <v>55</v>
      </c>
      <c r="D109" s="219" t="s">
        <v>5</v>
      </c>
      <c r="E109" s="220" t="s">
        <v>93</v>
      </c>
    </row>
    <row r="110" spans="1:8" ht="16" thickBot="1">
      <c r="A110" s="41"/>
      <c r="B110" s="229" t="s">
        <v>652</v>
      </c>
      <c r="C110" s="219">
        <v>11.21</v>
      </c>
      <c r="D110" s="219" t="s">
        <v>5</v>
      </c>
      <c r="E110" s="220" t="s">
        <v>93</v>
      </c>
    </row>
    <row r="111" spans="1:8" ht="16" thickBot="1">
      <c r="A111" s="41"/>
      <c r="B111" s="229" t="s">
        <v>653</v>
      </c>
      <c r="C111" s="219">
        <v>2.33</v>
      </c>
      <c r="D111" s="219" t="s">
        <v>5</v>
      </c>
      <c r="E111" s="220" t="s">
        <v>93</v>
      </c>
    </row>
    <row r="112" spans="1:8" ht="16" thickBot="1">
      <c r="A112" s="41"/>
      <c r="B112" s="229" t="s">
        <v>74</v>
      </c>
      <c r="C112" s="219">
        <v>2.34</v>
      </c>
      <c r="D112" s="219" t="s">
        <v>5</v>
      </c>
      <c r="E112" s="220" t="s">
        <v>93</v>
      </c>
    </row>
    <row r="113" spans="1:5" ht="16" thickBot="1">
      <c r="A113" s="41"/>
      <c r="B113" s="229" t="s">
        <v>73</v>
      </c>
      <c r="C113" s="219">
        <v>4.3899999999999997</v>
      </c>
      <c r="D113" s="219" t="s">
        <v>5</v>
      </c>
      <c r="E113" s="220" t="s">
        <v>93</v>
      </c>
    </row>
    <row r="114" spans="1:5" ht="16" thickBot="1">
      <c r="A114" s="41"/>
      <c r="B114" s="229" t="s">
        <v>654</v>
      </c>
      <c r="C114" s="219">
        <v>0.2</v>
      </c>
      <c r="D114" s="219" t="s">
        <v>5</v>
      </c>
      <c r="E114" s="220" t="s">
        <v>93</v>
      </c>
    </row>
    <row r="115" spans="1:5" ht="16" thickBot="1">
      <c r="A115" s="41"/>
      <c r="B115" s="229" t="s">
        <v>271</v>
      </c>
      <c r="C115" s="219">
        <v>870</v>
      </c>
      <c r="D115" s="219" t="s">
        <v>16</v>
      </c>
      <c r="E115" s="220" t="s">
        <v>93</v>
      </c>
    </row>
    <row r="116" spans="1:5" ht="16" thickBot="1">
      <c r="A116" s="41"/>
      <c r="B116" s="229" t="s">
        <v>700</v>
      </c>
      <c r="C116" s="219">
        <v>990</v>
      </c>
      <c r="D116" s="219" t="s">
        <v>16</v>
      </c>
      <c r="E116" s="220" t="s">
        <v>93</v>
      </c>
    </row>
    <row r="117" spans="1:5" ht="16" thickBot="1">
      <c r="A117" s="41"/>
      <c r="B117" s="230" t="s">
        <v>446</v>
      </c>
      <c r="C117" s="225">
        <v>1750</v>
      </c>
      <c r="D117" s="219" t="s">
        <v>5</v>
      </c>
      <c r="E117" s="220" t="s">
        <v>419</v>
      </c>
    </row>
    <row r="118" spans="1:5" ht="16" thickBot="1">
      <c r="A118" s="41"/>
      <c r="B118" s="230" t="s">
        <v>447</v>
      </c>
      <c r="C118" s="225">
        <v>1750</v>
      </c>
      <c r="D118" s="219" t="s">
        <v>5</v>
      </c>
      <c r="E118" s="220" t="s">
        <v>419</v>
      </c>
    </row>
    <row r="119" spans="1:5" ht="16" thickBot="1">
      <c r="A119" s="41"/>
      <c r="B119" s="230" t="s">
        <v>432</v>
      </c>
      <c r="C119" s="225">
        <v>1198</v>
      </c>
      <c r="D119" s="219" t="s">
        <v>5</v>
      </c>
      <c r="E119" s="220" t="s">
        <v>419</v>
      </c>
    </row>
    <row r="120" spans="1:5" ht="16" thickBot="1">
      <c r="A120" s="41"/>
      <c r="B120" s="230" t="s">
        <v>433</v>
      </c>
      <c r="C120" s="225">
        <v>1104</v>
      </c>
      <c r="D120" s="219" t="s">
        <v>5</v>
      </c>
      <c r="E120" s="220" t="s">
        <v>419</v>
      </c>
    </row>
    <row r="121" spans="1:5" ht="16" thickBot="1">
      <c r="A121" s="41"/>
      <c r="B121" s="230" t="s">
        <v>655</v>
      </c>
      <c r="C121" s="225">
        <v>11404</v>
      </c>
      <c r="D121" s="219" t="s">
        <v>5</v>
      </c>
      <c r="E121" s="220" t="s">
        <v>419</v>
      </c>
    </row>
    <row r="122" spans="1:5" ht="16" thickBot="1">
      <c r="A122" s="41"/>
      <c r="B122" s="230" t="s">
        <v>656</v>
      </c>
      <c r="C122" s="225">
        <v>1198</v>
      </c>
      <c r="D122" s="219" t="s">
        <v>5</v>
      </c>
      <c r="E122" s="220" t="s">
        <v>419</v>
      </c>
    </row>
    <row r="123" spans="1:5" ht="16" thickBot="1">
      <c r="A123" s="41"/>
      <c r="B123" s="230" t="s">
        <v>424</v>
      </c>
      <c r="C123" s="225">
        <v>1198</v>
      </c>
      <c r="D123" s="219" t="s">
        <v>5</v>
      </c>
      <c r="E123" s="220" t="s">
        <v>419</v>
      </c>
    </row>
    <row r="124" spans="1:5" ht="16" thickBot="1">
      <c r="A124" s="41"/>
      <c r="B124" s="230" t="s">
        <v>425</v>
      </c>
      <c r="C124" s="225">
        <v>1716</v>
      </c>
      <c r="D124" s="219" t="s">
        <v>5</v>
      </c>
      <c r="E124" s="220" t="s">
        <v>419</v>
      </c>
    </row>
    <row r="125" spans="1:5" ht="16" thickBot="1">
      <c r="A125" s="41"/>
      <c r="B125" s="230" t="s">
        <v>657</v>
      </c>
      <c r="C125" s="225">
        <v>1848</v>
      </c>
      <c r="D125" s="219" t="s">
        <v>5</v>
      </c>
      <c r="E125" s="220" t="s">
        <v>419</v>
      </c>
    </row>
    <row r="126" spans="1:5" ht="16" thickBot="1">
      <c r="A126" s="41"/>
      <c r="B126" s="230" t="s">
        <v>658</v>
      </c>
      <c r="C126" s="225">
        <v>1716</v>
      </c>
      <c r="D126" s="219" t="s">
        <v>5</v>
      </c>
      <c r="E126" s="220" t="s">
        <v>419</v>
      </c>
    </row>
    <row r="127" spans="1:5" ht="16" thickBot="1">
      <c r="A127" s="41"/>
      <c r="B127" s="230" t="s">
        <v>426</v>
      </c>
      <c r="C127" s="225">
        <v>1716</v>
      </c>
      <c r="D127" s="219" t="s">
        <v>5</v>
      </c>
      <c r="E127" s="220" t="s">
        <v>419</v>
      </c>
    </row>
    <row r="128" spans="1:5" ht="16" thickBot="1">
      <c r="A128" s="41"/>
      <c r="B128" s="230" t="s">
        <v>659</v>
      </c>
      <c r="C128" s="225">
        <v>2038</v>
      </c>
      <c r="D128" s="219" t="s">
        <v>5</v>
      </c>
      <c r="E128" s="220" t="s">
        <v>419</v>
      </c>
    </row>
    <row r="129" spans="1:5" ht="16" thickBot="1">
      <c r="A129" s="41"/>
      <c r="B129" s="230" t="s">
        <v>660</v>
      </c>
      <c r="C129" s="225">
        <v>1944</v>
      </c>
      <c r="D129" s="219" t="s">
        <v>5</v>
      </c>
      <c r="E129" s="220" t="s">
        <v>419</v>
      </c>
    </row>
    <row r="130" spans="1:5" ht="16" thickBot="1">
      <c r="A130" s="41"/>
      <c r="B130" s="230" t="s">
        <v>427</v>
      </c>
      <c r="C130" s="225">
        <v>1944</v>
      </c>
      <c r="D130" s="219" t="s">
        <v>5</v>
      </c>
      <c r="E130" s="220" t="s">
        <v>419</v>
      </c>
    </row>
    <row r="131" spans="1:5" ht="16" thickBot="1">
      <c r="A131" s="41"/>
      <c r="B131" s="230" t="s">
        <v>428</v>
      </c>
      <c r="C131" s="225">
        <v>1524</v>
      </c>
      <c r="D131" s="219" t="s">
        <v>5</v>
      </c>
      <c r="E131" s="220" t="s">
        <v>419</v>
      </c>
    </row>
    <row r="132" spans="1:5" ht="16" thickBot="1">
      <c r="A132" s="41"/>
      <c r="B132" s="230" t="s">
        <v>429</v>
      </c>
      <c r="C132" s="225">
        <v>1404</v>
      </c>
      <c r="D132" s="219" t="s">
        <v>5</v>
      </c>
      <c r="E132" s="220" t="s">
        <v>419</v>
      </c>
    </row>
    <row r="133" spans="1:5" ht="16" thickBot="1">
      <c r="A133" s="41"/>
      <c r="B133" s="230" t="s">
        <v>661</v>
      </c>
      <c r="C133" s="225">
        <v>1404</v>
      </c>
      <c r="D133" s="219" t="s">
        <v>5</v>
      </c>
      <c r="E133" s="220" t="s">
        <v>419</v>
      </c>
    </row>
    <row r="134" spans="1:5" ht="16" thickBot="1">
      <c r="A134" s="41"/>
      <c r="B134" s="230" t="s">
        <v>430</v>
      </c>
      <c r="C134" s="225">
        <v>1716</v>
      </c>
      <c r="D134" s="219" t="s">
        <v>5</v>
      </c>
      <c r="E134" s="220" t="s">
        <v>419</v>
      </c>
    </row>
    <row r="135" spans="1:5" ht="16" thickBot="1">
      <c r="A135" s="41"/>
      <c r="B135" s="230" t="s">
        <v>431</v>
      </c>
      <c r="C135" s="225">
        <v>1644</v>
      </c>
      <c r="D135" s="219" t="s">
        <v>5</v>
      </c>
      <c r="E135" s="220" t="s">
        <v>419</v>
      </c>
    </row>
    <row r="136" spans="1:5" ht="16" thickBot="1">
      <c r="A136" s="41"/>
      <c r="B136" s="230" t="s">
        <v>662</v>
      </c>
      <c r="C136" s="225">
        <v>1644</v>
      </c>
      <c r="D136" s="219" t="s">
        <v>5</v>
      </c>
      <c r="E136" s="220" t="s">
        <v>419</v>
      </c>
    </row>
    <row r="137" spans="1:5" ht="16" thickBot="1">
      <c r="A137" s="41"/>
      <c r="B137" s="230" t="s">
        <v>663</v>
      </c>
      <c r="C137" s="225">
        <v>2616</v>
      </c>
      <c r="D137" s="219" t="s">
        <v>5</v>
      </c>
      <c r="E137" s="220" t="s">
        <v>419</v>
      </c>
    </row>
    <row r="138" spans="1:5" ht="16" thickBot="1">
      <c r="A138" s="41"/>
      <c r="B138" s="230" t="s">
        <v>434</v>
      </c>
      <c r="C138" s="225">
        <v>2328</v>
      </c>
      <c r="D138" s="219" t="s">
        <v>5</v>
      </c>
      <c r="E138" s="220" t="s">
        <v>419</v>
      </c>
    </row>
    <row r="139" spans="1:5" ht="16" thickBot="1">
      <c r="A139" s="41"/>
      <c r="B139" s="230" t="s">
        <v>664</v>
      </c>
      <c r="C139" s="225">
        <v>2220</v>
      </c>
      <c r="D139" s="219" t="s">
        <v>5</v>
      </c>
      <c r="E139" s="220" t="s">
        <v>419</v>
      </c>
    </row>
    <row r="140" spans="1:5" ht="16" thickBot="1">
      <c r="A140" s="41"/>
      <c r="B140" s="230" t="s">
        <v>665</v>
      </c>
      <c r="C140" s="225">
        <v>3024</v>
      </c>
      <c r="D140" s="219" t="s">
        <v>5</v>
      </c>
      <c r="E140" s="220" t="s">
        <v>419</v>
      </c>
    </row>
    <row r="141" spans="1:5" ht="16" thickBot="1">
      <c r="A141" s="41"/>
      <c r="B141" s="230" t="s">
        <v>435</v>
      </c>
      <c r="C141" s="225">
        <v>3108</v>
      </c>
      <c r="D141" s="219" t="s">
        <v>5</v>
      </c>
      <c r="E141" s="220" t="s">
        <v>419</v>
      </c>
    </row>
    <row r="142" spans="1:5" ht="16" thickBot="1">
      <c r="A142" s="41"/>
      <c r="B142" s="230" t="s">
        <v>436</v>
      </c>
      <c r="C142" s="225">
        <v>3060</v>
      </c>
      <c r="D142" s="219" t="s">
        <v>5</v>
      </c>
      <c r="E142" s="220" t="s">
        <v>419</v>
      </c>
    </row>
    <row r="143" spans="1:5" ht="16" thickBot="1">
      <c r="A143" s="41"/>
      <c r="B143" s="230" t="s">
        <v>437</v>
      </c>
      <c r="C143" s="225">
        <v>2820</v>
      </c>
      <c r="D143" s="219" t="s">
        <v>5</v>
      </c>
      <c r="E143" s="220" t="s">
        <v>419</v>
      </c>
    </row>
    <row r="144" spans="1:5" ht="16" thickBot="1">
      <c r="A144" s="41"/>
      <c r="B144" s="230" t="s">
        <v>438</v>
      </c>
      <c r="C144" s="225">
        <v>4668</v>
      </c>
      <c r="D144" s="219" t="s">
        <v>5</v>
      </c>
      <c r="E144" s="220" t="s">
        <v>419</v>
      </c>
    </row>
    <row r="145" spans="1:5" ht="16" thickBot="1">
      <c r="A145" s="41"/>
      <c r="B145" s="230" t="s">
        <v>439</v>
      </c>
      <c r="C145" s="225">
        <v>4308</v>
      </c>
      <c r="D145" s="219" t="s">
        <v>5</v>
      </c>
      <c r="E145" s="220" t="s">
        <v>419</v>
      </c>
    </row>
    <row r="146" spans="1:5" ht="16" thickBot="1">
      <c r="A146" s="41"/>
      <c r="B146" s="230" t="s">
        <v>440</v>
      </c>
      <c r="C146" s="225">
        <v>11268</v>
      </c>
      <c r="D146" s="219" t="s">
        <v>5</v>
      </c>
      <c r="E146" s="220" t="s">
        <v>419</v>
      </c>
    </row>
    <row r="147" spans="1:5" ht="16" thickBot="1">
      <c r="A147" s="41"/>
      <c r="B147" s="230" t="s">
        <v>443</v>
      </c>
      <c r="C147" s="225">
        <v>1700</v>
      </c>
      <c r="D147" s="219" t="s">
        <v>5</v>
      </c>
      <c r="E147" s="220" t="s">
        <v>419</v>
      </c>
    </row>
    <row r="148" spans="1:5" ht="16" thickBot="1">
      <c r="A148" s="41"/>
      <c r="B148" s="230" t="s">
        <v>442</v>
      </c>
      <c r="C148" s="225">
        <v>4800</v>
      </c>
      <c r="D148" s="219" t="s">
        <v>5</v>
      </c>
      <c r="E148" s="220" t="s">
        <v>419</v>
      </c>
    </row>
    <row r="149" spans="1:5" ht="16" thickBot="1">
      <c r="A149" s="41"/>
      <c r="B149" s="230" t="s">
        <v>441</v>
      </c>
      <c r="C149" s="225">
        <v>11000</v>
      </c>
      <c r="D149" s="219" t="s">
        <v>5</v>
      </c>
      <c r="E149" s="220" t="s">
        <v>419</v>
      </c>
    </row>
    <row r="150" spans="1:5" ht="16" thickBot="1">
      <c r="A150" s="41"/>
      <c r="B150" s="230" t="s">
        <v>560</v>
      </c>
      <c r="C150" s="225">
        <v>1350</v>
      </c>
      <c r="D150" s="219" t="s">
        <v>561</v>
      </c>
      <c r="E150" s="220" t="s">
        <v>419</v>
      </c>
    </row>
    <row r="151" spans="1:5" ht="16" thickBot="1">
      <c r="A151" s="41"/>
      <c r="B151" s="227" t="s">
        <v>415</v>
      </c>
      <c r="C151" s="219">
        <v>200</v>
      </c>
      <c r="D151" s="219" t="s">
        <v>29</v>
      </c>
      <c r="E151" s="220" t="s">
        <v>584</v>
      </c>
    </row>
    <row r="152" spans="1:5" ht="16" thickBot="1">
      <c r="A152" s="41"/>
      <c r="B152" s="227" t="s">
        <v>449</v>
      </c>
      <c r="C152" s="219">
        <v>15</v>
      </c>
      <c r="D152" s="219" t="s">
        <v>4</v>
      </c>
      <c r="E152" s="220" t="s">
        <v>584</v>
      </c>
    </row>
    <row r="153" spans="1:5" ht="16" thickBot="1">
      <c r="A153" s="41"/>
      <c r="B153" s="227" t="s">
        <v>448</v>
      </c>
      <c r="C153" s="219">
        <v>50</v>
      </c>
      <c r="D153" s="219" t="s">
        <v>4</v>
      </c>
      <c r="E153" s="220" t="s">
        <v>584</v>
      </c>
    </row>
    <row r="154" spans="1:5" ht="16" thickBot="1">
      <c r="A154" s="41"/>
      <c r="B154" s="227" t="s">
        <v>413</v>
      </c>
      <c r="C154" s="219">
        <v>33</v>
      </c>
      <c r="D154" s="219" t="s">
        <v>7</v>
      </c>
      <c r="E154" s="220" t="s">
        <v>584</v>
      </c>
    </row>
    <row r="155" spans="1:5" ht="16" thickBot="1">
      <c r="A155" s="41"/>
      <c r="B155" s="227" t="s">
        <v>666</v>
      </c>
      <c r="C155" s="219">
        <v>128</v>
      </c>
      <c r="D155" s="219" t="s">
        <v>667</v>
      </c>
      <c r="E155" s="220" t="s">
        <v>584</v>
      </c>
    </row>
    <row r="156" spans="1:5" ht="16" thickBot="1">
      <c r="A156" s="41"/>
      <c r="B156" s="227" t="s">
        <v>668</v>
      </c>
      <c r="C156" s="219">
        <v>60</v>
      </c>
      <c r="D156" s="219" t="s">
        <v>7</v>
      </c>
      <c r="E156" s="220" t="s">
        <v>584</v>
      </c>
    </row>
    <row r="157" spans="1:5" ht="16" thickBot="1">
      <c r="A157" s="41"/>
      <c r="B157" s="227" t="s">
        <v>366</v>
      </c>
      <c r="C157" s="219">
        <v>20</v>
      </c>
      <c r="D157" s="219" t="s">
        <v>367</v>
      </c>
      <c r="E157" s="220" t="s">
        <v>584</v>
      </c>
    </row>
    <row r="158" spans="1:5" ht="16" thickBot="1">
      <c r="A158" s="51"/>
      <c r="B158" s="227" t="s">
        <v>368</v>
      </c>
      <c r="C158" s="219">
        <v>15</v>
      </c>
      <c r="D158" s="219" t="s">
        <v>367</v>
      </c>
      <c r="E158" s="220" t="s">
        <v>584</v>
      </c>
    </row>
    <row r="159" spans="1:5" ht="16" thickBot="1">
      <c r="A159" s="51"/>
      <c r="B159" s="227" t="s">
        <v>669</v>
      </c>
      <c r="C159" s="219">
        <v>3.88</v>
      </c>
      <c r="D159" s="219" t="s">
        <v>367</v>
      </c>
      <c r="E159" s="220" t="s">
        <v>584</v>
      </c>
    </row>
    <row r="160" spans="1:5" ht="16" thickBot="1">
      <c r="A160" s="51"/>
      <c r="B160" s="227" t="s">
        <v>563</v>
      </c>
      <c r="C160" s="219">
        <v>3</v>
      </c>
      <c r="D160" s="219" t="s">
        <v>4</v>
      </c>
      <c r="E160" s="220" t="s">
        <v>584</v>
      </c>
    </row>
    <row r="161" spans="1:8" ht="16" thickBot="1">
      <c r="A161" s="99"/>
      <c r="B161" s="227" t="s">
        <v>670</v>
      </c>
      <c r="C161" s="219">
        <v>11</v>
      </c>
      <c r="D161" s="219" t="s">
        <v>4</v>
      </c>
      <c r="E161" s="220" t="s">
        <v>584</v>
      </c>
      <c r="H161" s="48"/>
    </row>
    <row r="162" spans="1:8" ht="16" thickBot="1">
      <c r="A162" s="99"/>
      <c r="B162" s="227" t="s">
        <v>671</v>
      </c>
      <c r="C162" s="219">
        <v>15</v>
      </c>
      <c r="D162" s="219" t="s">
        <v>4</v>
      </c>
      <c r="E162" s="220" t="s">
        <v>584</v>
      </c>
      <c r="H162" s="48"/>
    </row>
    <row r="163" spans="1:8" ht="16" thickBot="1">
      <c r="A163" s="99"/>
      <c r="B163" s="227" t="s">
        <v>672</v>
      </c>
      <c r="C163" s="219">
        <v>19</v>
      </c>
      <c r="D163" s="219" t="s">
        <v>4</v>
      </c>
      <c r="E163" s="220" t="s">
        <v>584</v>
      </c>
    </row>
    <row r="164" spans="1:8" ht="16" thickBot="1">
      <c r="A164" s="99"/>
      <c r="B164" s="227" t="s">
        <v>699</v>
      </c>
      <c r="C164" s="263">
        <v>1500</v>
      </c>
      <c r="D164" s="219" t="s">
        <v>5</v>
      </c>
      <c r="E164" s="220" t="s">
        <v>584</v>
      </c>
    </row>
    <row r="165" spans="1:8" ht="16" thickBot="1">
      <c r="A165" s="99"/>
      <c r="B165" s="229" t="s">
        <v>554</v>
      </c>
      <c r="C165" s="225">
        <v>15000</v>
      </c>
      <c r="D165" s="219" t="s">
        <v>5</v>
      </c>
      <c r="E165" s="220" t="s">
        <v>93</v>
      </c>
      <c r="F165" s="48" t="s">
        <v>64</v>
      </c>
      <c r="G165" s="48"/>
    </row>
    <row r="166" spans="1:8" ht="16" thickBot="1">
      <c r="A166" s="99"/>
      <c r="B166" s="229" t="s">
        <v>555</v>
      </c>
      <c r="C166" s="225">
        <v>22000</v>
      </c>
      <c r="D166" s="219" t="s">
        <v>5</v>
      </c>
      <c r="E166" s="220" t="s">
        <v>93</v>
      </c>
      <c r="F166" s="48" t="s">
        <v>68</v>
      </c>
      <c r="G166" s="48"/>
    </row>
    <row r="167" spans="1:8" ht="16" thickBot="1">
      <c r="A167" s="99"/>
      <c r="B167" s="229" t="s">
        <v>698</v>
      </c>
      <c r="C167" s="225">
        <v>53000</v>
      </c>
      <c r="D167" s="219" t="s">
        <v>5</v>
      </c>
      <c r="E167" s="220" t="s">
        <v>93</v>
      </c>
      <c r="F167" s="40" t="s">
        <v>56</v>
      </c>
    </row>
    <row r="168" spans="1:8" ht="16" thickBot="1">
      <c r="A168" s="99"/>
      <c r="B168" s="229" t="s">
        <v>556</v>
      </c>
      <c r="C168" s="225">
        <v>21000</v>
      </c>
      <c r="D168" s="219" t="s">
        <v>5</v>
      </c>
      <c r="E168" s="220" t="s">
        <v>93</v>
      </c>
      <c r="F168" s="40" t="s">
        <v>65</v>
      </c>
    </row>
    <row r="169" spans="1:8" ht="16" thickBot="1">
      <c r="A169" s="99"/>
      <c r="B169" s="229" t="s">
        <v>557</v>
      </c>
      <c r="C169" s="225">
        <v>33000</v>
      </c>
      <c r="D169" s="219" t="s">
        <v>5</v>
      </c>
      <c r="E169" s="220" t="s">
        <v>93</v>
      </c>
    </row>
    <row r="170" spans="1:8" ht="16" thickBot="1">
      <c r="A170" s="99"/>
      <c r="B170" s="229" t="s">
        <v>558</v>
      </c>
      <c r="C170" s="225">
        <v>25000</v>
      </c>
      <c r="D170" s="219" t="s">
        <v>5</v>
      </c>
      <c r="E170" s="220" t="s">
        <v>93</v>
      </c>
    </row>
    <row r="171" spans="1:8" ht="16" thickBot="1">
      <c r="A171" s="99"/>
      <c r="B171" s="229" t="s">
        <v>559</v>
      </c>
      <c r="C171" s="225">
        <v>70000</v>
      </c>
      <c r="D171" s="219" t="s">
        <v>5</v>
      </c>
      <c r="E171" s="220" t="s">
        <v>93</v>
      </c>
    </row>
    <row r="172" spans="1:8">
      <c r="A172" s="99"/>
      <c r="B172" s="231" t="s">
        <v>707</v>
      </c>
      <c r="C172" s="267">
        <v>19500</v>
      </c>
      <c r="D172" s="232" t="s">
        <v>5</v>
      </c>
    </row>
    <row r="173" spans="1:8">
      <c r="A173" s="99"/>
      <c r="B173" s="231" t="s">
        <v>708</v>
      </c>
      <c r="C173" s="266">
        <v>35000</v>
      </c>
      <c r="D173" s="232" t="s">
        <v>5</v>
      </c>
    </row>
    <row r="174" spans="1:8">
      <c r="A174" s="99"/>
      <c r="B174" s="231"/>
      <c r="C174" s="266"/>
      <c r="D174" s="232"/>
    </row>
    <row r="175" spans="1:8">
      <c r="A175" s="99"/>
      <c r="B175" s="231"/>
      <c r="C175" s="266"/>
      <c r="D175" s="232"/>
    </row>
    <row r="176" spans="1:8">
      <c r="A176" s="99"/>
      <c r="B176" s="231"/>
      <c r="C176" s="266"/>
      <c r="D176" s="232"/>
    </row>
    <row r="177" spans="1:4">
      <c r="A177" s="99"/>
      <c r="B177" s="231"/>
      <c r="C177" s="266"/>
      <c r="D177" s="232"/>
    </row>
    <row r="178" spans="1:4">
      <c r="A178" s="99"/>
      <c r="B178" s="231"/>
      <c r="C178" s="266"/>
      <c r="D178" s="232"/>
    </row>
    <row r="179" spans="1:4" ht="16" thickBot="1">
      <c r="A179" s="99"/>
      <c r="B179" s="231"/>
      <c r="C179" s="266"/>
      <c r="D179" s="232"/>
    </row>
    <row r="180" spans="1:4" ht="16" thickBot="1">
      <c r="A180" s="99"/>
      <c r="B180" s="241" t="s">
        <v>693</v>
      </c>
      <c r="C180" s="243">
        <v>2.5</v>
      </c>
      <c r="D180" s="243" t="s">
        <v>4</v>
      </c>
    </row>
    <row r="181" spans="1:4" ht="16" thickBot="1">
      <c r="A181" s="99"/>
      <c r="B181" s="261" t="s">
        <v>694</v>
      </c>
      <c r="C181" s="262">
        <v>3</v>
      </c>
      <c r="D181" s="262" t="s">
        <v>4</v>
      </c>
    </row>
    <row r="182" spans="1:4" ht="16" thickBot="1">
      <c r="A182" s="99"/>
      <c r="B182" s="244" t="s">
        <v>670</v>
      </c>
      <c r="C182" s="219">
        <v>11</v>
      </c>
      <c r="D182" s="219" t="s">
        <v>4</v>
      </c>
    </row>
    <row r="183" spans="1:4" ht="16" thickBot="1">
      <c r="A183" s="99"/>
      <c r="B183" s="244" t="s">
        <v>671</v>
      </c>
      <c r="C183" s="219">
        <v>15</v>
      </c>
      <c r="D183" s="219" t="s">
        <v>4</v>
      </c>
    </row>
    <row r="184" spans="1:4" ht="16" thickBot="1">
      <c r="A184" s="99"/>
      <c r="B184" s="244" t="s">
        <v>672</v>
      </c>
      <c r="C184" s="219">
        <v>19</v>
      </c>
      <c r="D184" s="219" t="s">
        <v>4</v>
      </c>
    </row>
    <row r="185" spans="1:4" ht="16" thickBot="1">
      <c r="A185" s="99"/>
      <c r="B185" s="244" t="s">
        <v>26</v>
      </c>
      <c r="C185" s="219">
        <v>25</v>
      </c>
      <c r="D185" s="219" t="s">
        <v>4</v>
      </c>
    </row>
    <row r="186" spans="1:4" ht="16" thickBot="1">
      <c r="A186" s="99"/>
      <c r="B186" s="244" t="s">
        <v>695</v>
      </c>
      <c r="C186" s="219">
        <v>11</v>
      </c>
      <c r="D186" s="219" t="s">
        <v>4</v>
      </c>
    </row>
    <row r="187" spans="1:4" ht="16" thickBot="1">
      <c r="A187" s="99"/>
      <c r="B187" s="244" t="s">
        <v>696</v>
      </c>
      <c r="C187" s="219">
        <v>16.5</v>
      </c>
      <c r="D187" s="219" t="s">
        <v>4</v>
      </c>
    </row>
    <row r="188" spans="1:4" ht="16" thickBot="1">
      <c r="A188" s="99"/>
      <c r="B188" s="244" t="s">
        <v>697</v>
      </c>
      <c r="C188" s="219">
        <v>20.5</v>
      </c>
      <c r="D188" s="219" t="s">
        <v>4</v>
      </c>
    </row>
    <row r="189" spans="1:4" ht="16" thickBot="1">
      <c r="A189" s="99"/>
      <c r="B189" s="244" t="s">
        <v>690</v>
      </c>
      <c r="C189" s="219">
        <v>22</v>
      </c>
      <c r="D189" s="219" t="s">
        <v>4</v>
      </c>
    </row>
    <row r="190" spans="1:4" ht="16" thickBot="1">
      <c r="A190" s="99"/>
      <c r="B190" s="244" t="s">
        <v>691</v>
      </c>
      <c r="C190" s="219">
        <v>25</v>
      </c>
      <c r="D190" s="219" t="s">
        <v>4</v>
      </c>
    </row>
    <row r="191" spans="1:4" ht="16" thickBot="1">
      <c r="A191" s="99"/>
      <c r="B191" s="244" t="s">
        <v>692</v>
      </c>
      <c r="C191" s="219">
        <v>33</v>
      </c>
      <c r="D191" s="219" t="s">
        <v>4</v>
      </c>
    </row>
    <row r="192" spans="1:4" ht="16" thickBot="1">
      <c r="A192" s="99"/>
      <c r="B192" s="245" t="s">
        <v>296</v>
      </c>
      <c r="C192" s="223">
        <v>3.5</v>
      </c>
      <c r="D192" s="223" t="s">
        <v>5</v>
      </c>
    </row>
    <row r="193" spans="1:4" ht="16" thickBot="1">
      <c r="A193" s="99"/>
      <c r="B193" s="245" t="s">
        <v>297</v>
      </c>
      <c r="C193" s="223">
        <v>17</v>
      </c>
      <c r="D193" s="223" t="s">
        <v>7</v>
      </c>
    </row>
    <row r="194" spans="1:4" ht="16" thickBot="1">
      <c r="A194" s="99"/>
      <c r="B194" s="245" t="s">
        <v>308</v>
      </c>
      <c r="C194" s="223">
        <v>14</v>
      </c>
      <c r="D194" s="223" t="s">
        <v>7</v>
      </c>
    </row>
    <row r="195" spans="1:4" ht="16" thickBot="1">
      <c r="A195" s="99"/>
      <c r="B195" s="245" t="s">
        <v>298</v>
      </c>
      <c r="C195" s="223">
        <v>19</v>
      </c>
      <c r="D195" s="223" t="s">
        <v>7</v>
      </c>
    </row>
    <row r="196" spans="1:4" ht="16" thickBot="1">
      <c r="A196" s="99"/>
      <c r="B196" s="244" t="s">
        <v>272</v>
      </c>
      <c r="C196" s="219">
        <v>14</v>
      </c>
      <c r="D196" s="219" t="s">
        <v>4</v>
      </c>
    </row>
    <row r="197" spans="1:4" ht="16" thickBot="1">
      <c r="A197" s="99"/>
      <c r="B197" s="244" t="s">
        <v>391</v>
      </c>
      <c r="C197" s="219">
        <v>17</v>
      </c>
      <c r="D197" s="219" t="s">
        <v>4</v>
      </c>
    </row>
    <row r="198" spans="1:4" ht="16" thickBot="1">
      <c r="A198" s="99"/>
      <c r="B198" s="244" t="s">
        <v>273</v>
      </c>
      <c r="C198" s="219">
        <v>23.5</v>
      </c>
      <c r="D198" s="219" t="s">
        <v>4</v>
      </c>
    </row>
    <row r="199" spans="1:4" ht="16" thickBot="1">
      <c r="A199" s="51"/>
      <c r="B199" s="244" t="s">
        <v>675</v>
      </c>
      <c r="C199" s="219">
        <v>135</v>
      </c>
      <c r="D199" s="219" t="s">
        <v>4</v>
      </c>
    </row>
    <row r="200" spans="1:4" ht="16" thickBot="1">
      <c r="A200" s="51"/>
      <c r="B200" s="244" t="s">
        <v>676</v>
      </c>
      <c r="C200" s="219">
        <v>800</v>
      </c>
      <c r="D200" s="219" t="s">
        <v>4</v>
      </c>
    </row>
    <row r="201" spans="1:4" ht="16" thickBot="1">
      <c r="A201" s="51"/>
      <c r="B201" s="244" t="s">
        <v>677</v>
      </c>
      <c r="C201" s="219">
        <v>23</v>
      </c>
      <c r="D201" s="219" t="s">
        <v>4</v>
      </c>
    </row>
    <row r="202" spans="1:4" ht="16" thickBot="1">
      <c r="A202" s="51"/>
      <c r="B202" s="244" t="s">
        <v>678</v>
      </c>
      <c r="C202" s="219">
        <v>120</v>
      </c>
      <c r="D202" s="219" t="s">
        <v>4</v>
      </c>
    </row>
    <row r="203" spans="1:4" ht="16" thickBot="1">
      <c r="A203" s="51"/>
      <c r="B203" s="244" t="s">
        <v>679</v>
      </c>
      <c r="C203" s="219">
        <v>135</v>
      </c>
      <c r="D203" s="219" t="s">
        <v>4</v>
      </c>
    </row>
    <row r="204" spans="1:4" ht="16" thickBot="1">
      <c r="A204" s="51"/>
      <c r="B204" s="244" t="s">
        <v>280</v>
      </c>
      <c r="C204" s="225">
        <v>1070</v>
      </c>
      <c r="D204" s="219" t="s">
        <v>0</v>
      </c>
    </row>
    <row r="205" spans="1:4" ht="16" thickBot="1">
      <c r="A205" s="51"/>
      <c r="B205" s="244" t="s">
        <v>282</v>
      </c>
      <c r="C205" s="219">
        <v>40</v>
      </c>
      <c r="D205" s="219" t="s">
        <v>4</v>
      </c>
    </row>
    <row r="206" spans="1:4" ht="16" thickBot="1">
      <c r="A206" s="51"/>
      <c r="B206" s="244" t="s">
        <v>281</v>
      </c>
      <c r="C206" s="225">
        <v>2500</v>
      </c>
      <c r="D206" s="219" t="s">
        <v>674</v>
      </c>
    </row>
    <row r="207" spans="1:4" ht="16" thickBot="1">
      <c r="A207" s="51"/>
      <c r="B207" s="244" t="s">
        <v>279</v>
      </c>
      <c r="C207" s="225">
        <v>2000</v>
      </c>
      <c r="D207" s="219" t="s">
        <v>23</v>
      </c>
    </row>
    <row r="208" spans="1:4" ht="16" thickBot="1">
      <c r="A208" s="51"/>
      <c r="B208" s="244" t="s">
        <v>30</v>
      </c>
      <c r="C208" s="219">
        <v>535</v>
      </c>
      <c r="D208" s="219" t="s">
        <v>0</v>
      </c>
    </row>
    <row r="209" spans="1:4" ht="16" thickBot="1">
      <c r="A209" s="51"/>
      <c r="B209" s="244" t="s">
        <v>290</v>
      </c>
      <c r="C209" s="225">
        <v>2500</v>
      </c>
      <c r="D209" s="219" t="s">
        <v>0</v>
      </c>
    </row>
    <row r="210" spans="1:4" ht="16" thickBot="1">
      <c r="A210" s="51"/>
      <c r="B210" s="245" t="s">
        <v>680</v>
      </c>
      <c r="C210" s="218">
        <v>2500</v>
      </c>
      <c r="D210" s="219" t="s">
        <v>0</v>
      </c>
    </row>
    <row r="211" spans="1:4" ht="16" thickBot="1">
      <c r="A211" s="51"/>
      <c r="B211" s="245" t="s">
        <v>681</v>
      </c>
      <c r="C211" s="218">
        <v>3000</v>
      </c>
      <c r="D211" s="219" t="s">
        <v>0</v>
      </c>
    </row>
    <row r="212" spans="1:4" ht="16" thickBot="1">
      <c r="A212" s="42"/>
      <c r="B212" s="245" t="s">
        <v>682</v>
      </c>
      <c r="C212" s="218">
        <v>3500</v>
      </c>
      <c r="D212" s="219" t="s">
        <v>0</v>
      </c>
    </row>
    <row r="213" spans="1:4" ht="16" thickBot="1">
      <c r="A213" s="42"/>
      <c r="B213" s="244" t="s">
        <v>292</v>
      </c>
      <c r="C213" s="225">
        <v>1500</v>
      </c>
      <c r="D213" s="219" t="s">
        <v>24</v>
      </c>
    </row>
    <row r="214" spans="1:4" ht="16" thickBot="1">
      <c r="A214" s="42"/>
      <c r="B214" s="244" t="s">
        <v>293</v>
      </c>
      <c r="C214" s="225">
        <v>2500</v>
      </c>
      <c r="D214" s="219" t="s">
        <v>24</v>
      </c>
    </row>
    <row r="215" spans="1:4" ht="16" thickBot="1">
      <c r="A215" s="42"/>
      <c r="B215" s="244" t="s">
        <v>311</v>
      </c>
      <c r="C215" s="225">
        <v>3000</v>
      </c>
      <c r="D215" s="219" t="s">
        <v>24</v>
      </c>
    </row>
    <row r="216" spans="1:4" ht="16" thickBot="1">
      <c r="A216" s="42"/>
      <c r="B216" s="244" t="s">
        <v>294</v>
      </c>
      <c r="C216" s="225">
        <v>15000</v>
      </c>
      <c r="D216" s="219" t="s">
        <v>24</v>
      </c>
    </row>
    <row r="217" spans="1:4" ht="16" thickBot="1">
      <c r="A217" s="42"/>
      <c r="B217" s="244" t="s">
        <v>274</v>
      </c>
      <c r="C217" s="223">
        <v>200</v>
      </c>
      <c r="D217" s="223" t="s">
        <v>0</v>
      </c>
    </row>
    <row r="218" spans="1:4" ht="16" thickBot="1">
      <c r="A218" s="42"/>
      <c r="B218" s="244" t="s">
        <v>275</v>
      </c>
      <c r="C218" s="218">
        <v>1200</v>
      </c>
      <c r="D218" s="223" t="s">
        <v>0</v>
      </c>
    </row>
    <row r="219" spans="1:4" ht="16" thickBot="1">
      <c r="A219" s="42"/>
      <c r="B219" s="244" t="s">
        <v>390</v>
      </c>
      <c r="C219" s="218">
        <v>1500</v>
      </c>
      <c r="D219" s="223" t="s">
        <v>0</v>
      </c>
    </row>
    <row r="220" spans="1:4" ht="16" thickBot="1">
      <c r="A220" s="42"/>
      <c r="B220" s="244" t="s">
        <v>414</v>
      </c>
      <c r="C220" s="218">
        <v>1500</v>
      </c>
      <c r="D220" s="223" t="s">
        <v>0</v>
      </c>
    </row>
    <row r="221" spans="1:4" ht="16" thickBot="1">
      <c r="A221" s="42"/>
      <c r="B221" s="246" t="s">
        <v>454</v>
      </c>
      <c r="C221" s="247">
        <v>1200</v>
      </c>
      <c r="D221" s="248" t="s">
        <v>0</v>
      </c>
    </row>
    <row r="222" spans="1:4">
      <c r="A222" s="42"/>
      <c r="B222" s="231"/>
      <c r="C222" s="266"/>
      <c r="D222" s="232"/>
    </row>
    <row r="223" spans="1:4">
      <c r="A223" s="42"/>
      <c r="B223" s="231"/>
      <c r="C223" s="266"/>
      <c r="D223" s="232"/>
    </row>
    <row r="224" spans="1:4">
      <c r="A224" s="42"/>
      <c r="B224" s="231"/>
      <c r="C224" s="266"/>
      <c r="D224" s="232"/>
    </row>
    <row r="225" spans="1:4" ht="16" thickBot="1">
      <c r="A225" s="42"/>
      <c r="B225" s="231"/>
      <c r="C225" s="266"/>
      <c r="D225" s="232"/>
    </row>
    <row r="226" spans="1:4" ht="16" thickBot="1">
      <c r="A226" s="42"/>
      <c r="B226" s="241" t="s">
        <v>552</v>
      </c>
      <c r="C226" s="242">
        <v>1300</v>
      </c>
      <c r="D226" s="243" t="s">
        <v>288</v>
      </c>
    </row>
    <row r="227" spans="1:4" ht="16" thickBot="1">
      <c r="A227" s="42"/>
      <c r="B227" s="244" t="s">
        <v>285</v>
      </c>
      <c r="C227" s="225">
        <v>1000</v>
      </c>
      <c r="D227" s="219" t="s">
        <v>288</v>
      </c>
    </row>
    <row r="228" spans="1:4" ht="16" thickBot="1">
      <c r="A228" s="42"/>
      <c r="B228" s="244" t="s">
        <v>286</v>
      </c>
      <c r="C228" s="225">
        <v>1500</v>
      </c>
      <c r="D228" s="219" t="s">
        <v>288</v>
      </c>
    </row>
    <row r="229" spans="1:4" ht="16" thickBot="1">
      <c r="A229" s="42"/>
      <c r="B229" s="244" t="s">
        <v>287</v>
      </c>
      <c r="C229" s="225">
        <v>2000</v>
      </c>
      <c r="D229" s="219" t="s">
        <v>288</v>
      </c>
    </row>
    <row r="230" spans="1:4" ht="16" thickBot="1">
      <c r="A230" s="42"/>
      <c r="B230" s="244" t="s">
        <v>417</v>
      </c>
      <c r="C230" s="219">
        <v>7</v>
      </c>
      <c r="D230" s="219" t="s">
        <v>4</v>
      </c>
    </row>
    <row r="231" spans="1:4" ht="16" thickBot="1">
      <c r="A231" s="42"/>
      <c r="B231" s="244" t="s">
        <v>291</v>
      </c>
      <c r="C231" s="225">
        <v>1000</v>
      </c>
      <c r="D231" s="219" t="s">
        <v>0</v>
      </c>
    </row>
    <row r="232" spans="1:4" ht="16" thickBot="1">
      <c r="A232" s="42"/>
      <c r="B232" s="244" t="s">
        <v>673</v>
      </c>
      <c r="C232" s="225">
        <v>1000</v>
      </c>
      <c r="D232" s="219" t="s">
        <v>0</v>
      </c>
    </row>
    <row r="233" spans="1:4">
      <c r="A233" s="42"/>
      <c r="B233" s="231"/>
      <c r="C233" s="266"/>
      <c r="D233" s="232"/>
    </row>
    <row r="234" spans="1:4">
      <c r="A234" s="42"/>
      <c r="B234" s="231"/>
      <c r="C234" s="266"/>
      <c r="D234" s="232"/>
    </row>
    <row r="235" spans="1:4">
      <c r="A235" s="42"/>
      <c r="B235" s="231"/>
      <c r="C235" s="266"/>
      <c r="D235" s="232"/>
    </row>
    <row r="236" spans="1:4">
      <c r="A236" s="42"/>
      <c r="B236" s="231"/>
      <c r="C236" s="266"/>
      <c r="D236" s="232"/>
    </row>
    <row r="237" spans="1:4">
      <c r="A237" s="42"/>
      <c r="B237" s="231"/>
      <c r="C237" s="266"/>
      <c r="D237" s="232"/>
    </row>
    <row r="238" spans="1:4">
      <c r="A238" s="42"/>
      <c r="B238" s="231"/>
      <c r="C238" s="266"/>
      <c r="D238" s="232"/>
    </row>
    <row r="239" spans="1:4">
      <c r="A239" s="42"/>
      <c r="B239" s="231"/>
      <c r="C239" s="266"/>
      <c r="D239" s="232"/>
    </row>
    <row r="240" spans="1:4">
      <c r="A240" s="42"/>
      <c r="B240" s="231"/>
      <c r="C240" s="266"/>
      <c r="D240" s="232"/>
    </row>
    <row r="241" spans="1:4">
      <c r="A241" s="42"/>
      <c r="B241" s="231"/>
      <c r="C241" s="266"/>
      <c r="D241" s="232"/>
    </row>
    <row r="242" spans="1:4">
      <c r="A242" s="42"/>
      <c r="B242" s="231"/>
      <c r="C242" s="266"/>
      <c r="D242" s="232"/>
    </row>
    <row r="243" spans="1:4">
      <c r="A243" s="42"/>
      <c r="B243" s="231"/>
      <c r="C243" s="266"/>
      <c r="D243" s="232"/>
    </row>
    <row r="244" spans="1:4">
      <c r="A244" s="42"/>
      <c r="B244" s="231"/>
      <c r="C244" s="266"/>
      <c r="D244" s="232"/>
    </row>
    <row r="245" spans="1:4">
      <c r="A245" s="42"/>
      <c r="B245" s="231"/>
      <c r="C245" s="266"/>
      <c r="D245" s="232"/>
    </row>
    <row r="246" spans="1:4">
      <c r="A246" s="42"/>
      <c r="B246" s="231"/>
      <c r="C246" s="266"/>
      <c r="D246" s="232"/>
    </row>
    <row r="247" spans="1:4">
      <c r="A247" s="42"/>
      <c r="B247" s="233"/>
      <c r="C247" s="268"/>
      <c r="D247" s="232"/>
    </row>
    <row r="248" spans="1:4">
      <c r="A248" s="42"/>
      <c r="B248" s="233"/>
      <c r="C248" s="268"/>
      <c r="D248" s="232"/>
    </row>
    <row r="249" spans="1:4">
      <c r="A249" s="42"/>
      <c r="B249" s="233"/>
      <c r="C249" s="268"/>
      <c r="D249" s="232"/>
    </row>
    <row r="250" spans="1:4">
      <c r="A250" s="42"/>
      <c r="B250" s="231"/>
      <c r="C250" s="266"/>
      <c r="D250" s="232"/>
    </row>
    <row r="251" spans="1:4">
      <c r="A251" s="42"/>
      <c r="B251" s="231"/>
      <c r="C251" s="266"/>
      <c r="D251" s="232"/>
    </row>
    <row r="252" spans="1:4">
      <c r="A252" s="42"/>
      <c r="B252" s="231"/>
      <c r="C252" s="266"/>
      <c r="D252" s="232"/>
    </row>
    <row r="253" spans="1:4">
      <c r="A253" s="42"/>
      <c r="B253" s="231"/>
      <c r="C253" s="266"/>
      <c r="D253" s="232"/>
    </row>
    <row r="254" spans="1:4">
      <c r="A254" s="42"/>
      <c r="B254" s="231"/>
      <c r="C254" s="266"/>
      <c r="D254" s="232"/>
    </row>
    <row r="255" spans="1:4">
      <c r="A255" s="42"/>
      <c r="B255" s="231"/>
      <c r="C255" s="266"/>
      <c r="D255" s="232"/>
    </row>
    <row r="256" spans="1:4">
      <c r="A256" s="42"/>
      <c r="B256" s="231"/>
      <c r="C256" s="266"/>
      <c r="D256" s="232"/>
    </row>
    <row r="257" spans="1:4">
      <c r="A257" s="42"/>
      <c r="B257" s="231"/>
      <c r="C257" s="266"/>
      <c r="D257" s="232"/>
    </row>
    <row r="258" spans="1:4">
      <c r="A258" s="42"/>
      <c r="B258" s="231"/>
      <c r="C258" s="266"/>
      <c r="D258" s="232"/>
    </row>
    <row r="259" spans="1:4">
      <c r="A259" s="42"/>
      <c r="B259" s="231"/>
      <c r="C259" s="266"/>
      <c r="D259" s="232"/>
    </row>
    <row r="260" spans="1:4">
      <c r="A260" s="42"/>
      <c r="B260" s="231"/>
      <c r="C260" s="266"/>
      <c r="D260" s="232"/>
    </row>
    <row r="261" spans="1:4">
      <c r="A261" s="42"/>
      <c r="B261" s="231"/>
      <c r="C261" s="266"/>
      <c r="D261" s="232"/>
    </row>
    <row r="262" spans="1:4">
      <c r="A262" s="42"/>
      <c r="B262" s="231"/>
      <c r="C262" s="266"/>
      <c r="D262" s="232"/>
    </row>
    <row r="263" spans="1:4">
      <c r="A263" s="42"/>
      <c r="B263" s="231"/>
      <c r="C263" s="266"/>
      <c r="D263" s="232"/>
    </row>
    <row r="264" spans="1:4">
      <c r="A264" s="42"/>
      <c r="B264" s="231"/>
      <c r="C264" s="266"/>
      <c r="D264" s="232"/>
    </row>
    <row r="265" spans="1:4">
      <c r="A265" s="42"/>
      <c r="B265" s="231"/>
      <c r="C265" s="269"/>
      <c r="D265" s="232"/>
    </row>
    <row r="266" spans="1:4">
      <c r="A266" s="42"/>
      <c r="B266" s="231"/>
      <c r="C266" s="269"/>
      <c r="D266" s="232"/>
    </row>
    <row r="267" spans="1:4">
      <c r="A267" s="42"/>
      <c r="B267" s="231"/>
      <c r="C267" s="269"/>
      <c r="D267" s="232"/>
    </row>
    <row r="268" spans="1:4" ht="16" thickBot="1">
      <c r="A268" s="42"/>
      <c r="B268" s="231"/>
      <c r="C268" s="269"/>
      <c r="D268" s="232"/>
    </row>
    <row r="269" spans="1:4" ht="16" thickBot="1">
      <c r="A269" s="42"/>
      <c r="B269" s="244" t="s">
        <v>292</v>
      </c>
      <c r="C269" s="270">
        <v>9.65</v>
      </c>
      <c r="D269" s="232" t="s">
        <v>4</v>
      </c>
    </row>
    <row r="270" spans="1:4" ht="16" thickBot="1">
      <c r="A270" s="42"/>
      <c r="B270" s="244" t="s">
        <v>293</v>
      </c>
      <c r="C270" s="270"/>
      <c r="D270" s="232"/>
    </row>
    <row r="271" spans="1:4" ht="16" thickBot="1">
      <c r="A271" s="42"/>
      <c r="B271" s="244" t="s">
        <v>311</v>
      </c>
      <c r="C271" s="271"/>
      <c r="D271" s="232"/>
    </row>
    <row r="272" spans="1:4">
      <c r="A272" s="42"/>
      <c r="B272" s="231"/>
      <c r="C272" s="271"/>
      <c r="D272" s="232"/>
    </row>
    <row r="273" spans="1:4">
      <c r="A273" s="42"/>
      <c r="B273" s="231"/>
      <c r="C273" s="271"/>
      <c r="D273" s="232"/>
    </row>
    <row r="274" spans="1:4">
      <c r="C274" s="272"/>
      <c r="D274" s="40"/>
    </row>
    <row r="275" spans="1:4">
      <c r="B275" s="130" t="s">
        <v>197</v>
      </c>
      <c r="C275" s="273">
        <v>0</v>
      </c>
      <c r="D275" s="43"/>
    </row>
    <row r="276" spans="1:4">
      <c r="B276" s="131" t="s">
        <v>194</v>
      </c>
      <c r="C276" s="274">
        <v>399</v>
      </c>
      <c r="D276" s="44"/>
    </row>
    <row r="277" spans="1:4">
      <c r="B277" s="131" t="s">
        <v>195</v>
      </c>
      <c r="C277" s="273">
        <v>499</v>
      </c>
      <c r="D277" s="43"/>
    </row>
    <row r="278" spans="1:4">
      <c r="B278" s="131" t="s">
        <v>196</v>
      </c>
      <c r="C278" s="273">
        <v>599</v>
      </c>
      <c r="D278" s="43"/>
    </row>
    <row r="279" spans="1:4">
      <c r="B279" s="131" t="s">
        <v>309</v>
      </c>
      <c r="C279" s="273">
        <v>799</v>
      </c>
      <c r="D279" s="43"/>
    </row>
    <row r="280" spans="1:4">
      <c r="B280" s="131" t="s">
        <v>310</v>
      </c>
      <c r="C280" s="273">
        <v>1200</v>
      </c>
      <c r="D280" s="43"/>
    </row>
    <row r="281" spans="1:4">
      <c r="B281" s="130" t="s">
        <v>551</v>
      </c>
      <c r="C281" s="273"/>
      <c r="D281" s="43"/>
    </row>
    <row r="282" spans="1:4">
      <c r="B282" s="45" t="s">
        <v>32</v>
      </c>
      <c r="C282" s="275" t="s">
        <v>59</v>
      </c>
    </row>
    <row r="283" spans="1:4">
      <c r="B283" s="47" t="s">
        <v>33</v>
      </c>
      <c r="C283" s="275" t="s">
        <v>75</v>
      </c>
    </row>
    <row r="284" spans="1:4">
      <c r="B284" s="47" t="s">
        <v>34</v>
      </c>
      <c r="C284" s="275" t="s">
        <v>76</v>
      </c>
    </row>
    <row r="285" spans="1:4">
      <c r="B285" s="47" t="s">
        <v>35</v>
      </c>
      <c r="C285" s="275" t="s">
        <v>60</v>
      </c>
    </row>
    <row r="286" spans="1:4">
      <c r="B286" s="47" t="s">
        <v>36</v>
      </c>
      <c r="C286" s="275" t="s">
        <v>553</v>
      </c>
    </row>
    <row r="287" spans="1:4">
      <c r="B287" s="47" t="s">
        <v>37</v>
      </c>
      <c r="C287" s="275" t="s">
        <v>61</v>
      </c>
    </row>
    <row r="288" spans="1:4">
      <c r="B288" s="45" t="s">
        <v>38</v>
      </c>
    </row>
    <row r="289" spans="2:4">
      <c r="B289" s="49" t="s">
        <v>39</v>
      </c>
      <c r="C289" s="276" t="s">
        <v>62</v>
      </c>
      <c r="D289" s="50"/>
    </row>
    <row r="290" spans="2:4">
      <c r="B290" s="47" t="s">
        <v>40</v>
      </c>
      <c r="C290" s="276" t="s">
        <v>67</v>
      </c>
      <c r="D290" s="50"/>
    </row>
    <row r="291" spans="2:4">
      <c r="B291" s="49" t="s">
        <v>41</v>
      </c>
      <c r="C291" s="276" t="s">
        <v>31</v>
      </c>
      <c r="D291" s="50"/>
    </row>
    <row r="292" spans="2:4">
      <c r="B292" s="47" t="s">
        <v>42</v>
      </c>
      <c r="C292" s="276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5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455</v>
      </c>
      <c r="O3" s="106" t="s">
        <v>548</v>
      </c>
      <c r="P3" s="72" t="s">
        <v>456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457</v>
      </c>
      <c r="F4" s="8" t="s">
        <v>175</v>
      </c>
      <c r="G4" s="8" t="s">
        <v>175</v>
      </c>
      <c r="H4" s="9" t="s">
        <v>458</v>
      </c>
      <c r="I4" s="10" t="s">
        <v>164</v>
      </c>
      <c r="J4" s="9" t="s">
        <v>56</v>
      </c>
      <c r="M4" s="105" t="s">
        <v>155</v>
      </c>
      <c r="N4" s="72" t="s">
        <v>459</v>
      </c>
      <c r="O4" s="106" t="s">
        <v>549</v>
      </c>
      <c r="P4" s="72" t="s">
        <v>189</v>
      </c>
      <c r="R4" s="9" t="s">
        <v>187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457</v>
      </c>
      <c r="F5" s="8" t="s">
        <v>175</v>
      </c>
      <c r="G5" s="8" t="s">
        <v>176</v>
      </c>
      <c r="H5" s="9" t="s">
        <v>461</v>
      </c>
      <c r="I5" s="10" t="s">
        <v>165</v>
      </c>
      <c r="J5" s="9" t="s">
        <v>387</v>
      </c>
      <c r="M5" s="107" t="s">
        <v>462</v>
      </c>
      <c r="N5" s="72" t="s">
        <v>463</v>
      </c>
      <c r="O5" s="106" t="s">
        <v>550</v>
      </c>
      <c r="P5" s="72" t="s">
        <v>189</v>
      </c>
      <c r="R5" s="9" t="s">
        <v>188</v>
      </c>
      <c r="S5" s="8" t="s">
        <v>179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457</v>
      </c>
      <c r="F6" s="8" t="s">
        <v>175</v>
      </c>
      <c r="G6" s="8" t="s">
        <v>93</v>
      </c>
      <c r="H6" s="9" t="s">
        <v>464</v>
      </c>
      <c r="I6" s="10" t="s">
        <v>465</v>
      </c>
      <c r="J6" s="9" t="s">
        <v>386</v>
      </c>
      <c r="M6" s="108" t="s">
        <v>152</v>
      </c>
      <c r="N6" s="71" t="s">
        <v>466</v>
      </c>
      <c r="O6" s="106" t="s">
        <v>467</v>
      </c>
      <c r="P6" s="72" t="s">
        <v>189</v>
      </c>
      <c r="R6" s="9" t="s">
        <v>189</v>
      </c>
      <c r="S6" s="8" t="s">
        <v>166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457</v>
      </c>
      <c r="F7" s="8" t="s">
        <v>175</v>
      </c>
      <c r="G7" s="8" t="s">
        <v>134</v>
      </c>
      <c r="H7" s="9" t="s">
        <v>573</v>
      </c>
      <c r="I7" s="10" t="s">
        <v>469</v>
      </c>
      <c r="J7" s="9" t="s">
        <v>386</v>
      </c>
      <c r="M7" s="108" t="s">
        <v>470</v>
      </c>
      <c r="N7" s="71" t="s">
        <v>471</v>
      </c>
      <c r="O7" s="106" t="s">
        <v>467</v>
      </c>
      <c r="P7" s="72" t="s">
        <v>189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457</v>
      </c>
      <c r="F8" s="8" t="s">
        <v>175</v>
      </c>
      <c r="G8" s="8" t="s">
        <v>178</v>
      </c>
      <c r="H8" s="9" t="s">
        <v>468</v>
      </c>
      <c r="I8" s="12" t="s">
        <v>177</v>
      </c>
      <c r="J8" s="12" t="s">
        <v>31</v>
      </c>
      <c r="K8" s="10"/>
      <c r="M8" s="105" t="s">
        <v>472</v>
      </c>
      <c r="N8" s="71" t="s">
        <v>473</v>
      </c>
      <c r="O8" s="106" t="s">
        <v>474</v>
      </c>
      <c r="P8" s="72" t="s">
        <v>189</v>
      </c>
      <c r="R8" t="s">
        <v>210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457</v>
      </c>
      <c r="F9" s="8" t="s">
        <v>175</v>
      </c>
      <c r="G9" s="8" t="s">
        <v>63</v>
      </c>
      <c r="H9" s="9" t="s">
        <v>475</v>
      </c>
      <c r="I9" s="13" t="s">
        <v>369</v>
      </c>
      <c r="J9" s="13" t="s">
        <v>66</v>
      </c>
      <c r="M9" s="108" t="s">
        <v>396</v>
      </c>
      <c r="N9" s="71" t="s">
        <v>476</v>
      </c>
      <c r="O9" s="106" t="s">
        <v>474</v>
      </c>
      <c r="P9" s="72" t="s">
        <v>189</v>
      </c>
      <c r="R9" t="s">
        <v>211</v>
      </c>
      <c r="S9" s="3" t="s">
        <v>217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457</v>
      </c>
      <c r="F10" s="8" t="s">
        <v>63</v>
      </c>
      <c r="G10" s="3" t="s">
        <v>250</v>
      </c>
      <c r="H10" s="19" t="s">
        <v>477</v>
      </c>
      <c r="I10" s="12" t="s">
        <v>394</v>
      </c>
      <c r="J10" s="13" t="s">
        <v>295</v>
      </c>
      <c r="M10" s="105" t="s">
        <v>154</v>
      </c>
      <c r="N10" s="71" t="s">
        <v>478</v>
      </c>
      <c r="O10" s="106" t="s">
        <v>479</v>
      </c>
      <c r="P10" s="72" t="s">
        <v>188</v>
      </c>
      <c r="R10" t="s">
        <v>212</v>
      </c>
      <c r="S10" s="3" t="s">
        <v>218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457</v>
      </c>
      <c r="F11" s="8" t="s">
        <v>63</v>
      </c>
      <c r="G11" s="3" t="s">
        <v>480</v>
      </c>
      <c r="H11" s="19" t="s">
        <v>481</v>
      </c>
      <c r="I11" t="s">
        <v>375</v>
      </c>
      <c r="J11" s="13" t="s">
        <v>376</v>
      </c>
      <c r="M11" s="109" t="s">
        <v>701</v>
      </c>
      <c r="N11" s="71" t="s">
        <v>483</v>
      </c>
      <c r="O11" s="106" t="s">
        <v>474</v>
      </c>
      <c r="P11" s="72" t="s">
        <v>456</v>
      </c>
      <c r="R11" t="s">
        <v>213</v>
      </c>
      <c r="S11" s="3" t="s">
        <v>220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457</v>
      </c>
      <c r="F12" s="8" t="s">
        <v>63</v>
      </c>
      <c r="G12" s="3" t="s">
        <v>482</v>
      </c>
      <c r="H12" s="12" t="s">
        <v>177</v>
      </c>
      <c r="I12" t="s">
        <v>162</v>
      </c>
      <c r="M12" s="108" t="s">
        <v>702</v>
      </c>
      <c r="N12" s="71" t="s">
        <v>704</v>
      </c>
      <c r="O12" s="106" t="s">
        <v>474</v>
      </c>
      <c r="P12" s="72" t="s">
        <v>456</v>
      </c>
      <c r="R12" t="s">
        <v>222</v>
      </c>
      <c r="S12" s="3" t="s">
        <v>221</v>
      </c>
    </row>
    <row r="13" spans="2:19" ht="17" customHeight="1">
      <c r="B13" s="14" t="s">
        <v>184</v>
      </c>
      <c r="C13" s="8" t="s">
        <v>184</v>
      </c>
      <c r="D13" s="8" t="s">
        <v>63</v>
      </c>
      <c r="E13" s="8" t="s">
        <v>457</v>
      </c>
      <c r="F13" s="8" t="s">
        <v>63</v>
      </c>
      <c r="G13" s="3" t="s">
        <v>484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485</v>
      </c>
      <c r="O13" s="106" t="s">
        <v>474</v>
      </c>
      <c r="P13" s="72" t="s">
        <v>188</v>
      </c>
      <c r="R13" t="s">
        <v>223</v>
      </c>
      <c r="S13" s="3" t="s">
        <v>384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486</v>
      </c>
      <c r="M14" s="108" t="s">
        <v>703</v>
      </c>
      <c r="N14" s="71" t="s">
        <v>471</v>
      </c>
      <c r="O14" s="106" t="s">
        <v>474</v>
      </c>
      <c r="P14" s="72" t="s">
        <v>456</v>
      </c>
      <c r="R14" t="s">
        <v>214</v>
      </c>
      <c r="S14" s="3" t="s">
        <v>385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487</v>
      </c>
      <c r="M15" s="109" t="s">
        <v>488</v>
      </c>
      <c r="N15" s="71" t="s">
        <v>416</v>
      </c>
      <c r="O15" s="106" t="s">
        <v>474</v>
      </c>
      <c r="P15" s="72" t="s">
        <v>188</v>
      </c>
      <c r="R15" t="s">
        <v>215</v>
      </c>
      <c r="S15" s="3" t="s">
        <v>219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489</v>
      </c>
      <c r="M16" s="108" t="s">
        <v>156</v>
      </c>
      <c r="N16" s="71" t="s">
        <v>490</v>
      </c>
      <c r="O16" s="106" t="s">
        <v>491</v>
      </c>
      <c r="P16" s="72" t="s">
        <v>492</v>
      </c>
      <c r="R16" t="s">
        <v>216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493</v>
      </c>
      <c r="O17" s="106" t="s">
        <v>494</v>
      </c>
      <c r="P17" s="72" t="s">
        <v>492</v>
      </c>
      <c r="R17" t="s">
        <v>495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496</v>
      </c>
      <c r="N18" s="110" t="s">
        <v>497</v>
      </c>
      <c r="O18" s="106" t="s">
        <v>474</v>
      </c>
      <c r="P18" s="72" t="s">
        <v>492</v>
      </c>
      <c r="R18" t="s">
        <v>498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499</v>
      </c>
      <c r="O19" s="106" t="s">
        <v>500</v>
      </c>
      <c r="P19" s="72" t="s">
        <v>492</v>
      </c>
      <c r="R19" t="s">
        <v>372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501</v>
      </c>
      <c r="P20" s="72" t="s">
        <v>181</v>
      </c>
      <c r="R20" t="s">
        <v>403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502</v>
      </c>
      <c r="L21" s="9" t="s">
        <v>386</v>
      </c>
      <c r="M21" s="108" t="s">
        <v>159</v>
      </c>
      <c r="N21" s="71" t="s">
        <v>182</v>
      </c>
      <c r="O21" s="106" t="s">
        <v>501</v>
      </c>
      <c r="P21" s="72" t="s">
        <v>181</v>
      </c>
      <c r="R21" t="s">
        <v>402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503</v>
      </c>
      <c r="N22" s="71" t="s">
        <v>504</v>
      </c>
      <c r="O22" s="106" t="s">
        <v>505</v>
      </c>
      <c r="P22" s="72" t="s">
        <v>181</v>
      </c>
      <c r="R22" t="s">
        <v>404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506</v>
      </c>
      <c r="N23" s="110" t="s">
        <v>161</v>
      </c>
      <c r="O23" s="106" t="s">
        <v>474</v>
      </c>
      <c r="P23" s="72" t="s">
        <v>181</v>
      </c>
      <c r="R23" t="s">
        <v>405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507</v>
      </c>
      <c r="O24" s="106" t="s">
        <v>508</v>
      </c>
      <c r="P24" s="72" t="s">
        <v>181</v>
      </c>
      <c r="R24" t="s">
        <v>406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509</v>
      </c>
      <c r="N25" s="71" t="s">
        <v>245</v>
      </c>
      <c r="O25" s="106" t="s">
        <v>510</v>
      </c>
      <c r="P25" s="72" t="s">
        <v>511</v>
      </c>
      <c r="R25" t="s">
        <v>407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0"/>
      <c r="R27" t="s">
        <v>512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513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514</v>
      </c>
      <c r="I29" s="16" t="s">
        <v>194</v>
      </c>
      <c r="J29">
        <v>399</v>
      </c>
      <c r="K29" t="s">
        <v>685</v>
      </c>
      <c r="L29" t="s">
        <v>686</v>
      </c>
      <c r="M29" s="9" t="s">
        <v>458</v>
      </c>
      <c r="N29" s="9" t="s">
        <v>262</v>
      </c>
      <c r="O29" s="105" t="s">
        <v>153</v>
      </c>
      <c r="P29" s="108" t="s">
        <v>562</v>
      </c>
      <c r="R29" t="s">
        <v>515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516</v>
      </c>
      <c r="I30" s="15" t="s">
        <v>197</v>
      </c>
      <c r="M30" s="9" t="s">
        <v>461</v>
      </c>
      <c r="N30" s="9" t="s">
        <v>263</v>
      </c>
      <c r="O30" s="108" t="s">
        <v>154</v>
      </c>
      <c r="P30" s="108" t="s">
        <v>479</v>
      </c>
      <c r="R30" t="s">
        <v>517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518</v>
      </c>
      <c r="I31" s="16" t="s">
        <v>194</v>
      </c>
      <c r="M31" s="9" t="s">
        <v>464</v>
      </c>
      <c r="N31" s="9" t="s">
        <v>264</v>
      </c>
      <c r="O31" s="108" t="s">
        <v>155</v>
      </c>
      <c r="P31" s="108" t="s">
        <v>460</v>
      </c>
      <c r="R31" t="s">
        <v>519</v>
      </c>
    </row>
    <row r="32" spans="2:18" ht="25" thickBot="1">
      <c r="B32" s="111" t="s">
        <v>141</v>
      </c>
      <c r="C32" s="112" t="s">
        <v>142</v>
      </c>
      <c r="D32" s="112" t="s">
        <v>482</v>
      </c>
      <c r="E32" s="112" t="s">
        <v>482</v>
      </c>
      <c r="F32" s="112" t="s">
        <v>482</v>
      </c>
      <c r="G32" s="3"/>
      <c r="H32" s="17" t="s">
        <v>520</v>
      </c>
      <c r="I32" s="15" t="s">
        <v>197</v>
      </c>
      <c r="M32" s="9" t="s">
        <v>573</v>
      </c>
      <c r="N32" s="9" t="s">
        <v>574</v>
      </c>
      <c r="O32" s="113" t="s">
        <v>522</v>
      </c>
      <c r="P32" s="113" t="s">
        <v>445</v>
      </c>
      <c r="R32" t="s">
        <v>523</v>
      </c>
    </row>
    <row r="33" spans="2:21" ht="25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468</v>
      </c>
      <c r="N33" s="9" t="s">
        <v>521</v>
      </c>
      <c r="O33" s="113" t="s">
        <v>444</v>
      </c>
      <c r="P33" s="113" t="s">
        <v>445</v>
      </c>
    </row>
    <row r="34" spans="2:21" ht="25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524</v>
      </c>
      <c r="L34" t="s">
        <v>445</v>
      </c>
      <c r="M34" s="9" t="s">
        <v>475</v>
      </c>
      <c r="N34" s="11" t="s">
        <v>265</v>
      </c>
      <c r="O34" s="113" t="s">
        <v>524</v>
      </c>
      <c r="P34" s="113" t="s">
        <v>445</v>
      </c>
    </row>
    <row r="35" spans="2:21" ht="16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575</v>
      </c>
      <c r="L35" t="s">
        <v>572</v>
      </c>
      <c r="M35" s="9" t="s">
        <v>477</v>
      </c>
      <c r="N35" s="11" t="s">
        <v>266</v>
      </c>
      <c r="U35" s="70"/>
    </row>
    <row r="36" spans="2:21" ht="16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481</v>
      </c>
      <c r="N36" s="11" t="s">
        <v>267</v>
      </c>
      <c r="U36" s="73"/>
    </row>
    <row r="37" spans="2:21" ht="16" thickBot="1">
      <c r="B37" s="116" t="s">
        <v>246</v>
      </c>
      <c r="C37" s="114" t="s">
        <v>261</v>
      </c>
      <c r="D37" s="114" t="s">
        <v>480</v>
      </c>
      <c r="E37" s="114" t="s">
        <v>480</v>
      </c>
      <c r="F37" s="114" t="s">
        <v>480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" thickBot="1">
      <c r="B38" s="116" t="s">
        <v>259</v>
      </c>
      <c r="C38" s="114" t="s">
        <v>525</v>
      </c>
      <c r="D38" s="114" t="s">
        <v>480</v>
      </c>
      <c r="E38" s="114" t="s">
        <v>480</v>
      </c>
      <c r="F38" s="114" t="s">
        <v>480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" thickBot="1">
      <c r="B39" s="116" t="s">
        <v>247</v>
      </c>
      <c r="C39" s="114" t="s">
        <v>526</v>
      </c>
      <c r="D39" s="114" t="s">
        <v>482</v>
      </c>
      <c r="E39" s="114" t="s">
        <v>482</v>
      </c>
      <c r="F39" s="114" t="s">
        <v>482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" thickBot="1">
      <c r="B40" s="116" t="s">
        <v>248</v>
      </c>
      <c r="C40" s="114" t="s">
        <v>260</v>
      </c>
      <c r="D40" s="114" t="s">
        <v>484</v>
      </c>
      <c r="E40" s="114" t="s">
        <v>484</v>
      </c>
      <c r="F40" s="114" t="s">
        <v>484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" thickBot="1">
      <c r="B41" s="117" t="s">
        <v>527</v>
      </c>
      <c r="C41" s="118" t="s">
        <v>528</v>
      </c>
      <c r="D41" s="114" t="s">
        <v>482</v>
      </c>
      <c r="E41" s="114" t="s">
        <v>482</v>
      </c>
      <c r="F41" s="114" t="s">
        <v>482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" thickBot="1">
      <c r="B42" s="119" t="s">
        <v>529</v>
      </c>
      <c r="C42" s="114" t="s">
        <v>530</v>
      </c>
      <c r="D42" s="114" t="s">
        <v>484</v>
      </c>
      <c r="E42" s="114" t="s">
        <v>484</v>
      </c>
      <c r="F42" s="114" t="s">
        <v>484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5">
      <c r="B43" s="116" t="s">
        <v>531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5" customHeight="1">
      <c r="G44" s="3"/>
      <c r="H44" s="18" t="s">
        <v>352</v>
      </c>
      <c r="I44" s="15" t="s">
        <v>197</v>
      </c>
      <c r="U44" s="74"/>
    </row>
    <row r="45" spans="2:21" ht="15.5" customHeight="1">
      <c r="G45" s="3"/>
      <c r="H45" s="18" t="s">
        <v>532</v>
      </c>
      <c r="I45" s="15" t="s">
        <v>197</v>
      </c>
      <c r="U45" s="74"/>
    </row>
    <row r="46" spans="2:21" ht="15.5">
      <c r="G46" s="3"/>
      <c r="H46" s="121" t="s">
        <v>533</v>
      </c>
      <c r="I46" s="15" t="s">
        <v>197</v>
      </c>
      <c r="J46" s="122"/>
    </row>
    <row r="47" spans="2:21" ht="15.5">
      <c r="G47" s="3"/>
      <c r="H47" s="18" t="s">
        <v>564</v>
      </c>
      <c r="I47" s="16" t="s">
        <v>195</v>
      </c>
      <c r="U47" s="100"/>
    </row>
    <row r="48" spans="2:21">
      <c r="H48" s="18" t="s">
        <v>565</v>
      </c>
      <c r="I48" t="s">
        <v>377</v>
      </c>
      <c r="U48" s="100"/>
    </row>
    <row r="49" spans="8:21" ht="15.5">
      <c r="H49" s="121" t="s">
        <v>534</v>
      </c>
      <c r="I49" s="16" t="s">
        <v>195</v>
      </c>
      <c r="U49" s="100"/>
    </row>
    <row r="50" spans="8:21" ht="15.5">
      <c r="H50" s="18" t="s">
        <v>535</v>
      </c>
      <c r="I50" s="15" t="s">
        <v>197</v>
      </c>
      <c r="U50" s="100"/>
    </row>
    <row r="51" spans="8:21" ht="15.5">
      <c r="H51" s="18" t="s">
        <v>241</v>
      </c>
      <c r="I51" s="15" t="s">
        <v>197</v>
      </c>
      <c r="U51" s="73"/>
    </row>
    <row r="52" spans="8:21" ht="15.5">
      <c r="H52" s="18" t="s">
        <v>400</v>
      </c>
      <c r="I52" s="15" t="s">
        <v>197</v>
      </c>
      <c r="U52" s="73"/>
    </row>
    <row r="53" spans="8:21" ht="15.5">
      <c r="H53" s="18" t="s">
        <v>242</v>
      </c>
      <c r="I53" s="15" t="s">
        <v>197</v>
      </c>
      <c r="U53" s="73"/>
    </row>
    <row r="54" spans="8:21" ht="15.5">
      <c r="H54" s="18" t="s">
        <v>243</v>
      </c>
      <c r="I54" s="15" t="s">
        <v>197</v>
      </c>
      <c r="U54" s="100"/>
    </row>
    <row r="55" spans="8:21" ht="15.5">
      <c r="H55" s="18" t="s">
        <v>536</v>
      </c>
      <c r="I55" s="15" t="s">
        <v>197</v>
      </c>
      <c r="U55" s="73"/>
    </row>
    <row r="56" spans="8:21" ht="15.5">
      <c r="H56" s="18" t="s">
        <v>537</v>
      </c>
      <c r="I56" s="15" t="s">
        <v>197</v>
      </c>
      <c r="U56" s="73"/>
    </row>
    <row r="57" spans="8:21" ht="15.5">
      <c r="H57" s="18" t="s">
        <v>566</v>
      </c>
      <c r="I57" s="15" t="s">
        <v>197</v>
      </c>
      <c r="U57" s="100"/>
    </row>
    <row r="58" spans="8:21" ht="15.5">
      <c r="H58" t="s">
        <v>538</v>
      </c>
      <c r="I58" s="15" t="s">
        <v>197</v>
      </c>
      <c r="U58" s="73"/>
    </row>
    <row r="59" spans="8:21" ht="15.5">
      <c r="H59" t="s">
        <v>539</v>
      </c>
      <c r="I59" s="15" t="s">
        <v>197</v>
      </c>
    </row>
    <row r="60" spans="8:21" ht="15.5">
      <c r="H60" t="s">
        <v>540</v>
      </c>
      <c r="I60" s="15" t="s">
        <v>197</v>
      </c>
      <c r="J60">
        <v>399</v>
      </c>
    </row>
    <row r="61" spans="8:21" ht="15.5">
      <c r="H61" t="s">
        <v>541</v>
      </c>
      <c r="I61" s="15" t="s">
        <v>197</v>
      </c>
      <c r="J61">
        <v>399</v>
      </c>
    </row>
    <row r="62" spans="8:21" ht="15.5">
      <c r="H62" t="s">
        <v>542</v>
      </c>
      <c r="I62" s="15" t="s">
        <v>197</v>
      </c>
    </row>
    <row r="63" spans="8:21" ht="15.5">
      <c r="H63" t="s">
        <v>567</v>
      </c>
      <c r="I63" s="15" t="s">
        <v>197</v>
      </c>
    </row>
    <row r="64" spans="8:21" ht="15.5">
      <c r="H64" t="s">
        <v>568</v>
      </c>
      <c r="I64" s="15" t="s">
        <v>197</v>
      </c>
    </row>
    <row r="65" spans="8:9" ht="15.5">
      <c r="H65" t="s">
        <v>418</v>
      </c>
      <c r="I65" s="15" t="s">
        <v>197</v>
      </c>
    </row>
    <row r="66" spans="8:9">
      <c r="H66" t="s">
        <v>543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C3" sqref="C3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286" t="s">
        <v>300</v>
      </c>
      <c r="D1" s="286"/>
      <c r="E1" s="286"/>
      <c r="F1" s="286"/>
      <c r="G1" s="286"/>
      <c r="H1" s="286"/>
      <c r="I1" s="287"/>
      <c r="J1" s="77" t="s">
        <v>49</v>
      </c>
      <c r="K1" s="277" t="s">
        <v>713</v>
      </c>
      <c r="L1" s="278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279">
        <v>46038</v>
      </c>
      <c r="L2" s="280"/>
    </row>
    <row r="3" spans="1:12" ht="26">
      <c r="A3" s="281" t="s">
        <v>186</v>
      </c>
      <c r="B3" s="282"/>
      <c r="C3" s="101" t="s">
        <v>712</v>
      </c>
      <c r="D3" s="83" t="s">
        <v>51</v>
      </c>
      <c r="E3" s="298" t="s">
        <v>711</v>
      </c>
      <c r="F3" s="299"/>
      <c r="G3" s="299"/>
      <c r="H3" s="299"/>
      <c r="I3" s="83" t="s">
        <v>201</v>
      </c>
      <c r="J3" s="292" t="s">
        <v>211</v>
      </c>
      <c r="K3" s="292"/>
      <c r="L3" s="293"/>
    </row>
    <row r="4" spans="1:12" ht="24">
      <c r="A4" s="281" t="s">
        <v>50</v>
      </c>
      <c r="B4" s="282"/>
      <c r="C4" s="294" t="s">
        <v>714</v>
      </c>
      <c r="D4" s="295"/>
      <c r="E4" s="295"/>
      <c r="F4" s="295"/>
      <c r="G4" s="295"/>
      <c r="H4" s="295"/>
      <c r="I4" s="83" t="s">
        <v>401</v>
      </c>
      <c r="J4" s="296" t="s">
        <v>403</v>
      </c>
      <c r="K4" s="296"/>
      <c r="L4" s="297"/>
    </row>
    <row r="5" spans="1:12" ht="23">
      <c r="A5" s="281" t="s">
        <v>227</v>
      </c>
      <c r="B5" s="282"/>
      <c r="C5" s="198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45</v>
      </c>
      <c r="L5" s="87" t="s">
        <v>200</v>
      </c>
    </row>
    <row r="6" spans="1:12" ht="23">
      <c r="A6" s="281" t="s">
        <v>205</v>
      </c>
      <c r="B6" s="282"/>
      <c r="C6" s="291" t="s">
        <v>709</v>
      </c>
      <c r="D6" s="284"/>
      <c r="E6" s="284"/>
      <c r="F6" s="284"/>
      <c r="G6" s="83" t="s">
        <v>207</v>
      </c>
      <c r="H6" s="284" t="s">
        <v>217</v>
      </c>
      <c r="I6" s="284"/>
      <c r="J6" s="83" t="s">
        <v>208</v>
      </c>
      <c r="K6" s="291" t="s">
        <v>710</v>
      </c>
      <c r="L6" s="285"/>
    </row>
    <row r="7" spans="1:12" ht="23">
      <c r="A7" s="281" t="s">
        <v>206</v>
      </c>
      <c r="B7" s="282"/>
      <c r="C7" s="283" t="s">
        <v>569</v>
      </c>
      <c r="D7" s="283"/>
      <c r="E7" s="283"/>
      <c r="F7" s="283"/>
      <c r="G7" s="83" t="s">
        <v>207</v>
      </c>
      <c r="H7" s="284" t="s">
        <v>569</v>
      </c>
      <c r="I7" s="284"/>
      <c r="J7" s="83" t="s">
        <v>208</v>
      </c>
      <c r="K7" s="284" t="s">
        <v>569</v>
      </c>
      <c r="L7" s="285"/>
    </row>
    <row r="8" spans="1:12" ht="23">
      <c r="A8" s="88"/>
      <c r="B8" s="83" t="s">
        <v>57</v>
      </c>
      <c r="C8" s="97" t="s">
        <v>153</v>
      </c>
      <c r="D8" s="83" t="s">
        <v>207</v>
      </c>
      <c r="E8" s="288" t="str">
        <f>VLOOKUP(C8,'Ref.2'!M3:P25,3,0)</f>
        <v>Assistant Sales  Director Acting for Sales Director</v>
      </c>
      <c r="F8" s="288"/>
      <c r="G8" s="83" t="s">
        <v>204</v>
      </c>
      <c r="H8" s="288" t="str">
        <f>VLOOKUP(C8,'Ref.2'!M3:P25,4,0)</f>
        <v>Hospitality + Resident</v>
      </c>
      <c r="I8" s="288"/>
      <c r="J8" s="83" t="s">
        <v>208</v>
      </c>
      <c r="K8" s="289" t="str">
        <f>VLOOKUP(C8,'Ref.2'!M3:P25,2,0)</f>
        <v>092-652-9800</v>
      </c>
      <c r="L8" s="290"/>
    </row>
    <row r="9" spans="1:12" ht="23">
      <c r="A9" s="88"/>
      <c r="B9" s="83" t="s">
        <v>202</v>
      </c>
      <c r="C9" s="98" t="s">
        <v>79</v>
      </c>
      <c r="D9" s="83" t="s">
        <v>151</v>
      </c>
      <c r="E9" s="307" t="str">
        <f>VLOOKUP(C9,'Ref.2'!B4:G43,2,0)</f>
        <v>DD</v>
      </c>
      <c r="F9" s="307"/>
      <c r="G9" s="83" t="s">
        <v>185</v>
      </c>
      <c r="H9" s="307" t="str">
        <f>VLOOKUP(C9,'Ref.2'!B4:F43,5,0)</f>
        <v xml:space="preserve">AF </v>
      </c>
      <c r="I9" s="307"/>
      <c r="J9" s="83" t="s">
        <v>209</v>
      </c>
      <c r="K9" s="289" t="str">
        <f>VLOOKUP(H9,'Ref.2'!G4:H18,2,0)</f>
        <v>นายธวัชชัย จันทร์โยธา</v>
      </c>
      <c r="L9" s="290"/>
    </row>
    <row r="10" spans="1:12" ht="23">
      <c r="A10" s="89"/>
      <c r="B10" s="83" t="s">
        <v>190</v>
      </c>
      <c r="C10" s="90" t="str">
        <f>C9</f>
        <v>ดินแดง</v>
      </c>
      <c r="D10" s="83" t="s">
        <v>203</v>
      </c>
      <c r="E10" s="308" t="str">
        <f>VLOOKUP(C9,'Ref.2'!B4:F43,2,0)</f>
        <v>DD</v>
      </c>
      <c r="F10" s="308"/>
      <c r="G10" s="83" t="s">
        <v>269</v>
      </c>
      <c r="H10" s="307" t="str">
        <f>VLOOKUP(C10,'Ref.2'!B4:F43,3,0)</f>
        <v>A</v>
      </c>
      <c r="I10" s="307"/>
      <c r="J10" s="83" t="s">
        <v>208</v>
      </c>
      <c r="K10" s="288" t="str">
        <f>VLOOKUP(K9,'Ref.2'!M29:N42,2,0)</f>
        <v>086-609-2639</v>
      </c>
      <c r="L10" s="309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12" t="s">
        <v>52</v>
      </c>
      <c r="C12" s="313"/>
      <c r="D12" s="313"/>
      <c r="E12" s="313"/>
      <c r="F12" s="313"/>
      <c r="G12" s="314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1">
        <v>1</v>
      </c>
      <c r="B13" s="300" t="s">
        <v>363</v>
      </c>
      <c r="C13" s="301"/>
      <c r="D13" s="301"/>
      <c r="E13" s="301"/>
      <c r="F13" s="301"/>
      <c r="G13" s="302"/>
      <c r="H13" s="182"/>
      <c r="I13" s="183"/>
      <c r="J13" s="184" t="s">
        <v>24</v>
      </c>
      <c r="K13" s="185">
        <f>I13*H13</f>
        <v>0</v>
      </c>
      <c r="L13" s="186" t="s">
        <v>9</v>
      </c>
    </row>
    <row r="14" spans="1:12" ht="24">
      <c r="A14" s="181">
        <v>2</v>
      </c>
      <c r="B14" s="300" t="s">
        <v>364</v>
      </c>
      <c r="C14" s="301"/>
      <c r="D14" s="301"/>
      <c r="E14" s="301"/>
      <c r="F14" s="301"/>
      <c r="G14" s="302"/>
      <c r="H14" s="182"/>
      <c r="I14" s="183"/>
      <c r="J14" s="184" t="s">
        <v>24</v>
      </c>
      <c r="K14" s="185">
        <f t="shared" ref="K14:K15" si="0">I14*H14</f>
        <v>0</v>
      </c>
      <c r="L14" s="186" t="s">
        <v>9</v>
      </c>
    </row>
    <row r="15" spans="1:12" ht="24">
      <c r="A15" s="181">
        <v>3</v>
      </c>
      <c r="B15" s="303" t="s">
        <v>191</v>
      </c>
      <c r="C15" s="304"/>
      <c r="D15" s="304"/>
      <c r="E15" s="304"/>
      <c r="F15" s="304"/>
      <c r="G15" s="305"/>
      <c r="H15" s="182"/>
      <c r="I15" s="183"/>
      <c r="J15" s="187" t="s">
        <v>23</v>
      </c>
      <c r="K15" s="185">
        <f t="shared" si="0"/>
        <v>0</v>
      </c>
      <c r="L15" s="186" t="s">
        <v>9</v>
      </c>
    </row>
    <row r="16" spans="1:12" ht="24">
      <c r="A16" s="181">
        <v>4</v>
      </c>
      <c r="B16" s="310" t="s">
        <v>192</v>
      </c>
      <c r="C16" s="310"/>
      <c r="D16" s="310"/>
      <c r="E16" s="310"/>
      <c r="F16" s="310"/>
      <c r="G16" s="310"/>
      <c r="H16" s="188"/>
      <c r="I16" s="183"/>
      <c r="J16" s="187" t="s">
        <v>23</v>
      </c>
      <c r="K16" s="185">
        <f t="shared" ref="K16" si="1">I16*H16</f>
        <v>0</v>
      </c>
      <c r="L16" s="189" t="s">
        <v>9</v>
      </c>
    </row>
    <row r="17" spans="1:12" ht="24">
      <c r="A17" s="317">
        <v>5</v>
      </c>
      <c r="B17" s="190" t="s">
        <v>351</v>
      </c>
      <c r="C17" s="191"/>
      <c r="D17" s="190" t="s">
        <v>356</v>
      </c>
      <c r="E17" s="311"/>
      <c r="F17" s="311"/>
      <c r="G17" s="311"/>
      <c r="H17" s="306" t="s">
        <v>193</v>
      </c>
      <c r="I17" s="306"/>
      <c r="J17" s="306"/>
      <c r="K17" s="193">
        <f>SUM(K13:K16)</f>
        <v>0</v>
      </c>
      <c r="L17" s="194" t="s">
        <v>9</v>
      </c>
    </row>
    <row r="18" spans="1:12" ht="24">
      <c r="A18" s="318"/>
      <c r="B18" s="195" t="s">
        <v>357</v>
      </c>
      <c r="C18" s="192"/>
      <c r="D18" s="199" t="s">
        <v>358</v>
      </c>
      <c r="E18" s="200"/>
      <c r="F18" s="201" t="s">
        <v>350</v>
      </c>
      <c r="G18" s="192"/>
      <c r="H18" s="315" t="s">
        <v>544</v>
      </c>
      <c r="I18" s="315"/>
      <c r="J18" s="315"/>
      <c r="K18" s="193">
        <f>H14</f>
        <v>0</v>
      </c>
      <c r="L18" s="194" t="s">
        <v>9</v>
      </c>
    </row>
    <row r="19" spans="1:12" ht="24">
      <c r="A19" s="319"/>
      <c r="B19" s="195" t="s">
        <v>337</v>
      </c>
      <c r="C19" s="192"/>
      <c r="D19" s="202">
        <v>2568</v>
      </c>
      <c r="E19" s="203"/>
      <c r="F19" s="204"/>
      <c r="G19" s="196"/>
      <c r="H19" s="316" t="s">
        <v>197</v>
      </c>
      <c r="I19" s="316"/>
      <c r="J19" s="316"/>
      <c r="K19" s="197">
        <f>VLOOKUP(H19,'Ref.1'!B275:C280,2,0)</f>
        <v>0</v>
      </c>
      <c r="L19" s="194" t="s">
        <v>9</v>
      </c>
    </row>
    <row r="20" spans="1:12" ht="24.5" thickBot="1">
      <c r="A20" s="336">
        <v>6</v>
      </c>
      <c r="B20" s="338"/>
      <c r="C20" s="339"/>
      <c r="D20" s="249"/>
      <c r="E20" s="259"/>
      <c r="F20" s="260" t="str">
        <f>IFERROR(VLOOKUP(E20,'Ref.1'!$B$269:$D$271,2,0), "")</f>
        <v/>
      </c>
      <c r="G20" s="256" t="str">
        <f>IF(E20="", "", "บาท")</f>
        <v/>
      </c>
      <c r="H20" s="257"/>
      <c r="I20" s="258" t="str">
        <f>IFERROR(VLOOKUP(E20,'Ref.1'!B269:D271,3,0), "")</f>
        <v/>
      </c>
      <c r="J20" s="255" t="s">
        <v>684</v>
      </c>
      <c r="K20" s="251">
        <f>IFERROR(H20*F20,0)</f>
        <v>0</v>
      </c>
      <c r="L20" s="250" t="s">
        <v>9</v>
      </c>
    </row>
    <row r="21" spans="1:12" ht="23.5" thickBot="1">
      <c r="A21" s="337"/>
      <c r="B21" s="322" t="s">
        <v>545</v>
      </c>
      <c r="C21" s="323"/>
      <c r="D21" s="324" t="s">
        <v>546</v>
      </c>
      <c r="E21" s="325"/>
      <c r="F21" s="325"/>
      <c r="G21" s="126">
        <f>H13</f>
        <v>0</v>
      </c>
      <c r="H21" s="127" t="s">
        <v>9</v>
      </c>
      <c r="I21" s="320" t="s">
        <v>547</v>
      </c>
      <c r="J21" s="321"/>
      <c r="K21" s="254">
        <f>K18-K19</f>
        <v>0</v>
      </c>
      <c r="L21" s="128" t="s">
        <v>9</v>
      </c>
    </row>
    <row r="22" spans="1:12" ht="20.5">
      <c r="A22" s="330" t="s">
        <v>354</v>
      </c>
      <c r="B22" s="331"/>
      <c r="C22" s="331"/>
      <c r="D22" s="331"/>
      <c r="E22" s="331"/>
      <c r="F22" s="331"/>
      <c r="G22" s="331"/>
      <c r="H22" s="124"/>
      <c r="I22" s="123"/>
      <c r="J22" s="123"/>
      <c r="K22" s="124"/>
      <c r="L22" s="125"/>
    </row>
    <row r="23" spans="1:12" ht="20.5">
      <c r="A23" s="27" t="s">
        <v>19</v>
      </c>
      <c r="B23" s="332" t="s">
        <v>389</v>
      </c>
      <c r="C23" s="332"/>
      <c r="D23" s="332"/>
      <c r="E23" s="332"/>
      <c r="F23" s="332"/>
      <c r="G23" s="332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0">
        <v>1</v>
      </c>
      <c r="B24" s="329" t="s">
        <v>640</v>
      </c>
      <c r="C24" s="329"/>
      <c r="D24" s="329"/>
      <c r="E24" s="329"/>
      <c r="F24" s="329"/>
      <c r="G24" s="329"/>
      <c r="H24" s="211">
        <f>IFERROR(VLOOKUP(B24,'Ref.1'!$B$2:$D$173,2,0), "")</f>
        <v>750</v>
      </c>
      <c r="I24" s="137">
        <v>1</v>
      </c>
      <c r="J24" s="138" t="str">
        <f>IFERROR(VLOOKUP(B24,'Ref.1'!$B$2:$D$173,3,0), "")</f>
        <v>ตัว</v>
      </c>
      <c r="K24" s="211">
        <f>IF(OR(I24="", H24=""), "", I24*H24)</f>
        <v>750</v>
      </c>
      <c r="L24" s="141" t="str">
        <f>IF(B24="", "", "บาท")</f>
        <v>บาท</v>
      </c>
    </row>
    <row r="25" spans="1:12" ht="24">
      <c r="A25" s="140">
        <v>2</v>
      </c>
      <c r="B25" s="329" t="s">
        <v>641</v>
      </c>
      <c r="C25" s="329"/>
      <c r="D25" s="329"/>
      <c r="E25" s="329"/>
      <c r="F25" s="329"/>
      <c r="G25" s="329"/>
      <c r="H25" s="211">
        <f>IFERROR(VLOOKUP(B25,'Ref.1'!$B$2:$D$173,2,0), "")</f>
        <v>1800</v>
      </c>
      <c r="I25" s="137">
        <v>1</v>
      </c>
      <c r="J25" s="138" t="str">
        <f>IFERROR(VLOOKUP(B25,'Ref.1'!$B$2:$D$173,3,0), "")</f>
        <v>ตัว</v>
      </c>
      <c r="K25" s="211">
        <f t="shared" ref="K25:K41" si="2">IF(OR(I25="", H25=""), "", I25*H25)</f>
        <v>1800</v>
      </c>
      <c r="L25" s="141" t="str">
        <f t="shared" ref="L25:L38" si="3">IF(B25="", "", "บาท")</f>
        <v>บาท</v>
      </c>
    </row>
    <row r="26" spans="1:12" ht="26">
      <c r="A26" s="140">
        <v>3</v>
      </c>
      <c r="B26" s="333"/>
      <c r="C26" s="334"/>
      <c r="D26" s="334"/>
      <c r="E26" s="334"/>
      <c r="F26" s="334"/>
      <c r="G26" s="335"/>
      <c r="H26" s="211" t="str">
        <f>IFERROR(VLOOKUP(B26,'Ref.1'!$B$2:$D$173,2,0), "")</f>
        <v/>
      </c>
      <c r="I26" s="137"/>
      <c r="J26" s="138" t="str">
        <f>IFERROR(VLOOKUP(B26,'Ref.1'!$B$2:$D$173,3,0), "")</f>
        <v/>
      </c>
      <c r="K26" s="211" t="str">
        <f t="shared" si="2"/>
        <v/>
      </c>
      <c r="L26" s="141" t="str">
        <f t="shared" si="3"/>
        <v/>
      </c>
    </row>
    <row r="27" spans="1:12" ht="24">
      <c r="A27" s="140">
        <v>4</v>
      </c>
      <c r="B27" s="326"/>
      <c r="C27" s="327"/>
      <c r="D27" s="327"/>
      <c r="E27" s="327"/>
      <c r="F27" s="327"/>
      <c r="G27" s="328"/>
      <c r="H27" s="211" t="str">
        <f>IFERROR(VLOOKUP(B27,'Ref.1'!$B$2:$D$173,2,0), "")</f>
        <v/>
      </c>
      <c r="I27" s="137"/>
      <c r="J27" s="138" t="str">
        <f>IFERROR(VLOOKUP(B27,'Ref.1'!$B$2:$D$173,3,0), "")</f>
        <v/>
      </c>
      <c r="K27" s="211" t="str">
        <f t="shared" si="2"/>
        <v/>
      </c>
      <c r="L27" s="141" t="str">
        <f t="shared" si="3"/>
        <v/>
      </c>
    </row>
    <row r="28" spans="1:12" ht="24">
      <c r="A28" s="140">
        <v>5</v>
      </c>
      <c r="B28" s="326"/>
      <c r="C28" s="327"/>
      <c r="D28" s="327"/>
      <c r="E28" s="327"/>
      <c r="F28" s="327"/>
      <c r="G28" s="328"/>
      <c r="H28" s="211" t="str">
        <f>IFERROR(VLOOKUP(B28,'Ref.1'!$B$2:$D$173,2,0), "")</f>
        <v/>
      </c>
      <c r="I28" s="137"/>
      <c r="J28" s="138" t="str">
        <f>IFERROR(VLOOKUP(B28,'Ref.1'!$B$2:$D$173,3,0), "")</f>
        <v/>
      </c>
      <c r="K28" s="211" t="str">
        <f t="shared" si="2"/>
        <v/>
      </c>
      <c r="L28" s="141" t="str">
        <f t="shared" si="3"/>
        <v/>
      </c>
    </row>
    <row r="29" spans="1:12" ht="24">
      <c r="A29" s="140">
        <v>6</v>
      </c>
      <c r="B29" s="326"/>
      <c r="C29" s="327"/>
      <c r="D29" s="327"/>
      <c r="E29" s="327"/>
      <c r="F29" s="327"/>
      <c r="G29" s="328"/>
      <c r="H29" s="211" t="str">
        <f>IFERROR(VLOOKUP(B29,'Ref.1'!$B$2:$D$173,2,0), "")</f>
        <v/>
      </c>
      <c r="I29" s="137"/>
      <c r="J29" s="138" t="str">
        <f>IFERROR(VLOOKUP(B29,'Ref.1'!$B$2:$D$173,3,0), "")</f>
        <v/>
      </c>
      <c r="K29" s="211" t="str">
        <f t="shared" si="2"/>
        <v/>
      </c>
      <c r="L29" s="141" t="str">
        <f t="shared" si="3"/>
        <v/>
      </c>
    </row>
    <row r="30" spans="1:12" ht="24">
      <c r="A30" s="140">
        <v>7</v>
      </c>
      <c r="B30" s="329"/>
      <c r="C30" s="329"/>
      <c r="D30" s="329"/>
      <c r="E30" s="329"/>
      <c r="F30" s="329"/>
      <c r="G30" s="329"/>
      <c r="H30" s="211" t="str">
        <f>IFERROR(VLOOKUP(B30,'Ref.1'!$B$2:$D$173,2,0), "")</f>
        <v/>
      </c>
      <c r="I30" s="137"/>
      <c r="J30" s="138" t="str">
        <f>IFERROR(VLOOKUP(B30,'Ref.1'!$B$2:$D$173,3,0), "")</f>
        <v/>
      </c>
      <c r="K30" s="211" t="str">
        <f t="shared" si="2"/>
        <v/>
      </c>
      <c r="L30" s="141" t="str">
        <f t="shared" si="3"/>
        <v/>
      </c>
    </row>
    <row r="31" spans="1:12" ht="24">
      <c r="A31" s="140">
        <v>8</v>
      </c>
      <c r="B31" s="329"/>
      <c r="C31" s="329"/>
      <c r="D31" s="329"/>
      <c r="E31" s="329"/>
      <c r="F31" s="329"/>
      <c r="G31" s="329"/>
      <c r="H31" s="211" t="str">
        <f>IFERROR(VLOOKUP(B31,'Ref.1'!$B$2:$D$173,2,0), "")</f>
        <v/>
      </c>
      <c r="I31" s="137"/>
      <c r="J31" s="138" t="str">
        <f>IFERROR(VLOOKUP(B31,'Ref.1'!$B$2:$D$173,3,0), "")</f>
        <v/>
      </c>
      <c r="K31" s="211" t="str">
        <f t="shared" si="2"/>
        <v/>
      </c>
      <c r="L31" s="141" t="str">
        <f t="shared" si="3"/>
        <v/>
      </c>
    </row>
    <row r="32" spans="1:12" ht="24">
      <c r="A32" s="140">
        <v>9</v>
      </c>
      <c r="B32" s="326"/>
      <c r="C32" s="327"/>
      <c r="D32" s="327"/>
      <c r="E32" s="327"/>
      <c r="F32" s="327"/>
      <c r="G32" s="328"/>
      <c r="H32" s="211" t="str">
        <f>IFERROR(VLOOKUP(B32,'Ref.1'!$B$2:$D$173,2,0), "")</f>
        <v/>
      </c>
      <c r="I32" s="137"/>
      <c r="J32" s="138" t="str">
        <f>IFERROR(VLOOKUP(B32,'Ref.1'!$B$2:$D$173,3,0), "")</f>
        <v/>
      </c>
      <c r="K32" s="211" t="str">
        <f t="shared" si="2"/>
        <v/>
      </c>
      <c r="L32" s="141" t="str">
        <f t="shared" si="3"/>
        <v/>
      </c>
    </row>
    <row r="33" spans="1:12" ht="24">
      <c r="A33" s="140">
        <v>10</v>
      </c>
      <c r="B33" s="326"/>
      <c r="C33" s="327"/>
      <c r="D33" s="327"/>
      <c r="E33" s="327"/>
      <c r="F33" s="327"/>
      <c r="G33" s="328"/>
      <c r="H33" s="211" t="str">
        <f>IFERROR(VLOOKUP(B33,'Ref.1'!$B$2:$D$173,2,0), "")</f>
        <v/>
      </c>
      <c r="I33" s="137"/>
      <c r="J33" s="138" t="str">
        <f>IFERROR(VLOOKUP(B33,'Ref.1'!$B$2:$D$173,3,0), "")</f>
        <v/>
      </c>
      <c r="K33" s="211" t="str">
        <f t="shared" si="2"/>
        <v/>
      </c>
      <c r="L33" s="141" t="str">
        <f t="shared" si="3"/>
        <v/>
      </c>
    </row>
    <row r="34" spans="1:12" ht="24">
      <c r="A34" s="140">
        <v>11</v>
      </c>
      <c r="B34" s="326"/>
      <c r="C34" s="327"/>
      <c r="D34" s="327"/>
      <c r="E34" s="327"/>
      <c r="F34" s="327"/>
      <c r="G34" s="328"/>
      <c r="H34" s="211" t="str">
        <f>IFERROR(VLOOKUP(B34,'Ref.1'!$B$2:$D$173,2,0), "")</f>
        <v/>
      </c>
      <c r="I34" s="137"/>
      <c r="J34" s="138" t="str">
        <f>IFERROR(VLOOKUP(B34,'Ref.1'!$B$2:$D$173,3,0), "")</f>
        <v/>
      </c>
      <c r="K34" s="211" t="str">
        <f t="shared" si="2"/>
        <v/>
      </c>
      <c r="L34" s="141" t="str">
        <f t="shared" si="3"/>
        <v/>
      </c>
    </row>
    <row r="35" spans="1:12" ht="24">
      <c r="A35" s="140">
        <v>12</v>
      </c>
      <c r="B35" s="326"/>
      <c r="C35" s="327"/>
      <c r="D35" s="327"/>
      <c r="E35" s="327"/>
      <c r="F35" s="327"/>
      <c r="G35" s="328"/>
      <c r="H35" s="211" t="str">
        <f>IFERROR(VLOOKUP(B35,'Ref.1'!$B$2:$D$173,2,0), "")</f>
        <v/>
      </c>
      <c r="I35" s="137"/>
      <c r="J35" s="138" t="str">
        <f>IFERROR(VLOOKUP(B35,'Ref.1'!$B$2:$D$173,3,0), "")</f>
        <v/>
      </c>
      <c r="K35" s="211" t="str">
        <f t="shared" si="2"/>
        <v/>
      </c>
      <c r="L35" s="141" t="str">
        <f t="shared" si="3"/>
        <v/>
      </c>
    </row>
    <row r="36" spans="1:12" ht="24">
      <c r="A36" s="135">
        <v>13</v>
      </c>
      <c r="B36" s="326"/>
      <c r="C36" s="327"/>
      <c r="D36" s="327"/>
      <c r="E36" s="327"/>
      <c r="F36" s="327"/>
      <c r="G36" s="328"/>
      <c r="H36" s="211" t="str">
        <f>IFERROR(VLOOKUP(B36,'Ref.1'!$B$2:$D$173,2,0), "")</f>
        <v/>
      </c>
      <c r="I36" s="142"/>
      <c r="J36" s="138" t="str">
        <f>IFERROR(VLOOKUP(B36,'Ref.1'!$B$2:$D$173,3,0), "")</f>
        <v/>
      </c>
      <c r="K36" s="211" t="str">
        <f t="shared" si="2"/>
        <v/>
      </c>
      <c r="L36" s="141" t="str">
        <f t="shared" si="3"/>
        <v/>
      </c>
    </row>
    <row r="37" spans="1:12" ht="24">
      <c r="A37" s="135">
        <v>14</v>
      </c>
      <c r="B37" s="326"/>
      <c r="C37" s="327"/>
      <c r="D37" s="327"/>
      <c r="E37" s="327"/>
      <c r="F37" s="327"/>
      <c r="G37" s="328"/>
      <c r="H37" s="211" t="str">
        <f>IFERROR(VLOOKUP(B37,'Ref.1'!$B$2:$D$173,2,0), "")</f>
        <v/>
      </c>
      <c r="I37" s="138"/>
      <c r="J37" s="138" t="str">
        <f>IFERROR(VLOOKUP(B37,'Ref.1'!$B$2:$D$173,3,0), "")</f>
        <v/>
      </c>
      <c r="K37" s="211" t="str">
        <f t="shared" si="2"/>
        <v/>
      </c>
      <c r="L37" s="141" t="str">
        <f t="shared" si="3"/>
        <v/>
      </c>
    </row>
    <row r="38" spans="1:12" ht="24">
      <c r="A38" s="140">
        <v>15</v>
      </c>
      <c r="B38" s="326"/>
      <c r="C38" s="327"/>
      <c r="D38" s="327"/>
      <c r="E38" s="327"/>
      <c r="F38" s="327"/>
      <c r="G38" s="328"/>
      <c r="H38" s="211" t="str">
        <f>IFERROR(VLOOKUP(B38,'Ref.1'!$B$2:$D$173,2,0), "")</f>
        <v/>
      </c>
      <c r="I38" s="138"/>
      <c r="J38" s="138" t="str">
        <f>IFERROR(VLOOKUP(B38,'Ref.1'!$B$2:$D$173,3,0), "")</f>
        <v/>
      </c>
      <c r="K38" s="211" t="str">
        <f t="shared" si="2"/>
        <v/>
      </c>
      <c r="L38" s="141" t="str">
        <f t="shared" si="3"/>
        <v/>
      </c>
    </row>
    <row r="39" spans="1:12" ht="24">
      <c r="A39" s="135">
        <v>16</v>
      </c>
      <c r="B39" s="326"/>
      <c r="C39" s="327"/>
      <c r="D39" s="327"/>
      <c r="E39" s="327"/>
      <c r="F39" s="327"/>
      <c r="G39" s="328"/>
      <c r="H39" s="211" t="str">
        <f>IFERROR(VLOOKUP(B39,'Ref.1'!$B$2:$D$173,2,0), "")</f>
        <v/>
      </c>
      <c r="I39" s="143"/>
      <c r="J39" s="138" t="str">
        <f>IFERROR(VLOOKUP(B39,'Ref.1'!$B$2:$D$173,3,0), "")</f>
        <v/>
      </c>
      <c r="K39" s="211" t="str">
        <f t="shared" si="2"/>
        <v/>
      </c>
      <c r="L39" s="141" t="s">
        <v>9</v>
      </c>
    </row>
    <row r="40" spans="1:12" ht="24">
      <c r="A40" s="140">
        <v>17</v>
      </c>
      <c r="B40" s="326"/>
      <c r="C40" s="327"/>
      <c r="D40" s="327"/>
      <c r="E40" s="327"/>
      <c r="F40" s="327"/>
      <c r="G40" s="328"/>
      <c r="H40" s="211" t="str">
        <f>IFERROR(VLOOKUP(B40,'Ref.1'!$B$2:$D$173,2,0), "")</f>
        <v/>
      </c>
      <c r="I40" s="143"/>
      <c r="J40" s="138" t="str">
        <f>IFERROR(VLOOKUP(B40,'Ref.1'!$B$2:$D$173,3,0), "")</f>
        <v/>
      </c>
      <c r="K40" s="211" t="str">
        <f t="shared" si="2"/>
        <v/>
      </c>
      <c r="L40" s="141" t="s">
        <v>9</v>
      </c>
    </row>
    <row r="41" spans="1:12" ht="24">
      <c r="A41" s="135">
        <v>18</v>
      </c>
      <c r="B41" s="326"/>
      <c r="C41" s="327"/>
      <c r="D41" s="327"/>
      <c r="E41" s="327"/>
      <c r="F41" s="327"/>
      <c r="G41" s="328"/>
      <c r="H41" s="211" t="str">
        <f>IFERROR(VLOOKUP(B41,'Ref.1'!$B$2:$D$173,2,0), "")</f>
        <v/>
      </c>
      <c r="I41" s="143"/>
      <c r="J41" s="138" t="str">
        <f>IFERROR(VLOOKUP(B41,'Ref.1'!$B$2:$D$173,3,0), "")</f>
        <v/>
      </c>
      <c r="K41" s="211" t="str">
        <f t="shared" si="2"/>
        <v/>
      </c>
      <c r="L41" s="141" t="s">
        <v>9</v>
      </c>
    </row>
    <row r="42" spans="1:12" ht="26" thickBot="1">
      <c r="A42" s="341" t="s">
        <v>53</v>
      </c>
      <c r="B42" s="342"/>
      <c r="C42" s="342"/>
      <c r="D42" s="342"/>
      <c r="E42" s="342"/>
      <c r="F42" s="342"/>
      <c r="G42" s="342"/>
      <c r="H42" s="342"/>
      <c r="I42" s="342"/>
      <c r="J42" s="342"/>
      <c r="K42" s="144">
        <f>SUM(K24:K41)</f>
        <v>2550</v>
      </c>
      <c r="L42" s="145" t="s">
        <v>9</v>
      </c>
    </row>
    <row r="43" spans="1:12" ht="24" hidden="1">
      <c r="A43" s="343" t="s">
        <v>224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5"/>
    </row>
    <row r="44" spans="1:12" ht="27" hidden="1">
      <c r="A44" s="146" t="s">
        <v>19</v>
      </c>
      <c r="B44" s="346" t="s">
        <v>48</v>
      </c>
      <c r="C44" s="346"/>
      <c r="D44" s="346"/>
      <c r="E44" s="346"/>
      <c r="F44" s="346"/>
      <c r="G44" s="346"/>
      <c r="H44" s="148" t="s">
        <v>2</v>
      </c>
      <c r="I44" s="147" t="s">
        <v>14</v>
      </c>
      <c r="J44" s="147" t="s">
        <v>1</v>
      </c>
      <c r="K44" s="148" t="s">
        <v>3</v>
      </c>
      <c r="L44" s="149" t="s">
        <v>1</v>
      </c>
    </row>
    <row r="45" spans="1:12" ht="24" hidden="1">
      <c r="A45" s="150">
        <v>1</v>
      </c>
      <c r="B45" s="329" t="s">
        <v>321</v>
      </c>
      <c r="C45" s="329"/>
      <c r="D45" s="329"/>
      <c r="E45" s="329"/>
      <c r="F45" s="329"/>
      <c r="G45" s="329"/>
      <c r="H45" s="136" t="str">
        <f t="shared" ref="H45:H56" si="4">IFERROR(VLOOKUP(B45,Priceนอกอาคาร,2,FALSE),"")</f>
        <v/>
      </c>
      <c r="I45" s="137"/>
      <c r="J45" s="138" t="str">
        <f>IFERROR(VLOOKUP(B45,หน่วยนอกอาคาร,2,FALSE),"")</f>
        <v/>
      </c>
      <c r="K45" s="136">
        <f t="shared" ref="K45:K56" si="5">IFERROR(I45*H45,0)</f>
        <v>0</v>
      </c>
      <c r="L45" s="139" t="s">
        <v>9</v>
      </c>
    </row>
    <row r="46" spans="1:12" ht="24" hidden="1">
      <c r="A46" s="150">
        <v>2</v>
      </c>
      <c r="B46" s="329" t="s">
        <v>322</v>
      </c>
      <c r="C46" s="329"/>
      <c r="D46" s="329"/>
      <c r="E46" s="329"/>
      <c r="F46" s="329"/>
      <c r="G46" s="329"/>
      <c r="H46" s="136" t="str">
        <f t="shared" si="4"/>
        <v/>
      </c>
      <c r="I46" s="137"/>
      <c r="J46" s="138" t="str">
        <f t="shared" ref="J46:J74" si="6">IFERROR(VLOOKUP(B46,หน่วยนอกอาคาร,2,FALSE),"")</f>
        <v/>
      </c>
      <c r="K46" s="136">
        <f t="shared" si="5"/>
        <v>0</v>
      </c>
      <c r="L46" s="139" t="s">
        <v>9</v>
      </c>
    </row>
    <row r="47" spans="1:12" ht="24" hidden="1">
      <c r="A47" s="150">
        <v>3</v>
      </c>
      <c r="B47" s="329" t="s">
        <v>69</v>
      </c>
      <c r="C47" s="329"/>
      <c r="D47" s="329"/>
      <c r="E47" s="329"/>
      <c r="F47" s="329"/>
      <c r="G47" s="329"/>
      <c r="H47" s="136" t="str">
        <f t="shared" si="4"/>
        <v/>
      </c>
      <c r="I47" s="137"/>
      <c r="J47" s="138" t="str">
        <f t="shared" si="6"/>
        <v/>
      </c>
      <c r="K47" s="136">
        <f t="shared" si="5"/>
        <v>0</v>
      </c>
      <c r="L47" s="139" t="s">
        <v>9</v>
      </c>
    </row>
    <row r="48" spans="1:12" ht="24" hidden="1">
      <c r="A48" s="150">
        <v>4</v>
      </c>
      <c r="B48" s="329" t="s">
        <v>70</v>
      </c>
      <c r="C48" s="329"/>
      <c r="D48" s="329"/>
      <c r="E48" s="329"/>
      <c r="F48" s="329"/>
      <c r="G48" s="329"/>
      <c r="H48" s="136" t="str">
        <f t="shared" si="4"/>
        <v/>
      </c>
      <c r="I48" s="137"/>
      <c r="J48" s="138" t="str">
        <f t="shared" si="6"/>
        <v/>
      </c>
      <c r="K48" s="136">
        <f t="shared" si="5"/>
        <v>0</v>
      </c>
      <c r="L48" s="139" t="s">
        <v>9</v>
      </c>
    </row>
    <row r="49" spans="1:12" ht="24" hidden="1">
      <c r="A49" s="150">
        <v>5</v>
      </c>
      <c r="B49" s="326" t="s">
        <v>71</v>
      </c>
      <c r="C49" s="327"/>
      <c r="D49" s="327"/>
      <c r="E49" s="327"/>
      <c r="F49" s="327"/>
      <c r="G49" s="328"/>
      <c r="H49" s="136" t="str">
        <f t="shared" si="4"/>
        <v/>
      </c>
      <c r="I49" s="137"/>
      <c r="J49" s="138" t="str">
        <f t="shared" si="6"/>
        <v/>
      </c>
      <c r="K49" s="136">
        <f t="shared" si="5"/>
        <v>0</v>
      </c>
      <c r="L49" s="139" t="s">
        <v>9</v>
      </c>
    </row>
    <row r="50" spans="1:12" ht="24" hidden="1">
      <c r="A50" s="150">
        <v>6</v>
      </c>
      <c r="B50" s="326" t="s">
        <v>17</v>
      </c>
      <c r="C50" s="327"/>
      <c r="D50" s="327"/>
      <c r="E50" s="327"/>
      <c r="F50" s="327"/>
      <c r="G50" s="328"/>
      <c r="H50" s="136" t="str">
        <f t="shared" si="4"/>
        <v/>
      </c>
      <c r="I50" s="137"/>
      <c r="J50" s="138" t="str">
        <f t="shared" si="6"/>
        <v/>
      </c>
      <c r="K50" s="136">
        <f t="shared" si="5"/>
        <v>0</v>
      </c>
      <c r="L50" s="139" t="s">
        <v>9</v>
      </c>
    </row>
    <row r="51" spans="1:12" ht="24" hidden="1">
      <c r="A51" s="150">
        <v>7</v>
      </c>
      <c r="B51" s="326"/>
      <c r="C51" s="327"/>
      <c r="D51" s="327"/>
      <c r="E51" s="327"/>
      <c r="F51" s="327"/>
      <c r="G51" s="328"/>
      <c r="H51" s="136" t="str">
        <f t="shared" si="4"/>
        <v/>
      </c>
      <c r="I51" s="137"/>
      <c r="J51" s="138" t="str">
        <f t="shared" si="6"/>
        <v/>
      </c>
      <c r="K51" s="136">
        <f t="shared" si="5"/>
        <v>0</v>
      </c>
      <c r="L51" s="139" t="s">
        <v>9</v>
      </c>
    </row>
    <row r="52" spans="1:12" ht="24" hidden="1">
      <c r="A52" s="150">
        <v>8</v>
      </c>
      <c r="B52" s="326"/>
      <c r="C52" s="327"/>
      <c r="D52" s="327"/>
      <c r="E52" s="327"/>
      <c r="F52" s="327"/>
      <c r="G52" s="328"/>
      <c r="H52" s="136" t="str">
        <f t="shared" si="4"/>
        <v/>
      </c>
      <c r="I52" s="137"/>
      <c r="J52" s="138" t="str">
        <f t="shared" si="6"/>
        <v/>
      </c>
      <c r="K52" s="136">
        <f t="shared" si="5"/>
        <v>0</v>
      </c>
      <c r="L52" s="139" t="s">
        <v>9</v>
      </c>
    </row>
    <row r="53" spans="1:12" ht="24" hidden="1">
      <c r="A53" s="150">
        <v>9</v>
      </c>
      <c r="B53" s="326"/>
      <c r="C53" s="327"/>
      <c r="D53" s="327"/>
      <c r="E53" s="327"/>
      <c r="F53" s="327"/>
      <c r="G53" s="328"/>
      <c r="H53" s="136" t="str">
        <f t="shared" si="4"/>
        <v/>
      </c>
      <c r="I53" s="137"/>
      <c r="J53" s="138" t="str">
        <f t="shared" si="6"/>
        <v/>
      </c>
      <c r="K53" s="136">
        <f t="shared" si="5"/>
        <v>0</v>
      </c>
      <c r="L53" s="139" t="s">
        <v>9</v>
      </c>
    </row>
    <row r="54" spans="1:12" ht="24" hidden="1">
      <c r="A54" s="150">
        <v>10</v>
      </c>
      <c r="B54" s="326"/>
      <c r="C54" s="327"/>
      <c r="D54" s="327"/>
      <c r="E54" s="327"/>
      <c r="F54" s="327"/>
      <c r="G54" s="328"/>
      <c r="H54" s="136" t="str">
        <f t="shared" si="4"/>
        <v/>
      </c>
      <c r="I54" s="137"/>
      <c r="J54" s="138" t="str">
        <f t="shared" si="6"/>
        <v/>
      </c>
      <c r="K54" s="136">
        <f t="shared" si="5"/>
        <v>0</v>
      </c>
      <c r="L54" s="139" t="s">
        <v>9</v>
      </c>
    </row>
    <row r="55" spans="1:12" ht="24" hidden="1">
      <c r="A55" s="150">
        <v>11</v>
      </c>
      <c r="B55" s="326"/>
      <c r="C55" s="327"/>
      <c r="D55" s="327"/>
      <c r="E55" s="327"/>
      <c r="F55" s="327"/>
      <c r="G55" s="328"/>
      <c r="H55" s="136" t="str">
        <f t="shared" si="4"/>
        <v/>
      </c>
      <c r="I55" s="138"/>
      <c r="J55" s="138" t="str">
        <f t="shared" si="6"/>
        <v/>
      </c>
      <c r="K55" s="136">
        <f t="shared" si="5"/>
        <v>0</v>
      </c>
      <c r="L55" s="139" t="s">
        <v>9</v>
      </c>
    </row>
    <row r="56" spans="1:12" ht="24" hidden="1">
      <c r="A56" s="150">
        <v>12</v>
      </c>
      <c r="B56" s="326"/>
      <c r="C56" s="327"/>
      <c r="D56" s="327"/>
      <c r="E56" s="327"/>
      <c r="F56" s="327"/>
      <c r="G56" s="328"/>
      <c r="H56" s="136" t="str">
        <f t="shared" si="4"/>
        <v/>
      </c>
      <c r="I56" s="138"/>
      <c r="J56" s="138" t="str">
        <f t="shared" si="6"/>
        <v/>
      </c>
      <c r="K56" s="136">
        <f t="shared" si="5"/>
        <v>0</v>
      </c>
      <c r="L56" s="139" t="s">
        <v>9</v>
      </c>
    </row>
    <row r="57" spans="1:12" ht="24" hidden="1">
      <c r="A57" s="151">
        <v>13</v>
      </c>
      <c r="B57" s="152"/>
      <c r="C57" s="153"/>
      <c r="D57" s="153"/>
      <c r="E57" s="153"/>
      <c r="F57" s="153"/>
      <c r="G57" s="153"/>
      <c r="H57" s="154"/>
      <c r="I57" s="155"/>
      <c r="J57" s="155"/>
      <c r="K57" s="154"/>
      <c r="L57" s="139"/>
    </row>
    <row r="58" spans="1:12" ht="24" hidden="1">
      <c r="A58" s="151">
        <v>14</v>
      </c>
      <c r="B58" s="152"/>
      <c r="C58" s="153"/>
      <c r="D58" s="153"/>
      <c r="E58" s="153"/>
      <c r="F58" s="153"/>
      <c r="G58" s="153"/>
      <c r="H58" s="154"/>
      <c r="I58" s="155"/>
      <c r="J58" s="155"/>
      <c r="K58" s="154"/>
      <c r="L58" s="139"/>
    </row>
    <row r="59" spans="1:12" ht="24" hidden="1">
      <c r="A59" s="151">
        <v>15</v>
      </c>
      <c r="B59" s="152"/>
      <c r="C59" s="153"/>
      <c r="D59" s="153"/>
      <c r="E59" s="153"/>
      <c r="F59" s="153"/>
      <c r="G59" s="153"/>
      <c r="H59" s="154"/>
      <c r="I59" s="155"/>
      <c r="J59" s="155"/>
      <c r="K59" s="154"/>
      <c r="L59" s="139"/>
    </row>
    <row r="60" spans="1:12" ht="24" hidden="1">
      <c r="A60" s="151">
        <v>16</v>
      </c>
      <c r="B60" s="152"/>
      <c r="C60" s="153"/>
      <c r="D60" s="153"/>
      <c r="E60" s="153"/>
      <c r="F60" s="153"/>
      <c r="G60" s="153"/>
      <c r="H60" s="154"/>
      <c r="I60" s="155"/>
      <c r="J60" s="155"/>
      <c r="K60" s="154"/>
      <c r="L60" s="139"/>
    </row>
    <row r="61" spans="1:12" ht="24" hidden="1">
      <c r="A61" s="151">
        <v>17</v>
      </c>
      <c r="B61" s="152"/>
      <c r="C61" s="153"/>
      <c r="D61" s="153"/>
      <c r="E61" s="153"/>
      <c r="F61" s="153"/>
      <c r="G61" s="153"/>
      <c r="H61" s="154"/>
      <c r="I61" s="155"/>
      <c r="J61" s="155"/>
      <c r="K61" s="154"/>
      <c r="L61" s="139"/>
    </row>
    <row r="62" spans="1:12" ht="24" hidden="1">
      <c r="A62" s="151">
        <v>18</v>
      </c>
      <c r="B62" s="152"/>
      <c r="C62" s="153"/>
      <c r="D62" s="153"/>
      <c r="E62" s="153"/>
      <c r="F62" s="153"/>
      <c r="G62" s="153"/>
      <c r="H62" s="154"/>
      <c r="I62" s="155"/>
      <c r="J62" s="155"/>
      <c r="K62" s="154"/>
      <c r="L62" s="139"/>
    </row>
    <row r="63" spans="1:12" ht="24" hidden="1">
      <c r="A63" s="151">
        <v>19</v>
      </c>
      <c r="B63" s="152"/>
      <c r="C63" s="153"/>
      <c r="D63" s="153"/>
      <c r="E63" s="153"/>
      <c r="F63" s="153"/>
      <c r="G63" s="153"/>
      <c r="H63" s="154"/>
      <c r="I63" s="155"/>
      <c r="J63" s="155"/>
      <c r="K63" s="154"/>
      <c r="L63" s="139"/>
    </row>
    <row r="64" spans="1:12" ht="24" hidden="1">
      <c r="A64" s="151">
        <v>20</v>
      </c>
      <c r="B64" s="152"/>
      <c r="C64" s="153"/>
      <c r="D64" s="153"/>
      <c r="E64" s="153"/>
      <c r="F64" s="153"/>
      <c r="G64" s="153"/>
      <c r="H64" s="154"/>
      <c r="I64" s="155"/>
      <c r="J64" s="155"/>
      <c r="K64" s="154"/>
      <c r="L64" s="139"/>
    </row>
    <row r="65" spans="1:12" ht="24" hidden="1">
      <c r="A65" s="151">
        <v>21</v>
      </c>
      <c r="B65" s="152"/>
      <c r="C65" s="153"/>
      <c r="D65" s="153"/>
      <c r="E65" s="153"/>
      <c r="F65" s="153"/>
      <c r="G65" s="153"/>
      <c r="H65" s="154"/>
      <c r="I65" s="155"/>
      <c r="J65" s="155"/>
      <c r="K65" s="154"/>
      <c r="L65" s="139"/>
    </row>
    <row r="66" spans="1:12" ht="24" hidden="1">
      <c r="A66" s="151">
        <v>22</v>
      </c>
      <c r="B66" s="152"/>
      <c r="C66" s="153"/>
      <c r="D66" s="153"/>
      <c r="E66" s="153"/>
      <c r="F66" s="153"/>
      <c r="G66" s="153"/>
      <c r="H66" s="154"/>
      <c r="I66" s="155"/>
      <c r="J66" s="155"/>
      <c r="K66" s="154"/>
      <c r="L66" s="139"/>
    </row>
    <row r="67" spans="1:12" ht="24" hidden="1">
      <c r="A67" s="151">
        <v>23</v>
      </c>
      <c r="B67" s="152"/>
      <c r="C67" s="153"/>
      <c r="D67" s="153"/>
      <c r="E67" s="153"/>
      <c r="F67" s="153"/>
      <c r="G67" s="153"/>
      <c r="H67" s="154"/>
      <c r="I67" s="155"/>
      <c r="J67" s="155"/>
      <c r="K67" s="154"/>
      <c r="L67" s="139"/>
    </row>
    <row r="68" spans="1:12" ht="24" hidden="1">
      <c r="A68" s="151">
        <v>24</v>
      </c>
      <c r="B68" s="152"/>
      <c r="C68" s="153"/>
      <c r="D68" s="153"/>
      <c r="E68" s="153"/>
      <c r="F68" s="153"/>
      <c r="G68" s="153"/>
      <c r="H68" s="154"/>
      <c r="I68" s="155"/>
      <c r="J68" s="155"/>
      <c r="K68" s="154"/>
      <c r="L68" s="139"/>
    </row>
    <row r="69" spans="1:12" ht="24" hidden="1">
      <c r="A69" s="151">
        <v>25</v>
      </c>
      <c r="B69" s="152"/>
      <c r="C69" s="153"/>
      <c r="D69" s="153"/>
      <c r="E69" s="153"/>
      <c r="F69" s="153"/>
      <c r="G69" s="153"/>
      <c r="H69" s="154"/>
      <c r="I69" s="155"/>
      <c r="J69" s="155"/>
      <c r="K69" s="154"/>
      <c r="L69" s="139"/>
    </row>
    <row r="70" spans="1:12" ht="24" hidden="1">
      <c r="A70" s="151">
        <v>26</v>
      </c>
      <c r="B70" s="152"/>
      <c r="C70" s="153"/>
      <c r="D70" s="153"/>
      <c r="E70" s="153"/>
      <c r="F70" s="153"/>
      <c r="G70" s="153"/>
      <c r="H70" s="154" t="str">
        <f t="shared" ref="H70:H74" si="7">IFERROR(VLOOKUP(B70,Priceนอกอาคาร,2,FALSE),"")</f>
        <v/>
      </c>
      <c r="I70" s="155"/>
      <c r="J70" s="155" t="str">
        <f t="shared" si="6"/>
        <v/>
      </c>
      <c r="K70" s="154">
        <f>IFERROR(I70*H70,0)</f>
        <v>0</v>
      </c>
      <c r="L70" s="139"/>
    </row>
    <row r="71" spans="1:12" ht="24" hidden="1">
      <c r="A71" s="151">
        <v>27</v>
      </c>
      <c r="B71" s="152"/>
      <c r="C71" s="153"/>
      <c r="D71" s="153"/>
      <c r="E71" s="153"/>
      <c r="F71" s="153"/>
      <c r="G71" s="153"/>
      <c r="H71" s="154" t="str">
        <f t="shared" si="7"/>
        <v/>
      </c>
      <c r="I71" s="155"/>
      <c r="J71" s="155" t="str">
        <f t="shared" si="6"/>
        <v/>
      </c>
      <c r="K71" s="154">
        <f>IFERROR(I71*H71,0)</f>
        <v>0</v>
      </c>
      <c r="L71" s="139"/>
    </row>
    <row r="72" spans="1:12" ht="11.5" hidden="1" customHeight="1">
      <c r="A72" s="151">
        <v>28</v>
      </c>
      <c r="B72" s="152"/>
      <c r="C72" s="153"/>
      <c r="D72" s="153"/>
      <c r="E72" s="153"/>
      <c r="F72" s="153"/>
      <c r="G72" s="153"/>
      <c r="H72" s="154" t="str">
        <f t="shared" si="7"/>
        <v/>
      </c>
      <c r="I72" s="155"/>
      <c r="J72" s="155" t="str">
        <f t="shared" si="6"/>
        <v/>
      </c>
      <c r="K72" s="154">
        <f>IFERROR(I72*H72,0)</f>
        <v>0</v>
      </c>
      <c r="L72" s="139"/>
    </row>
    <row r="73" spans="1:12" ht="24" hidden="1">
      <c r="A73" s="151">
        <v>29</v>
      </c>
      <c r="B73" s="152"/>
      <c r="C73" s="153"/>
      <c r="D73" s="153"/>
      <c r="E73" s="153"/>
      <c r="F73" s="153"/>
      <c r="G73" s="153"/>
      <c r="H73" s="154" t="str">
        <f t="shared" si="7"/>
        <v/>
      </c>
      <c r="I73" s="155"/>
      <c r="J73" s="155" t="str">
        <f t="shared" si="6"/>
        <v/>
      </c>
      <c r="K73" s="154">
        <f>IFERROR(I73*H73,0)</f>
        <v>0</v>
      </c>
      <c r="L73" s="139"/>
    </row>
    <row r="74" spans="1:12" ht="24" hidden="1">
      <c r="A74" s="156">
        <v>30</v>
      </c>
      <c r="B74" s="157"/>
      <c r="C74" s="158"/>
      <c r="D74" s="158"/>
      <c r="E74" s="158"/>
      <c r="F74" s="158"/>
      <c r="G74" s="158"/>
      <c r="H74" s="159" t="str">
        <f t="shared" si="7"/>
        <v/>
      </c>
      <c r="I74" s="155"/>
      <c r="J74" s="155" t="str">
        <f t="shared" si="6"/>
        <v/>
      </c>
      <c r="K74" s="159">
        <f>IFERROR(I74*H74,0)</f>
        <v>0</v>
      </c>
      <c r="L74" s="160"/>
    </row>
    <row r="75" spans="1:12" ht="26" hidden="1" thickBot="1">
      <c r="A75" s="161"/>
      <c r="B75" s="340"/>
      <c r="C75" s="340"/>
      <c r="D75" s="340"/>
      <c r="E75" s="340"/>
      <c r="F75" s="340"/>
      <c r="G75" s="340"/>
      <c r="H75" s="162"/>
      <c r="I75" s="357" t="s">
        <v>53</v>
      </c>
      <c r="J75" s="357"/>
      <c r="K75" s="163">
        <f>SUM(K45:K74)</f>
        <v>0</v>
      </c>
      <c r="L75" s="164" t="s">
        <v>9</v>
      </c>
    </row>
    <row r="76" spans="1:12" ht="24">
      <c r="A76" s="165"/>
      <c r="B76" s="350" t="s">
        <v>452</v>
      </c>
      <c r="C76" s="351"/>
      <c r="D76" s="351"/>
      <c r="E76" s="351"/>
      <c r="F76" s="351"/>
      <c r="G76" s="352"/>
      <c r="H76" s="166"/>
      <c r="I76" s="167"/>
      <c r="J76" s="167"/>
      <c r="K76" s="166"/>
      <c r="L76" s="168"/>
    </row>
    <row r="77" spans="1:12" ht="24">
      <c r="A77" s="169" t="s">
        <v>19</v>
      </c>
      <c r="B77" s="353" t="s">
        <v>52</v>
      </c>
      <c r="C77" s="353"/>
      <c r="D77" s="353"/>
      <c r="E77" s="353"/>
      <c r="F77" s="353"/>
      <c r="G77" s="353"/>
      <c r="H77" s="171" t="s">
        <v>20</v>
      </c>
      <c r="I77" s="170" t="s">
        <v>21</v>
      </c>
      <c r="J77" s="170" t="s">
        <v>1</v>
      </c>
      <c r="K77" s="171" t="s">
        <v>22</v>
      </c>
      <c r="L77" s="172" t="s">
        <v>1</v>
      </c>
    </row>
    <row r="78" spans="1:12" s="212" customFormat="1" ht="24">
      <c r="A78" s="173">
        <v>1</v>
      </c>
      <c r="B78" s="347" t="s">
        <v>693</v>
      </c>
      <c r="C78" s="348"/>
      <c r="D78" s="348"/>
      <c r="E78" s="348"/>
      <c r="F78" s="348"/>
      <c r="G78" s="349"/>
      <c r="H78" s="211">
        <f>IFERROR(VLOOKUP(B78,'Ref.1'!$B$180:$D$221,2,0), "")</f>
        <v>2.5</v>
      </c>
      <c r="I78" s="142">
        <v>100</v>
      </c>
      <c r="J78" s="138" t="str">
        <f>IFERROR(VLOOKUP(B78,'Ref.1'!$B$180:$D$221,3,0), "")</f>
        <v>เมตร</v>
      </c>
      <c r="K78" s="211">
        <f>IF(OR(I78="", H78=""), "", I78*H78)</f>
        <v>250</v>
      </c>
      <c r="L78" s="174" t="str">
        <f>IF(B78="", "", "บาท")</f>
        <v>บาท</v>
      </c>
    </row>
    <row r="79" spans="1:12" s="212" customFormat="1" ht="24">
      <c r="A79" s="173">
        <v>2</v>
      </c>
      <c r="B79" s="329"/>
      <c r="C79" s="329"/>
      <c r="D79" s="329"/>
      <c r="E79" s="329"/>
      <c r="F79" s="329"/>
      <c r="G79" s="329"/>
      <c r="H79" s="211" t="str">
        <f>IFERROR(VLOOKUP(B79,'Ref.1'!$B$180:$D$221,2,0), "")</f>
        <v/>
      </c>
      <c r="I79" s="142"/>
      <c r="J79" s="138" t="str">
        <f>IFERROR(VLOOKUP(B79,'Ref.1'!$B$180:$D$221,3,0), "")</f>
        <v/>
      </c>
      <c r="K79" s="211" t="str">
        <f t="shared" ref="K79:K81" si="8">IF(OR(I79="", H79=""), "", I79*H79)</f>
        <v/>
      </c>
      <c r="L79" s="174" t="str">
        <f t="shared" ref="L79:L81" si="9">IF(B79="", "", "บาท")</f>
        <v/>
      </c>
    </row>
    <row r="80" spans="1:12" ht="24">
      <c r="A80" s="173">
        <v>3</v>
      </c>
      <c r="B80" s="354"/>
      <c r="C80" s="355"/>
      <c r="D80" s="355"/>
      <c r="E80" s="355"/>
      <c r="F80" s="355"/>
      <c r="G80" s="356"/>
      <c r="H80" s="211" t="str">
        <f>IFERROR(VLOOKUP(B80,'Ref.1'!$B$180:$D$221,2,0), "")</f>
        <v/>
      </c>
      <c r="I80" s="142"/>
      <c r="J80" s="138" t="str">
        <f>IFERROR(VLOOKUP(B80,'Ref.1'!$B$180:$D$221,3,0), "")</f>
        <v/>
      </c>
      <c r="K80" s="211" t="str">
        <f t="shared" si="8"/>
        <v/>
      </c>
      <c r="L80" s="174" t="str">
        <f t="shared" si="9"/>
        <v/>
      </c>
    </row>
    <row r="81" spans="1:12" ht="24">
      <c r="A81" s="173">
        <v>4</v>
      </c>
      <c r="B81" s="329"/>
      <c r="C81" s="329"/>
      <c r="D81" s="329"/>
      <c r="E81" s="329"/>
      <c r="F81" s="329"/>
      <c r="G81" s="329"/>
      <c r="H81" s="211" t="str">
        <f>IFERROR(VLOOKUP(B81,'Ref.1'!$B$180:$D$221,2,0), "")</f>
        <v/>
      </c>
      <c r="I81" s="142"/>
      <c r="J81" s="138" t="str">
        <f>IFERROR(VLOOKUP(B81,'Ref.1'!$B$180:$D$221,3,0), "")</f>
        <v/>
      </c>
      <c r="K81" s="211" t="str">
        <f t="shared" si="8"/>
        <v/>
      </c>
      <c r="L81" s="174" t="str">
        <f t="shared" si="9"/>
        <v/>
      </c>
    </row>
    <row r="82" spans="1:12" ht="24" hidden="1">
      <c r="A82" s="173">
        <v>4</v>
      </c>
      <c r="B82" s="329"/>
      <c r="C82" s="329"/>
      <c r="D82" s="329"/>
      <c r="E82" s="329"/>
      <c r="F82" s="329"/>
      <c r="G82" s="329"/>
      <c r="H82" s="136" t="str">
        <f t="shared" ref="H82:H94" si="10">IFERROR(VLOOKUP(B82,Priceนอกอาคาร,2,FALSE),"")</f>
        <v/>
      </c>
      <c r="I82" s="142"/>
      <c r="J82" s="138" t="str">
        <f>IFERROR(VLOOKUP(B82,'Ref.1'!$B$180:$D$221,3,0), "")</f>
        <v/>
      </c>
      <c r="K82" s="136">
        <f t="shared" ref="K82" si="11">IFERROR(I82*H82,0)</f>
        <v>0</v>
      </c>
      <c r="L82" s="174" t="s">
        <v>9</v>
      </c>
    </row>
    <row r="83" spans="1:12" ht="24" hidden="1">
      <c r="A83" s="173">
        <v>5</v>
      </c>
      <c r="B83" s="329"/>
      <c r="C83" s="329"/>
      <c r="D83" s="329"/>
      <c r="E83" s="329"/>
      <c r="F83" s="329"/>
      <c r="G83" s="329"/>
      <c r="H83" s="136" t="str">
        <f t="shared" si="10"/>
        <v/>
      </c>
      <c r="I83" s="142"/>
      <c r="J83" s="138" t="str">
        <f>IFERROR(VLOOKUP(B83,'Ref.1'!$B$180:$D$221,3,0), "")</f>
        <v/>
      </c>
      <c r="K83" s="136"/>
      <c r="L83" s="174" t="s">
        <v>9</v>
      </c>
    </row>
    <row r="84" spans="1:12" ht="24" hidden="1">
      <c r="A84" s="173">
        <v>6</v>
      </c>
      <c r="B84" s="329"/>
      <c r="C84" s="329"/>
      <c r="D84" s="329"/>
      <c r="E84" s="329"/>
      <c r="F84" s="329"/>
      <c r="G84" s="329"/>
      <c r="H84" s="136" t="str">
        <f t="shared" si="10"/>
        <v/>
      </c>
      <c r="I84" s="142"/>
      <c r="J84" s="138" t="str">
        <f>IFERROR(VLOOKUP(B84,'Ref.1'!$B$180:$D$221,3,0), "")</f>
        <v/>
      </c>
      <c r="K84" s="136">
        <f t="shared" ref="K84" si="12">IFERROR(I84*H84,0)</f>
        <v>0</v>
      </c>
      <c r="L84" s="174" t="s">
        <v>9</v>
      </c>
    </row>
    <row r="85" spans="1:12" ht="26" thickBot="1">
      <c r="A85" s="341" t="s">
        <v>53</v>
      </c>
      <c r="B85" s="342"/>
      <c r="C85" s="342"/>
      <c r="D85" s="342"/>
      <c r="E85" s="342"/>
      <c r="F85" s="342"/>
      <c r="G85" s="342"/>
      <c r="H85" s="342"/>
      <c r="I85" s="342"/>
      <c r="J85" s="342"/>
      <c r="K85" s="175">
        <f>SUM(K78:K84)</f>
        <v>250</v>
      </c>
      <c r="L85" s="176" t="s">
        <v>9</v>
      </c>
    </row>
    <row r="86" spans="1:12" ht="24">
      <c r="A86" s="165"/>
      <c r="B86" s="350" t="s">
        <v>306</v>
      </c>
      <c r="C86" s="351"/>
      <c r="D86" s="351"/>
      <c r="E86" s="351"/>
      <c r="F86" s="351"/>
      <c r="G86" s="352"/>
      <c r="H86" s="166"/>
      <c r="I86" s="167"/>
      <c r="J86" s="167"/>
      <c r="K86" s="166"/>
      <c r="L86" s="168"/>
    </row>
    <row r="87" spans="1:12" ht="24">
      <c r="A87" s="169" t="s">
        <v>19</v>
      </c>
      <c r="B87" s="353" t="s">
        <v>52</v>
      </c>
      <c r="C87" s="353"/>
      <c r="D87" s="353"/>
      <c r="E87" s="353"/>
      <c r="F87" s="353"/>
      <c r="G87" s="353"/>
      <c r="H87" s="171" t="s">
        <v>20</v>
      </c>
      <c r="I87" s="170" t="s">
        <v>21</v>
      </c>
      <c r="J87" s="170" t="s">
        <v>1</v>
      </c>
      <c r="K87" s="171" t="s">
        <v>22</v>
      </c>
      <c r="L87" s="172" t="s">
        <v>1</v>
      </c>
    </row>
    <row r="88" spans="1:12" ht="24">
      <c r="A88" s="150">
        <v>1</v>
      </c>
      <c r="B88" s="329" t="s">
        <v>286</v>
      </c>
      <c r="C88" s="329"/>
      <c r="D88" s="329"/>
      <c r="E88" s="329"/>
      <c r="F88" s="329"/>
      <c r="G88" s="329"/>
      <c r="H88" s="211">
        <f>IFERROR(VLOOKUP(B88,'Ref.1'!$B$226:$D$232,2,0), "")</f>
        <v>1500</v>
      </c>
      <c r="I88" s="137">
        <v>1</v>
      </c>
      <c r="J88" s="138" t="str">
        <f>IFERROR(VLOOKUP(B88,'Ref.1'!B226:D232,3,0), "")</f>
        <v>วัน</v>
      </c>
      <c r="K88" s="211">
        <f>IF(OR(I88="", H88=""), "", I88*H88)</f>
        <v>1500</v>
      </c>
      <c r="L88" s="174" t="str">
        <f>IF(B88="", "", "บาท")</f>
        <v>บาท</v>
      </c>
    </row>
    <row r="89" spans="1:12" ht="24">
      <c r="A89" s="173">
        <v>2</v>
      </c>
      <c r="B89" s="329" t="s">
        <v>417</v>
      </c>
      <c r="C89" s="329"/>
      <c r="D89" s="329"/>
      <c r="E89" s="329"/>
      <c r="F89" s="329"/>
      <c r="G89" s="329"/>
      <c r="H89" s="211">
        <f>IFERROR(VLOOKUP(B89,'Ref.1'!$B$226:$D$232,2,0), "")</f>
        <v>7</v>
      </c>
      <c r="I89" s="137">
        <v>100</v>
      </c>
      <c r="J89" s="138" t="str">
        <f>IFERROR(VLOOKUP(B89,'Ref.1'!B227:D233,3,0), "")</f>
        <v>เมตร</v>
      </c>
      <c r="K89" s="211">
        <f t="shared" ref="K89:K91" si="13">IF(OR(I89="", H89=""), "", I89*H89)</f>
        <v>700</v>
      </c>
      <c r="L89" s="174" t="str">
        <f t="shared" ref="L89:L91" si="14">IF(B89="", "", "บาท")</f>
        <v>บาท</v>
      </c>
    </row>
    <row r="90" spans="1:12" ht="24">
      <c r="A90" s="173">
        <v>3</v>
      </c>
      <c r="B90" s="329"/>
      <c r="C90" s="329"/>
      <c r="D90" s="329"/>
      <c r="E90" s="329"/>
      <c r="F90" s="329"/>
      <c r="G90" s="329"/>
      <c r="H90" s="211" t="str">
        <f>IFERROR(VLOOKUP(B90,'Ref.1'!$B$226:$D$232,2,0), "")</f>
        <v/>
      </c>
      <c r="I90" s="137"/>
      <c r="J90" s="138" t="str">
        <f>IFERROR(VLOOKUP(B90,'Ref.1'!B228:D234,3,0), "")</f>
        <v/>
      </c>
      <c r="K90" s="211" t="str">
        <f t="shared" si="13"/>
        <v/>
      </c>
      <c r="L90" s="174" t="str">
        <f t="shared" si="14"/>
        <v/>
      </c>
    </row>
    <row r="91" spans="1:12" ht="24.5" thickBot="1">
      <c r="A91" s="173">
        <v>4</v>
      </c>
      <c r="B91" s="329"/>
      <c r="C91" s="329"/>
      <c r="D91" s="329"/>
      <c r="E91" s="329"/>
      <c r="F91" s="329"/>
      <c r="G91" s="329"/>
      <c r="H91" s="211" t="str">
        <f>IFERROR(VLOOKUP(B91,'Ref.1'!$B$226:$D$232,2,0), "")</f>
        <v/>
      </c>
      <c r="I91" s="142"/>
      <c r="J91" s="138" t="str">
        <f>IFERROR(VLOOKUP(B91,'Ref.1'!B229:D235,3,0), "")</f>
        <v/>
      </c>
      <c r="K91" s="211" t="str">
        <f t="shared" si="13"/>
        <v/>
      </c>
      <c r="L91" s="174" t="str">
        <f t="shared" si="14"/>
        <v/>
      </c>
    </row>
    <row r="92" spans="1:12" ht="24" hidden="1">
      <c r="A92" s="173">
        <v>4</v>
      </c>
      <c r="B92" s="329"/>
      <c r="C92" s="329"/>
      <c r="D92" s="329"/>
      <c r="E92" s="329"/>
      <c r="F92" s="329"/>
      <c r="G92" s="329"/>
      <c r="H92" s="136" t="str">
        <f t="shared" si="10"/>
        <v/>
      </c>
      <c r="I92" s="142"/>
      <c r="J92" s="138" t="str">
        <f t="shared" ref="J92:J94" si="15">IFERROR(VLOOKUP(B92,หน่วยนอกอาคาร,2,FALSE),"")</f>
        <v/>
      </c>
      <c r="K92" s="136">
        <f t="shared" ref="K92:K94" si="16">IFERROR(I92*H92,0)</f>
        <v>0</v>
      </c>
      <c r="L92" s="174" t="s">
        <v>9</v>
      </c>
    </row>
    <row r="93" spans="1:12" ht="24.5" hidden="1" thickBot="1">
      <c r="A93" s="177">
        <v>5</v>
      </c>
      <c r="B93" s="361"/>
      <c r="C93" s="361"/>
      <c r="D93" s="361"/>
      <c r="E93" s="361"/>
      <c r="F93" s="361"/>
      <c r="G93" s="361"/>
      <c r="H93" s="178" t="str">
        <f t="shared" si="10"/>
        <v/>
      </c>
      <c r="I93" s="179"/>
      <c r="J93" s="180" t="str">
        <f t="shared" si="15"/>
        <v/>
      </c>
      <c r="K93" s="136">
        <f t="shared" si="16"/>
        <v>0</v>
      </c>
      <c r="L93" s="174" t="s">
        <v>9</v>
      </c>
    </row>
    <row r="94" spans="1:12" ht="24.5" hidden="1" thickBot="1">
      <c r="A94" s="52">
        <v>6</v>
      </c>
      <c r="B94" s="364"/>
      <c r="C94" s="365"/>
      <c r="D94" s="365"/>
      <c r="E94" s="365"/>
      <c r="F94" s="365"/>
      <c r="G94" s="366"/>
      <c r="H94" s="53" t="str">
        <f t="shared" si="10"/>
        <v/>
      </c>
      <c r="I94" s="59"/>
      <c r="J94" s="54" t="str">
        <f t="shared" si="15"/>
        <v/>
      </c>
      <c r="K94" s="136">
        <f t="shared" si="16"/>
        <v>0</v>
      </c>
      <c r="L94" s="174" t="s">
        <v>9</v>
      </c>
    </row>
    <row r="95" spans="1:12" ht="28.75" customHeight="1">
      <c r="A95" s="31"/>
      <c r="B95" s="363" t="s">
        <v>683</v>
      </c>
      <c r="C95" s="363"/>
      <c r="D95" s="363"/>
      <c r="E95" s="363"/>
      <c r="F95" s="363"/>
      <c r="G95" s="363"/>
      <c r="H95" s="32"/>
      <c r="I95" s="367" t="s">
        <v>53</v>
      </c>
      <c r="J95" s="367"/>
      <c r="K95" s="102">
        <f>SUM(K88:K93)</f>
        <v>2200</v>
      </c>
      <c r="L95" s="21" t="s">
        <v>9</v>
      </c>
    </row>
    <row r="96" spans="1:12" ht="6.65" hidden="1" customHeight="1">
      <c r="A96" s="31"/>
      <c r="B96" s="363"/>
      <c r="C96" s="363"/>
      <c r="D96" s="363"/>
      <c r="E96" s="363"/>
      <c r="F96" s="363"/>
      <c r="G96" s="363"/>
      <c r="H96" s="32"/>
      <c r="I96" s="34"/>
      <c r="J96" s="34"/>
      <c r="K96" s="33"/>
      <c r="L96" s="21"/>
    </row>
    <row r="97" spans="1:16" ht="24.5">
      <c r="A97" s="22"/>
      <c r="B97" s="363"/>
      <c r="C97" s="363"/>
      <c r="D97" s="363"/>
      <c r="E97" s="363"/>
      <c r="F97" s="363"/>
      <c r="G97" s="363"/>
      <c r="H97" s="57"/>
      <c r="I97" s="22"/>
      <c r="J97" s="35" t="s">
        <v>54</v>
      </c>
      <c r="K97" s="68">
        <f>K85+K75+K42+K95</f>
        <v>5000</v>
      </c>
      <c r="L97" s="36" t="s">
        <v>9</v>
      </c>
    </row>
    <row r="98" spans="1:16" ht="23.5" thickBot="1">
      <c r="A98" s="22"/>
      <c r="B98" s="61"/>
      <c r="C98" s="61"/>
      <c r="D98" s="61"/>
      <c r="E98" s="206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5000</v>
      </c>
      <c r="L99" s="36" t="s">
        <v>9</v>
      </c>
    </row>
    <row r="100" spans="1:16" ht="25" thickTop="1">
      <c r="A100" s="22"/>
      <c r="B100" s="206"/>
      <c r="C100" s="206"/>
      <c r="D100" s="206"/>
      <c r="E100" s="61"/>
      <c r="F100" s="206"/>
      <c r="G100" s="206"/>
      <c r="H100" s="362" t="s">
        <v>303</v>
      </c>
      <c r="I100" s="362"/>
      <c r="J100" s="362"/>
      <c r="K100" s="55" t="e">
        <f>(K42+K85-K98)/((K21+G21)-K20)</f>
        <v>#DIV/0!</v>
      </c>
      <c r="L100" s="36" t="s">
        <v>24</v>
      </c>
    </row>
    <row r="101" spans="1:16" ht="24.5">
      <c r="A101" s="37"/>
      <c r="B101" s="206"/>
      <c r="C101" s="206"/>
      <c r="D101" s="206"/>
      <c r="E101" s="206"/>
      <c r="F101" s="206"/>
      <c r="G101" s="206"/>
      <c r="H101" s="57"/>
      <c r="I101" s="37"/>
      <c r="J101" s="56" t="s">
        <v>409</v>
      </c>
      <c r="K101" s="55" t="e">
        <f>K99/((K21+G21)-K20)</f>
        <v>#DIV/0!</v>
      </c>
      <c r="L101" s="38" t="s">
        <v>24</v>
      </c>
    </row>
    <row r="102" spans="1:16" ht="25.75" customHeight="1">
      <c r="A102" s="209"/>
      <c r="B102" s="206"/>
      <c r="C102" s="206"/>
      <c r="D102" s="206"/>
      <c r="E102" s="206"/>
      <c r="F102" s="206"/>
      <c r="G102" s="206"/>
      <c r="H102" s="39"/>
      <c r="I102" s="34"/>
      <c r="J102" s="64" t="s">
        <v>359</v>
      </c>
      <c r="K102" s="129">
        <f>(K21+G21)/K5</f>
        <v>0</v>
      </c>
      <c r="L102" s="66" t="s">
        <v>9</v>
      </c>
    </row>
    <row r="103" spans="1:16" ht="32.5" customHeight="1">
      <c r="A103" s="371" t="s">
        <v>392</v>
      </c>
      <c r="B103" s="371"/>
      <c r="C103" s="371"/>
      <c r="D103" s="207"/>
      <c r="E103" s="206"/>
      <c r="F103" s="207"/>
      <c r="G103" s="207"/>
      <c r="H103" s="359" t="s">
        <v>453</v>
      </c>
      <c r="I103" s="359"/>
      <c r="J103" s="359"/>
      <c r="K103" s="359"/>
      <c r="L103" s="359"/>
    </row>
    <row r="104" spans="1:16" ht="49.4" customHeight="1">
      <c r="A104" s="358" t="s">
        <v>323</v>
      </c>
      <c r="B104" s="358"/>
      <c r="C104" s="358"/>
      <c r="D104" s="358" t="s">
        <v>571</v>
      </c>
      <c r="E104" s="358"/>
      <c r="F104" s="358"/>
      <c r="G104" s="207"/>
      <c r="H104" s="359" t="s">
        <v>388</v>
      </c>
      <c r="I104" s="359"/>
      <c r="J104" s="359"/>
      <c r="K104" s="359"/>
      <c r="L104" s="359"/>
    </row>
    <row r="105" spans="1:16" ht="20.5" customHeight="1">
      <c r="A105" s="371" t="str">
        <f>C8</f>
        <v>นายนิมิต   จุ้ยอยู่ทอง</v>
      </c>
      <c r="B105" s="371"/>
      <c r="C105" s="371"/>
      <c r="D105" s="358" t="s">
        <v>524</v>
      </c>
      <c r="E105" s="358"/>
      <c r="F105" s="358"/>
      <c r="G105" s="207"/>
      <c r="H105" s="358" t="s">
        <v>685</v>
      </c>
      <c r="I105" s="358"/>
      <c r="J105" s="358"/>
      <c r="K105" s="358"/>
      <c r="L105" s="358"/>
    </row>
    <row r="106" spans="1:16" ht="20.5" customHeight="1">
      <c r="A106" s="358" t="str">
        <f>VLOOKUP(A105,'Ref.2'!M3:O25,3,0)</f>
        <v>Assistant Sales  Director Acting for Sales Director</v>
      </c>
      <c r="B106" s="358"/>
      <c r="C106" s="358"/>
      <c r="D106" s="358" t="str">
        <f>VLOOKUP(D105,'Ref.2'!K34:L35,2,0)</f>
        <v>Deputy Managing Director of Marketing</v>
      </c>
      <c r="E106" s="358"/>
      <c r="F106" s="358"/>
      <c r="G106" s="207"/>
      <c r="H106" s="370" t="str">
        <f>VLOOKUP(H105,'Ref.2'!K29:L30,2,0)</f>
        <v xml:space="preserve">Service Support Manager  </v>
      </c>
      <c r="I106" s="370"/>
      <c r="J106" s="370"/>
      <c r="K106" s="370"/>
      <c r="L106" s="370"/>
    </row>
    <row r="107" spans="1:16" ht="20.5" customHeight="1">
      <c r="A107" s="205"/>
      <c r="B107" s="205"/>
      <c r="C107" s="205"/>
      <c r="D107" s="208"/>
      <c r="E107" s="207"/>
      <c r="F107" s="208"/>
      <c r="G107" s="208"/>
      <c r="H107" s="133"/>
      <c r="I107" s="133"/>
      <c r="J107" s="132"/>
      <c r="K107" s="132"/>
      <c r="L107" s="134"/>
      <c r="N107" s="369"/>
      <c r="O107" s="369"/>
      <c r="P107" s="369"/>
    </row>
    <row r="108" spans="1:16" ht="24">
      <c r="A108" s="358" t="s">
        <v>570</v>
      </c>
      <c r="B108" s="358"/>
      <c r="C108" s="358"/>
      <c r="D108" s="205"/>
      <c r="E108" s="208"/>
      <c r="F108" s="205"/>
      <c r="G108" s="205"/>
      <c r="H108" s="359" t="s">
        <v>451</v>
      </c>
      <c r="I108" s="359"/>
      <c r="J108" s="359"/>
      <c r="K108" s="359"/>
      <c r="L108" s="359"/>
    </row>
    <row r="109" spans="1:16" ht="49.4" customHeight="1">
      <c r="A109" s="358" t="s">
        <v>323</v>
      </c>
      <c r="B109" s="358"/>
      <c r="C109" s="358"/>
      <c r="D109" s="360"/>
      <c r="E109" s="360"/>
      <c r="F109" s="360"/>
      <c r="G109" s="63"/>
      <c r="H109" s="359" t="s">
        <v>324</v>
      </c>
      <c r="I109" s="359"/>
      <c r="J109" s="359"/>
      <c r="K109" s="359"/>
      <c r="L109" s="359"/>
    </row>
    <row r="110" spans="1:16" ht="46.25" customHeight="1">
      <c r="A110" s="358" t="s">
        <v>165</v>
      </c>
      <c r="B110" s="358"/>
      <c r="C110" s="358"/>
      <c r="D110" s="358"/>
      <c r="E110" s="358"/>
      <c r="F110" s="358"/>
      <c r="G110" s="63"/>
      <c r="H110" s="371" t="s">
        <v>369</v>
      </c>
      <c r="I110" s="371"/>
      <c r="J110" s="371"/>
      <c r="K110" s="371"/>
      <c r="L110" s="371"/>
    </row>
    <row r="111" spans="1:16" ht="24">
      <c r="A111" s="358" t="s">
        <v>687</v>
      </c>
      <c r="B111" s="358"/>
      <c r="C111" s="358"/>
      <c r="D111" s="368"/>
      <c r="E111" s="368"/>
      <c r="F111" s="368"/>
      <c r="G111" s="63"/>
      <c r="H111" s="358" t="str">
        <f>VLOOKUP(H110,'Ref.2'!I8:J10,2,0)</f>
        <v>ผู้อนุมัติสายงาน Cable</v>
      </c>
      <c r="I111" s="358"/>
      <c r="J111" s="358"/>
      <c r="K111" s="358"/>
      <c r="L111" s="358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A8B7F7DD-1ADA-4617-9A81-722A9F4FDC84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'Ref.1'!$B$2:$B$173</xm:f>
          </x14:formula1>
          <xm:sqref>B45:B74 B39:B40 B41:G41 B24:G38</xm:sqref>
        </x14:dataValidation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2026-01-16T03:08:11Z</dcterms:modified>
</cp:coreProperties>
</file>