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7F0113A-82C9-46F7-9A2C-DD3A110D4445}" xr6:coauthVersionLast="47" xr6:coauthVersionMax="47" xr10:uidLastSave="{00000000-0000-0000-0000-000000000000}"/>
  <bookViews>
    <workbookView xWindow="-108" yWindow="-108" windowWidth="23256" windowHeight="12456" xr2:uid="{82FFDC66-6ED9-4ADD-A061-BDCD010F52F8}"/>
  </bookViews>
  <sheets>
    <sheet name="รายละเอียด ROI" sheetId="7" r:id="rId1"/>
    <sheet name="Ref.1" sheetId="2" state="hidden" r:id="rId2"/>
    <sheet name="Ref.2" sheetId="9" state="hidden" r:id="rId3"/>
  </sheets>
  <definedNames>
    <definedName name="_xlnm._FilterDatabase" localSheetId="1" hidden="1">'Ref.1'!$A$1:$L$1</definedName>
    <definedName name="_xlnm.Print_Area" localSheetId="0">'รายละเอียด ROI'!$A$1:$L$108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7" l="1"/>
  <c r="K73" i="7"/>
  <c r="J71" i="7"/>
  <c r="J72" i="7"/>
  <c r="H71" i="7"/>
  <c r="J33" i="7"/>
  <c r="H33" i="7"/>
  <c r="K33" i="7" s="1"/>
  <c r="L33" i="7"/>
  <c r="G20" i="7" l="1"/>
  <c r="F20" i="7"/>
  <c r="K20" i="7" s="1"/>
  <c r="I20" i="7"/>
  <c r="L82" i="7"/>
  <c r="L83" i="7"/>
  <c r="L84" i="7"/>
  <c r="L81" i="7"/>
  <c r="J82" i="7"/>
  <c r="J83" i="7"/>
  <c r="J84" i="7"/>
  <c r="J81" i="7"/>
  <c r="J74" i="7"/>
  <c r="J75" i="7"/>
  <c r="J76" i="7"/>
  <c r="J77" i="7"/>
  <c r="J70" i="7"/>
  <c r="K71" i="7"/>
  <c r="K72" i="7"/>
  <c r="K74" i="7"/>
  <c r="H70" i="7"/>
  <c r="K70" i="7" s="1"/>
  <c r="H82" i="7"/>
  <c r="K82" i="7" s="1"/>
  <c r="H83" i="7"/>
  <c r="K83" i="7" s="1"/>
  <c r="H84" i="7"/>
  <c r="K84" i="7" s="1"/>
  <c r="H81" i="7"/>
  <c r="K81" i="7" s="1"/>
  <c r="L71" i="7"/>
  <c r="L72" i="7"/>
  <c r="L74" i="7"/>
  <c r="L70" i="7"/>
  <c r="H32" i="7"/>
  <c r="K32" i="7" s="1"/>
  <c r="J32" i="7"/>
  <c r="H25" i="7"/>
  <c r="K25" i="7" s="1"/>
  <c r="H26" i="7"/>
  <c r="K26" i="7" s="1"/>
  <c r="H27" i="7"/>
  <c r="K27" i="7" s="1"/>
  <c r="H28" i="7"/>
  <c r="K28" i="7" s="1"/>
  <c r="H29" i="7"/>
  <c r="K29" i="7" s="1"/>
  <c r="H30" i="7"/>
  <c r="K30" i="7" s="1"/>
  <c r="H31" i="7"/>
  <c r="K31" i="7" s="1"/>
  <c r="J25" i="7"/>
  <c r="J26" i="7"/>
  <c r="J27" i="7"/>
  <c r="J28" i="7"/>
  <c r="J29" i="7"/>
  <c r="J30" i="7"/>
  <c r="J31" i="7"/>
  <c r="J24" i="7"/>
  <c r="H24" i="7"/>
  <c r="K24" i="7" s="1"/>
  <c r="L25" i="7"/>
  <c r="L26" i="7"/>
  <c r="L27" i="7"/>
  <c r="L28" i="7"/>
  <c r="L29" i="7"/>
  <c r="L30" i="7"/>
  <c r="L31" i="7"/>
  <c r="L32" i="7"/>
  <c r="L24" i="7"/>
  <c r="H9" i="7" l="1"/>
  <c r="E9" i="7"/>
  <c r="H99" i="7" l="1"/>
  <c r="D99" i="7"/>
  <c r="H104" i="7" l="1"/>
  <c r="A98" i="7" l="1"/>
  <c r="A99" i="7" l="1"/>
  <c r="H76" i="7" l="1"/>
  <c r="G21" i="7"/>
  <c r="H8" i="7"/>
  <c r="K8" i="7"/>
  <c r="E8" i="7"/>
  <c r="E10" i="7"/>
  <c r="K9" i="7"/>
  <c r="K10" i="7" s="1"/>
  <c r="K16" i="7" l="1"/>
  <c r="H75" i="7" l="1"/>
  <c r="K75" i="7" s="1"/>
  <c r="H86" i="7"/>
  <c r="K86" i="7" s="1"/>
  <c r="J86" i="7"/>
  <c r="H87" i="7"/>
  <c r="K87" i="7" s="1"/>
  <c r="J87" i="7"/>
  <c r="H77" i="7"/>
  <c r="H85" i="7"/>
  <c r="K85" i="7" s="1"/>
  <c r="J47" i="7"/>
  <c r="J48" i="7"/>
  <c r="H47" i="7"/>
  <c r="K47" i="7" s="1"/>
  <c r="H48" i="7"/>
  <c r="K48" i="7" s="1"/>
  <c r="K15" i="7"/>
  <c r="K91" i="7" s="1"/>
  <c r="K13" i="7"/>
  <c r="J85" i="7" l="1"/>
  <c r="K88" i="7"/>
  <c r="K77" i="7"/>
  <c r="K78" i="7" s="1"/>
  <c r="J66" i="7"/>
  <c r="H66" i="7"/>
  <c r="K6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C10" i="7"/>
  <c r="H10" i="7" s="1"/>
  <c r="K34" i="7" l="1"/>
  <c r="K67" i="7"/>
  <c r="K90" i="7" l="1"/>
  <c r="K92" i="7" s="1"/>
  <c r="K18" i="7" l="1"/>
  <c r="K21" i="7" s="1"/>
  <c r="K14" i="7"/>
  <c r="K17" i="7" s="1"/>
  <c r="K95" i="7" l="1"/>
  <c r="K93" i="7"/>
  <c r="K94" i="7"/>
</calcChain>
</file>

<file path=xl/sharedStrings.xml><?xml version="1.0" encoding="utf-8"?>
<sst xmlns="http://schemas.openxmlformats.org/spreadsheetml/2006/main" count="1472" uniqueCount="718">
  <si>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</si>
  <si>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</si>
  <si>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</si>
  <si>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</si>
  <si>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</si>
  <si>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</si>
  <si>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</si>
  <si>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</si>
  <si>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</si>
  <si>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</si>
  <si>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</si>
  <si>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</si>
  <si>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</si>
  <si>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</si>
  <si>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</si>
  <si>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</si>
  <si>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</si>
  <si>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</si>
  <si>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</si>
  <si>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</si>
  <si>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</si>
  <si>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</si>
  <si>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</si>
  <si>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</si>
  <si>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</si>
  <si>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</si>
  <si>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</si>
  <si>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</si>
  <si>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</si>
  <si>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</si>
  <si>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</si>
  <si>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</si>
  <si>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</si>
  <si>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</si>
  <si>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</si>
  <si>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</si>
  <si>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</si>
  <si>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</si>
  <si>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</si>
  <si>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</si>
  <si>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</si>
  <si>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</si>
  <si>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</si>
  <si>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</si>
  <si>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</si>
  <si>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</si>
  <si>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</si>
  <si>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</si>
  <si>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</si>
  <si>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</si>
  <si>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</si>
  <si>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</si>
  <si>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</si>
  <si>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</si>
  <si>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</si>
  <si>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</si>
  <si>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</si>
  <si>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</si>
  <si>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</si>
  <si>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</si>
  <si>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</si>
  <si>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</si>
  <si>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</si>
  <si>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</si>
  <si>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</si>
  <si>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</si>
  <si>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</si>
  <si>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</si>
  <si>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</si>
  <si>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</si>
  <si>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</si>
  <si>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</si>
  <si>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</si>
  <si>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</si>
  <si>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</si>
  <si>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</si>
  <si>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</si>
  <si>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</si>
  <si>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</si>
  <si>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</si>
  <si>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</si>
  <si>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</si>
  <si>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</si>
  <si>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</si>
  <si>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</si>
  <si>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</si>
  <si>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</si>
  <si>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</si>
  <si>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</si>
  <si>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</si>
  <si>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</si>
  <si>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</si>
  <si>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</si>
  <si>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</si>
  <si>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</si>
  <si>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</si>
  <si>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</si>
  <si>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</si>
  <si>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</si>
  <si>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</si>
  <si>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</si>
  <si>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</si>
  <si>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</si>
  <si>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</si>
  <si>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</si>
  <si>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</si>
  <si>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</si>
  <si>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</si>
  <si>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</si>
  <si>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</si>
  <si>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</si>
  <si>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</si>
  <si>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</si>
  <si>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</si>
  <si>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</si>
  <si>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</si>
  <si>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</si>
  <si>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</si>
  <si>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</si>
  <si>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</si>
  <si>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</si>
  <si>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</si>
  <si>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</si>
  <si>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</si>
  <si>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</si>
  <si>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</si>
  <si>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</si>
  <si>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</si>
  <si>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</si>
  <si>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</si>
  <si>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</si>
  <si>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</si>
  <si>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</si>
  <si>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</si>
  <si>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</si>
  <si>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</si>
  <si>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</si>
  <si>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</si>
  <si>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</si>
  <si>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</si>
  <si>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</si>
  <si>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</si>
  <si>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</si>
  <si>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</si>
  <si>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</si>
  <si>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</si>
  <si>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</si>
  <si>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</si>
  <si>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</si>
  <si>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</si>
  <si>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</si>
  <si>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</si>
  <si>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</si>
  <si>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</si>
  <si>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</si>
  <si>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</si>
  <si>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</si>
  <si>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</si>
  <si>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</si>
  <si>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</si>
  <si>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</si>
  <si>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</si>
  <si>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086-335-8611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</si>
  <si>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</si>
  <si>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</si>
  <si>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</si>
  <si>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</si>
  <si>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</si>
  <si>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</si>
  <si>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</si>
  <si>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</si>
  <si>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</si>
  <si>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</si>
  <si>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</si>
  <si>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</si>
  <si>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</si>
  <si>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</si>
  <si>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</si>
  <si>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</si>
  <si>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</si>
  <si>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</si>
  <si>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</si>
  <si>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</si>
  <si>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</si>
  <si>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</si>
  <si>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</si>
  <si>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</si>
  <si>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</si>
  <si>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</si>
  <si>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</si>
  <si>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</si>
  <si>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</si>
  <si>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</si>
  <si>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</si>
  <si>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</si>
  <si>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</si>
  <si>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</si>
  <si>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</si>
  <si>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</si>
  <si>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</si>
  <si>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</si>
  <si>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</si>
  <si>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</si>
  <si>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</si>
  <si>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</si>
  <si>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</si>
  <si>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</si>
  <si>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</si>
  <si>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</si>
  <si>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</si>
  <si>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</si>
  <si>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</si>
  <si>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</si>
  <si>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</si>
  <si>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</si>
  <si>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</si>
  <si>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</si>
  <si>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</si>
  <si>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</si>
  <si>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</si>
  <si>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</si>
  <si>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</si>
  <si>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</si>
  <si>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</si>
  <si>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</si>
  <si>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</si>
  <si>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</si>
  <si>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</si>
  <si>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</si>
  <si>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</si>
  <si>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</si>
  <si>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</si>
  <si>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</si>
  <si>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</si>
  <si>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</si>
  <si>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</si>
  <si>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</si>
  <si>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</si>
  <si>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</si>
  <si>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</si>
  <si>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</si>
  <si>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</si>
  <si>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</si>
  <si>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</si>
  <si>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</si>
  <si>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</si>
  <si>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</si>
  <si>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</si>
  <si>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</si>
  <si>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</si>
  <si>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</si>
  <si>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</si>
  <si>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</si>
  <si>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</si>
  <si>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</si>
  <si>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</si>
  <si>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</si>
  <si>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</si>
  <si>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</si>
  <si>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</si>
  <si>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</si>
  <si>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</si>
  <si>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</si>
  <si>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</si>
  <si>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</si>
  <si>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</si>
  <si>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</si>
  <si>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</si>
  <si>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</si>
  <si>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</si>
  <si>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</si>
  <si>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</si>
  <si>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</si>
  <si>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</si>
  <si>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</si>
  <si>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</si>
  <si>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</si>
  <si>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</si>
  <si>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</si>
  <si>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</si>
  <si>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</si>
  <si>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</si>
  <si>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</si>
  <si>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</si>
  <si>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</si>
  <si>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</si>
  <si>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</si>
  <si>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</si>
  <si>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</si>
  <si>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</si>
  <si>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</si>
  <si>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</si>
  <si>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</si>
  <si>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</si>
  <si>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</si>
  <si>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</si>
  <si>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</si>
  <si>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</si>
  <si>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</si>
  <si>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</si>
  <si>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</si>
  <si>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</si>
  <si>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</si>
  <si>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</si>
  <si>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</si>
  <si>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</si>
  <si>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</si>
  <si>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</si>
  <si>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</si>
  <si>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</si>
  <si>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</si>
  <si>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</si>
  <si>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</si>
  <si>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</si>
  <si>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</si>
  <si>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</si>
  <si>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</si>
  <si>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</si>
  <si>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</si>
  <si>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</si>
  <si>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</si>
  <si>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</si>
  <si>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</si>
  <si>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</si>
  <si>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</si>
  <si>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</si>
  <si>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</si>
  <si>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</si>
  <si>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</si>
  <si>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</si>
  <si>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</si>
  <si>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</si>
  <si>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</si>
  <si>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</si>
  <si>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</si>
  <si>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</si>
  <si>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</si>
  <si>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</si>
  <si>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</si>
  <si>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</si>
  <si>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</si>
  <si>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</si>
  <si>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</si>
  <si>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</si>
  <si>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</si>
  <si>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</si>
  <si>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</si>
  <si>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</si>
  <si>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</si>
  <si>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</si>
  <si>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</si>
  <si>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</si>
  <si>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</si>
  <si>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</si>
  <si>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</si>
  <si>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</si>
  <si>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</si>
  <si>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</si>
  <si>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</si>
  <si>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</si>
  <si>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</si>
  <si>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</si>
  <si>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</si>
  <si>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</si>
  <si>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</si>
  <si>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</si>
  <si>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</si>
  <si>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</si>
  <si>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</si>
  <si>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</si>
  <si>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</si>
  <si>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</si>
  <si>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</si>
  <si>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</si>
  <si>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</si>
  <si>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</si>
  <si>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</si>
  <si>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</si>
  <si>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</si>
  <si>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</si>
  <si>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</si>
  <si>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</si>
  <si>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</si>
  <si>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</si>
  <si>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</si>
  <si>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</si>
  <si>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</si>
  <si>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</si>
  <si>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</si>
  <si>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</si>
  <si>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</si>
  <si>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</si>
  <si>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</si>
  <si>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</si>
  <si>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</si>
  <si>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</si>
  <si>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</si>
  <si>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</si>
  <si>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</si>
  <si>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</si>
  <si>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</si>
  <si>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</si>
  <si>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</si>
  <si>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</si>
  <si>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</si>
  <si>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</si>
  <si>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</si>
  <si>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</si>
  <si>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</si>
  <si>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</si>
  <si>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</si>
  <si>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</si>
  <si>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</si>
  <si>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</si>
  <si>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</si>
  <si>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นายณรงศ์ศักย์  เหล่ารัตนเวช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</si>
  <si>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</si>
  <si>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</si>
  <si>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</si>
  <si>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</si>
  <si>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</si>
  <si>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</si>
  <si>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</si>
  <si>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</si>
  <si>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</si>
  <si>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</si>
  <si>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</si>
  <si>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</si>
  <si>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</si>
  <si>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</si>
  <si>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</si>
  <si>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</si>
  <si>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</si>
  <si>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</si>
  <si>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</si>
  <si>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</si>
  <si>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</si>
  <si>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</si>
  <si>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</si>
  <si>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</si>
  <si>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</si>
  <si>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</si>
  <si>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</si>
  <si>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</si>
  <si>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</si>
  <si>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</si>
  <si>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</si>
  <si>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</si>
  <si>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</si>
  <si>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</si>
  <si>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</si>
  <si>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</si>
  <si>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</si>
  <si>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</si>
  <si>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</si>
  <si>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</si>
  <si>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</si>
  <si>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</si>
  <si>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</si>
  <si>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</si>
  <si>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</si>
  <si>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</si>
  <si>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</si>
  <si>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</si>
  <si>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</si>
  <si>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</si>
  <si>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</si>
  <si>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</si>
  <si>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</si>
  <si>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</si>
  <si>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</si>
  <si>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</si>
  <si>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</si>
  <si>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</si>
  <si>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</si>
  <si>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</si>
  <si>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</si>
  <si>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</si>
  <si>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</si>
  <si>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</si>
  <si>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</si>
  <si>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</si>
  <si>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</si>
  <si>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</si>
  <si>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</si>
  <si>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</si>
  <si>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</si>
  <si>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</si>
  <si>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</si>
  <si>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</si>
  <si>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</si>
  <si>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</si>
  <si>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</si>
  <si>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</si>
  <si>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</si>
  <si>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</si>
  <si>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</si>
  <si>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</si>
  <si>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</si>
  <si>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</si>
  <si>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</si>
  <si>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</si>
  <si>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</si>
  <si>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</si>
  <si>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</si>
  <si>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</si>
  <si>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</si>
  <si>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</si>
  <si>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</si>
  <si>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</si>
  <si>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</si>
  <si>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</si>
  <si>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</si>
  <si>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</si>
  <si>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</si>
  <si>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</si>
  <si>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</si>
  <si>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</si>
  <si>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</si>
  <si>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</si>
  <si>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</si>
  <si>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</si>
  <si>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</si>
  <si>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</si>
  <si>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</si>
  <si>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</si>
  <si>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</si>
  <si>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</si>
  <si>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</si>
  <si>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</si>
  <si>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</si>
  <si>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</si>
  <si>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</si>
  <si>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</si>
  <si>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</si>
  <si>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</si>
  <si>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</si>
  <si>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</si>
  <si>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</si>
  <si>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</si>
  <si>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</si>
  <si>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</si>
  <si>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</si>
  <si>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</si>
  <si>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</si>
  <si>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</si>
  <si>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</si>
  <si>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</si>
  <si>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</si>
  <si>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</si>
  <si>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</si>
  <si>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</si>
  <si>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</si>
  <si>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</si>
  <si>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</si>
  <si>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</si>
  <si>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</si>
  <si>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</si>
  <si>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</si>
  <si>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</si>
  <si>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</si>
  <si>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</si>
  <si>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</si>
  <si>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</si>
  <si>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</si>
  <si>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</si>
  <si>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</si>
  <si>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</si>
  <si>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</si>
  <si>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</si>
  <si>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</si>
  <si>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</si>
  <si>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</si>
  <si>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</si>
  <si>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</si>
  <si>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</si>
  <si>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</si>
  <si>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</si>
  <si>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</si>
  <si>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</si>
  <si>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</si>
  <si>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</si>
  <si>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</si>
  <si>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</si>
  <si>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</si>
  <si>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</si>
  <si>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</si>
  <si>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</si>
  <si>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</si>
  <si>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</si>
  <si>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</si>
  <si>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</si>
  <si>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</si>
  <si>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</si>
  <si>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</si>
  <si>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</si>
  <si>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</si>
  <si>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</si>
  <si>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</si>
  <si>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</si>
  <si>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</si>
  <si>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</si>
  <si>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</si>
  <si>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</si>
  <si>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</si>
  <si>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</si>
  <si>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</si>
  <si>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</si>
  <si>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</si>
  <si>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</si>
  <si>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</si>
  <si>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</si>
  <si>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</si>
  <si>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</si>
  <si>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</si>
  <si>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</si>
  <si>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</si>
  <si>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</si>
  <si>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</si>
  <si>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</si>
  <si>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</si>
  <si>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</si>
  <si>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</si>
  <si>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</si>
  <si>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</si>
  <si>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</si>
  <si>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</si>
  <si>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</si>
  <si>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</si>
  <si>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</si>
  <si>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</si>
  <si>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</si>
  <si>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</si>
  <si>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</si>
  <si>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</si>
  <si>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</si>
  <si>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</si>
  <si>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</si>
  <si>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</si>
  <si>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</si>
  <si>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</si>
  <si>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</si>
  <si>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</si>
  <si>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</si>
  <si>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</si>
  <si>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</si>
  <si>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</si>
  <si>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</si>
  <si>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</si>
  <si>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</si>
  <si>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</si>
  <si>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</si>
  <si>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</si>
  <si>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</si>
  <si>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</si>
  <si>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</si>
  <si>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</si>
  <si>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</si>
  <si>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</si>
  <si>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</si>
  <si>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</si>
  <si>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</si>
  <si>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DVB-T Hotel Mode Digital FULL HD TV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</si>
  <si>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</si>
  <si>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</si>
  <si>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</si>
  <si>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</si>
  <si>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</si>
  <si>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</si>
  <si>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</si>
  <si>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</si>
  <si>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</si>
  <si>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</si>
  <si>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</si>
  <si>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</si>
  <si>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</si>
  <si>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</si>
  <si>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</si>
  <si>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</si>
  <si>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</si>
  <si>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</si>
  <si>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</si>
  <si>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</si>
  <si>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</si>
  <si>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</si>
  <si>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</si>
  <si>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</si>
  <si>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</si>
  <si>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</si>
  <si>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</si>
  <si>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</si>
  <si>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</si>
  <si>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</si>
  <si>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</si>
  <si>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</si>
  <si>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</si>
  <si>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</si>
  <si>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</si>
  <si>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</si>
  <si>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</si>
  <si>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</si>
  <si>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</si>
  <si>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</si>
  <si>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</si>
  <si>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</si>
  <si>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</si>
  <si>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</si>
  <si>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เซ็นทาราแกรนด์ บางกอก คอนเวนชัน เซ็นเตอร์ แอท เซ็นทรัลเวิลด์</t>
  </si>
  <si>
    <t>https://maps.app.goo.gl/L93sSjeegCBex8Ub7</t>
  </si>
  <si>
    <t>คุณณัฐวุฒิ</t>
  </si>
  <si>
    <t>084-001-0156</t>
  </si>
  <si>
    <t xml:space="preserve">***หมายเหตุ </t>
  </si>
  <si>
    <t>ค่าจ้าง ติดตั้งพร้อมอุปกรณ์ ท่อเหล็ก EMT (SUB)</t>
  </si>
  <si>
    <t>999/99 ถ. พระรามที่ 1 แขวงปทุมวัน เขตปทุมวัน กรุงเทพมหานคร 10330</t>
  </si>
  <si>
    <t xml:space="preserve">แนวเดินสายวางท่อEMT ผ่านลานจอดรถชั้นใต้ดินเป็นพื้นที่ของห้างสรรพสินค้า </t>
  </si>
  <si>
    <t xml:space="preserve">การประเมินราคา กรณีที่เดินสายเองเข้าโครงการถึงห้อง H/E ชั้น 25 </t>
  </si>
  <si>
    <t>(หากเห็นสมควรให้เดินสายเอง ต้องให้ทางผู้รับเหมาเข้าสำรวจประเมินราคาแนวภายในอีกครั้ง)</t>
  </si>
  <si>
    <t>012026/12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</si>
</sst>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_-* #,##0.00_-;\-* #,##0.00_-;_-* &quot;-&quot;??_-;_-@_-"/>
    <numFmt numFmtId="188" formatCode="_(* #,##0_);_(* \(#,##0\);_(* &quot;-&quot;??_);_(@_)"/>
    <numFmt numFmtId="189" formatCode="[$-107041E]d\ mmmm\ yyyy;@"/>
  </numFmts>
  <fonts count="3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8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4"/>
      <color theme="1"/>
      <name val="Angsana New"/>
      <family val="1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b/>
      <sz val="14.5"/>
      <color theme="1"/>
      <name val="TH Sarabun New"/>
      <family val="2"/>
    </font>
    <font>
      <u/>
      <sz val="11"/>
      <color theme="10"/>
      <name val="TH Sarabun New"/>
      <family val="2"/>
    </font>
    <font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u val="doubleAccounting"/>
      <sz val="18"/>
      <color theme="1"/>
      <name val="TH Sarabun New"/>
      <family val="2"/>
    </font>
    <font>
      <b/>
      <u/>
      <sz val="18"/>
      <color rgb="FFFF0000"/>
      <name val="TH Sarabun New"/>
      <family val="2"/>
    </font>
    <font>
      <b/>
      <u val="singleAccounting"/>
      <sz val="18"/>
      <color theme="1"/>
      <name val="TH Sarabun New"/>
      <family val="2"/>
    </font>
    <font>
      <b/>
      <sz val="18"/>
      <name val="TH Sarabun New"/>
      <family val="2"/>
    </font>
    <font>
      <b/>
      <u val="singleAccounting"/>
      <sz val="18"/>
      <name val="TH Sarabun New"/>
      <family val="2"/>
    </font>
    <font>
      <sz val="18"/>
      <name val="TH Sarabun New"/>
      <family val="2"/>
    </font>
    <font>
      <sz val="18"/>
      <color rgb="FF000000"/>
      <name val="TH Sarabun New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48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9" fillId="0" borderId="0" xfId="3" applyNumberFormat="1" applyFont="1"/>
    <xf numFmtId="0" fontId="9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10" fillId="0" borderId="0" xfId="0" applyFont="1"/>
    <xf numFmtId="0" fontId="10" fillId="10" borderId="0" xfId="0" applyFont="1" applyFill="1"/>
    <xf numFmtId="0" fontId="10" fillId="9" borderId="0" xfId="0" applyFont="1" applyFill="1"/>
    <xf numFmtId="43" fontId="10" fillId="0" borderId="0" xfId="1" applyFont="1" applyBorder="1"/>
    <xf numFmtId="43" fontId="10" fillId="0" borderId="0" xfId="1" applyFont="1" applyFill="1" applyAlignment="1"/>
    <xf numFmtId="0" fontId="10" fillId="0" borderId="0" xfId="1" applyNumberFormat="1" applyFont="1" applyBorder="1" applyAlignment="1">
      <alignment horizontal="left"/>
    </xf>
    <xf numFmtId="43" fontId="10" fillId="0" borderId="0" xfId="1" applyFont="1"/>
    <xf numFmtId="0" fontId="10" fillId="0" borderId="0" xfId="0" applyFont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left" wrapText="1"/>
    </xf>
    <xf numFmtId="43" fontId="10" fillId="3" borderId="0" xfId="1" applyFont="1" applyFill="1" applyAlignment="1"/>
    <xf numFmtId="0" fontId="10" fillId="5" borderId="0" xfId="0" applyFont="1" applyFill="1"/>
    <xf numFmtId="49" fontId="11" fillId="5" borderId="4" xfId="3" applyNumberFormat="1" applyFont="1" applyFill="1" applyBorder="1" applyAlignment="1">
      <alignment vertical="center"/>
    </xf>
    <xf numFmtId="49" fontId="11" fillId="5" borderId="0" xfId="3" applyNumberFormat="1" applyFont="1" applyFill="1" applyAlignment="1">
      <alignment vertical="center"/>
    </xf>
    <xf numFmtId="16" fontId="10" fillId="0" borderId="0" xfId="0" applyNumberFormat="1" applyFont="1"/>
    <xf numFmtId="0" fontId="8" fillId="11" borderId="4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7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10" fillId="8" borderId="0" xfId="0" applyFont="1" applyFill="1"/>
    <xf numFmtId="0" fontId="0" fillId="11" borderId="0" xfId="0" applyFill="1"/>
    <xf numFmtId="0" fontId="8" fillId="11" borderId="4" xfId="0" applyFont="1" applyFill="1" applyBorder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14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14" fillId="11" borderId="4" xfId="0" applyFont="1" applyFill="1" applyBorder="1" applyAlignment="1">
      <alignment vertical="center"/>
    </xf>
    <xf numFmtId="0" fontId="14" fillId="11" borderId="4" xfId="0" applyFont="1" applyFill="1" applyBorder="1" applyAlignment="1">
      <alignment horizontal="left" vertical="center"/>
    </xf>
    <xf numFmtId="0" fontId="14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15" fillId="15" borderId="43" xfId="0" applyFont="1" applyFill="1" applyBorder="1" applyAlignment="1">
      <alignment horizontal="center" wrapText="1"/>
    </xf>
    <xf numFmtId="0" fontId="14" fillId="11" borderId="4" xfId="0" applyFont="1" applyFill="1" applyBorder="1" applyAlignment="1">
      <alignment horizontal="left"/>
    </xf>
    <xf numFmtId="0" fontId="15" fillId="15" borderId="44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15" fillId="0" borderId="43" xfId="0" applyFont="1" applyBorder="1" applyAlignment="1">
      <alignment wrapText="1"/>
    </xf>
    <xf numFmtId="0" fontId="15" fillId="0" borderId="44" xfId="0" applyFont="1" applyBorder="1" applyAlignment="1">
      <alignment horizontal="center" wrapText="1"/>
    </xf>
    <xf numFmtId="0" fontId="15" fillId="15" borderId="44" xfId="0" applyFont="1" applyFill="1" applyBorder="1" applyAlignment="1">
      <alignment wrapText="1"/>
    </xf>
    <xf numFmtId="0" fontId="0" fillId="14" borderId="4" xfId="0" applyFill="1" applyBorder="1"/>
    <xf numFmtId="0" fontId="16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49" fontId="10" fillId="2" borderId="0" xfId="3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3" fontId="10" fillId="2" borderId="0" xfId="1" applyFont="1" applyFill="1" applyAlignment="1"/>
    <xf numFmtId="0" fontId="19" fillId="8" borderId="3" xfId="0" applyFont="1" applyFill="1" applyBorder="1" applyAlignment="1">
      <alignment horizontal="right"/>
    </xf>
    <xf numFmtId="0" fontId="19" fillId="8" borderId="4" xfId="0" applyFont="1" applyFill="1" applyBorder="1" applyAlignment="1">
      <alignment horizontal="center"/>
    </xf>
    <xf numFmtId="43" fontId="19" fillId="8" borderId="4" xfId="1" applyFont="1" applyFill="1" applyBorder="1" applyAlignment="1" applyProtection="1">
      <alignment horizontal="center"/>
    </xf>
    <xf numFmtId="0" fontId="19" fillId="8" borderId="6" xfId="0" applyFont="1" applyFill="1" applyBorder="1" applyAlignment="1">
      <alignment horizontal="center"/>
    </xf>
    <xf numFmtId="0" fontId="14" fillId="3" borderId="4" xfId="1" applyNumberFormat="1" applyFont="1" applyFill="1" applyBorder="1" applyAlignment="1">
      <alignment horizontal="left" vertical="center"/>
    </xf>
    <xf numFmtId="0" fontId="20" fillId="0" borderId="0" xfId="0" applyFont="1"/>
    <xf numFmtId="0" fontId="9" fillId="18" borderId="43" xfId="0" applyFont="1" applyFill="1" applyBorder="1" applyAlignment="1">
      <alignment horizontal="center" wrapText="1"/>
    </xf>
    <xf numFmtId="0" fontId="9" fillId="18" borderId="48" xfId="0" applyFont="1" applyFill="1" applyBorder="1" applyAlignment="1">
      <alignment horizontal="center" wrapText="1"/>
    </xf>
    <xf numFmtId="0" fontId="9" fillId="18" borderId="49" xfId="0" applyFont="1" applyFill="1" applyBorder="1" applyAlignment="1">
      <alignment horizontal="center" wrapText="1"/>
    </xf>
    <xf numFmtId="0" fontId="8" fillId="18" borderId="50" xfId="0" applyFont="1" applyFill="1" applyBorder="1" applyAlignment="1">
      <alignment horizontal="center" wrapText="1"/>
    </xf>
    <xf numFmtId="0" fontId="10" fillId="19" borderId="44" xfId="0" applyFont="1" applyFill="1" applyBorder="1" applyAlignment="1">
      <alignment vertical="top" wrapText="1"/>
    </xf>
    <xf numFmtId="4" fontId="10" fillId="20" borderId="51" xfId="0" applyNumberFormat="1" applyFont="1" applyFill="1" applyBorder="1" applyAlignment="1">
      <alignment horizontal="center" vertical="top" wrapText="1"/>
    </xf>
    <xf numFmtId="0" fontId="1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10" fillId="19" borderId="44" xfId="0" applyFont="1" applyFill="1" applyBorder="1" applyAlignment="1">
      <alignment wrapText="1"/>
    </xf>
    <xf numFmtId="0" fontId="10" fillId="21" borderId="44" xfId="0" applyFont="1" applyFill="1" applyBorder="1" applyAlignment="1">
      <alignment vertical="top" wrapText="1"/>
    </xf>
    <xf numFmtId="0" fontId="10" fillId="20" borderId="51" xfId="0" applyFont="1" applyFill="1" applyBorder="1" applyAlignment="1">
      <alignment horizontal="center" vertical="top" wrapText="1"/>
    </xf>
    <xf numFmtId="0" fontId="10" fillId="19" borderId="51" xfId="0" applyFont="1" applyFill="1" applyBorder="1" applyAlignment="1">
      <alignment wrapText="1"/>
    </xf>
    <xf numFmtId="4" fontId="1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10" fillId="21" borderId="44" xfId="0" applyFont="1" applyFill="1" applyBorder="1" applyAlignment="1">
      <alignment wrapText="1"/>
    </xf>
    <xf numFmtId="0" fontId="11" fillId="21" borderId="44" xfId="0" applyFont="1" applyFill="1" applyBorder="1" applyAlignment="1">
      <alignment wrapText="1"/>
    </xf>
    <xf numFmtId="0" fontId="10" fillId="12" borderId="44" xfId="0" applyFont="1" applyFill="1" applyBorder="1" applyAlignment="1">
      <alignment wrapText="1"/>
    </xf>
    <xf numFmtId="0" fontId="10" fillId="22" borderId="44" xfId="0" applyFont="1" applyFill="1" applyBorder="1" applyAlignment="1">
      <alignment wrapText="1"/>
    </xf>
    <xf numFmtId="49" fontId="10" fillId="3" borderId="4" xfId="3" applyNumberFormat="1" applyFont="1" applyFill="1" applyBorder="1"/>
    <xf numFmtId="43" fontId="10" fillId="3" borderId="4" xfId="1" applyFont="1" applyFill="1" applyBorder="1"/>
    <xf numFmtId="0" fontId="10" fillId="3" borderId="4" xfId="3" applyFont="1" applyFill="1" applyBorder="1" applyAlignment="1">
      <alignment horizontal="center" vertical="center"/>
    </xf>
    <xf numFmtId="49" fontId="10" fillId="3" borderId="4" xfId="3" applyNumberFormat="1" applyFont="1" applyFill="1" applyBorder="1" applyAlignment="1">
      <alignment vertical="top"/>
    </xf>
    <xf numFmtId="43" fontId="10" fillId="3" borderId="4" xfId="1" applyFont="1" applyFill="1" applyBorder="1" applyAlignment="1">
      <alignment vertical="top"/>
    </xf>
    <xf numFmtId="43" fontId="10" fillId="3" borderId="4" xfId="1" applyFont="1" applyFill="1" applyBorder="1" applyAlignment="1">
      <alignment horizontal="right"/>
    </xf>
    <xf numFmtId="43" fontId="10" fillId="3" borderId="4" xfId="5" applyNumberFormat="1" applyFont="1" applyFill="1" applyBorder="1"/>
    <xf numFmtId="0" fontId="10" fillId="3" borderId="4" xfId="0" applyFont="1" applyFill="1" applyBorder="1"/>
    <xf numFmtId="3" fontId="10" fillId="3" borderId="4" xfId="0" applyNumberFormat="1" applyFont="1" applyFill="1" applyBorder="1"/>
    <xf numFmtId="49" fontId="10" fillId="3" borderId="0" xfId="3" applyNumberFormat="1" applyFont="1" applyFill="1"/>
    <xf numFmtId="43" fontId="10" fillId="3" borderId="0" xfId="1" applyFont="1" applyFill="1" applyBorder="1"/>
    <xf numFmtId="49" fontId="10" fillId="3" borderId="0" xfId="2" applyNumberFormat="1" applyFont="1" applyFill="1"/>
    <xf numFmtId="49" fontId="10" fillId="3" borderId="0" xfId="3" applyNumberFormat="1" applyFont="1" applyFill="1" applyAlignment="1">
      <alignment vertical="top"/>
    </xf>
    <xf numFmtId="43" fontId="10" fillId="3" borderId="0" xfId="1" applyFont="1" applyFill="1" applyBorder="1" applyAlignment="1">
      <alignment vertical="top"/>
    </xf>
    <xf numFmtId="43" fontId="10" fillId="3" borderId="0" xfId="1" applyFont="1" applyFill="1" applyBorder="1" applyAlignment="1">
      <alignment horizontal="right"/>
    </xf>
    <xf numFmtId="0" fontId="10" fillId="20" borderId="43" xfId="0" applyFont="1" applyFill="1" applyBorder="1" applyAlignment="1">
      <alignment wrapText="1"/>
    </xf>
    <xf numFmtId="4" fontId="10" fillId="20" borderId="48" xfId="0" applyNumberFormat="1" applyFont="1" applyFill="1" applyBorder="1" applyAlignment="1">
      <alignment horizontal="center" wrapText="1"/>
    </xf>
    <xf numFmtId="0" fontId="10" fillId="20" borderId="48" xfId="0" applyFont="1" applyFill="1" applyBorder="1" applyAlignment="1">
      <alignment horizontal="center" wrapText="1"/>
    </xf>
    <xf numFmtId="0" fontId="10" fillId="20" borderId="44" xfId="0" applyFont="1" applyFill="1" applyBorder="1" applyAlignment="1">
      <alignment wrapText="1"/>
    </xf>
    <xf numFmtId="0" fontId="10" fillId="20" borderId="44" xfId="0" applyFont="1" applyFill="1" applyBorder="1" applyAlignment="1">
      <alignment vertical="top" wrapText="1"/>
    </xf>
    <xf numFmtId="0" fontId="10" fillId="20" borderId="50" xfId="0" applyFont="1" applyFill="1" applyBorder="1" applyAlignment="1">
      <alignment wrapText="1"/>
    </xf>
    <xf numFmtId="4" fontId="10" fillId="20" borderId="50" xfId="0" applyNumberFormat="1" applyFont="1" applyFill="1" applyBorder="1" applyAlignment="1">
      <alignment horizontal="center" wrapText="1"/>
    </xf>
    <xf numFmtId="0" fontId="10" fillId="20" borderId="50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43" fontId="10" fillId="3" borderId="0" xfId="1" applyFont="1" applyFill="1" applyBorder="1" applyAlignment="1">
      <alignment vertical="top" wrapText="1"/>
    </xf>
    <xf numFmtId="0" fontId="10" fillId="20" borderId="54" xfId="0" applyFont="1" applyFill="1" applyBorder="1" applyAlignment="1">
      <alignment wrapText="1"/>
    </xf>
    <xf numFmtId="0" fontId="10" fillId="20" borderId="55" xfId="0" applyFont="1" applyFill="1" applyBorder="1" applyAlignment="1">
      <alignment horizontal="center" wrapText="1"/>
    </xf>
    <xf numFmtId="3" fontId="10" fillId="20" borderId="51" xfId="0" applyNumberFormat="1" applyFont="1" applyFill="1" applyBorder="1" applyAlignment="1">
      <alignment horizontal="center" wrapText="1"/>
    </xf>
    <xf numFmtId="43" fontId="13" fillId="13" borderId="7" xfId="5" applyNumberFormat="1" applyFont="1" applyFill="1" applyBorder="1" applyAlignment="1" applyProtection="1">
      <alignment horizontal="center" vertical="center"/>
      <protection locked="0"/>
    </xf>
    <xf numFmtId="43" fontId="13" fillId="13" borderId="28" xfId="5" applyNumberFormat="1" applyFont="1" applyFill="1" applyBorder="1" applyAlignment="1" applyProtection="1">
      <alignment horizontal="center" vertical="center"/>
      <protection locked="0"/>
    </xf>
    <xf numFmtId="0" fontId="12" fillId="13" borderId="1" xfId="0" applyFont="1" applyFill="1" applyBorder="1" applyAlignment="1" applyProtection="1">
      <alignment horizontal="left"/>
      <protection locked="0"/>
    </xf>
    <xf numFmtId="0" fontId="19" fillId="8" borderId="4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7" fillId="13" borderId="20" xfId="0" applyFont="1" applyFill="1" applyBorder="1"/>
    <xf numFmtId="0" fontId="17" fillId="13" borderId="14" xfId="0" applyFont="1" applyFill="1" applyBorder="1"/>
    <xf numFmtId="0" fontId="21" fillId="13" borderId="14" xfId="0" applyFont="1" applyFill="1" applyBorder="1" applyAlignment="1">
      <alignment horizontal="center" vertical="center"/>
    </xf>
    <xf numFmtId="0" fontId="21" fillId="13" borderId="35" xfId="0" applyFont="1" applyFill="1" applyBorder="1" applyAlignment="1">
      <alignment horizontal="center" vertical="center"/>
    </xf>
    <xf numFmtId="0" fontId="18" fillId="13" borderId="24" xfId="0" applyFont="1" applyFill="1" applyBorder="1" applyAlignment="1">
      <alignment horizontal="right"/>
    </xf>
    <xf numFmtId="14" fontId="19" fillId="13" borderId="25" xfId="0" applyNumberFormat="1" applyFont="1" applyFill="1" applyBorder="1" applyAlignment="1" applyProtection="1">
      <alignment horizontal="center" vertical="center"/>
      <protection locked="0"/>
    </xf>
    <xf numFmtId="0" fontId="19" fillId="13" borderId="26" xfId="0" applyFont="1" applyFill="1" applyBorder="1" applyAlignment="1" applyProtection="1">
      <alignment horizontal="center" vertical="center"/>
      <protection locked="0"/>
    </xf>
    <xf numFmtId="0" fontId="17" fillId="13" borderId="27" xfId="0" applyFont="1" applyFill="1" applyBorder="1"/>
    <xf numFmtId="0" fontId="17" fillId="13" borderId="0" xfId="0" applyFont="1" applyFill="1"/>
    <xf numFmtId="0" fontId="17" fillId="13" borderId="0" xfId="0" applyFont="1" applyFill="1" applyAlignment="1">
      <alignment horizontal="center"/>
    </xf>
    <xf numFmtId="43" fontId="17" fillId="13" borderId="0" xfId="1" applyFont="1" applyFill="1" applyBorder="1" applyProtection="1"/>
    <xf numFmtId="0" fontId="18" fillId="13" borderId="4" xfId="0" applyFont="1" applyFill="1" applyBorder="1" applyAlignment="1">
      <alignment horizontal="right"/>
    </xf>
    <xf numFmtId="189" fontId="19" fillId="13" borderId="5" xfId="0" quotePrefix="1" applyNumberFormat="1" applyFont="1" applyFill="1" applyBorder="1" applyAlignment="1" applyProtection="1">
      <alignment horizontal="center"/>
      <protection locked="0"/>
    </xf>
    <xf numFmtId="189" fontId="19" fillId="13" borderId="28" xfId="0" quotePrefix="1" applyNumberFormat="1" applyFont="1" applyFill="1" applyBorder="1" applyAlignment="1" applyProtection="1">
      <alignment horizontal="center"/>
      <protection locked="0"/>
    </xf>
    <xf numFmtId="0" fontId="19" fillId="13" borderId="27" xfId="0" applyFont="1" applyFill="1" applyBorder="1" applyAlignment="1">
      <alignment horizontal="right"/>
    </xf>
    <xf numFmtId="0" fontId="19" fillId="13" borderId="0" xfId="0" applyFont="1" applyFill="1" applyAlignment="1">
      <alignment horizontal="right"/>
    </xf>
    <xf numFmtId="0" fontId="22" fillId="13" borderId="1" xfId="0" applyFont="1" applyFill="1" applyBorder="1" applyAlignment="1" applyProtection="1">
      <alignment vertical="center"/>
      <protection locked="0"/>
    </xf>
    <xf numFmtId="0" fontId="19" fillId="13" borderId="0" xfId="0" applyFont="1" applyFill="1" applyAlignment="1">
      <alignment horizontal="right"/>
    </xf>
    <xf numFmtId="0" fontId="23" fillId="13" borderId="1" xfId="5" applyFont="1" applyFill="1" applyBorder="1" applyAlignment="1" applyProtection="1">
      <alignment horizontal="left"/>
      <protection locked="0"/>
    </xf>
    <xf numFmtId="0" fontId="19" fillId="13" borderId="7" xfId="0" applyFont="1" applyFill="1" applyBorder="1" applyAlignment="1" applyProtection="1">
      <alignment horizontal="center" vertical="center"/>
      <protection locked="0"/>
    </xf>
    <xf numFmtId="0" fontId="19" fillId="13" borderId="28" xfId="0" applyFont="1" applyFill="1" applyBorder="1" applyAlignment="1" applyProtection="1">
      <alignment horizontal="center" vertical="center"/>
      <protection locked="0"/>
    </xf>
    <xf numFmtId="0" fontId="18" fillId="13" borderId="1" xfId="0" quotePrefix="1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left" vertical="center" wrapText="1"/>
      <protection locked="0"/>
    </xf>
    <xf numFmtId="0" fontId="18" fillId="13" borderId="1" xfId="0" applyFont="1" applyFill="1" applyBorder="1" applyAlignment="1" applyProtection="1">
      <alignment horizontal="center"/>
      <protection locked="0"/>
    </xf>
    <xf numFmtId="0" fontId="19" fillId="13" borderId="1" xfId="0" applyFont="1" applyFill="1" applyBorder="1" applyAlignment="1" applyProtection="1">
      <alignment horizontal="center"/>
      <protection locked="0"/>
    </xf>
    <xf numFmtId="43" fontId="19" fillId="13" borderId="0" xfId="1" applyFont="1" applyFill="1" applyBorder="1" applyAlignment="1" applyProtection="1">
      <alignment horizontal="center"/>
    </xf>
    <xf numFmtId="0" fontId="19" fillId="13" borderId="0" xfId="0" applyFont="1" applyFill="1" applyAlignment="1">
      <alignment horizontal="left"/>
    </xf>
    <xf numFmtId="0" fontId="19" fillId="13" borderId="7" xfId="0" applyFont="1" applyFill="1" applyBorder="1" applyAlignment="1" applyProtection="1">
      <alignment horizontal="center"/>
      <protection locked="0"/>
    </xf>
    <xf numFmtId="0" fontId="19" fillId="13" borderId="29" xfId="0" applyFont="1" applyFill="1" applyBorder="1" applyProtection="1">
      <protection locked="0"/>
    </xf>
    <xf numFmtId="0" fontId="19" fillId="13" borderId="1" xfId="0" quotePrefix="1" applyFont="1" applyFill="1" applyBorder="1" applyAlignment="1" applyProtection="1">
      <alignment horizontal="center"/>
      <protection locked="0"/>
    </xf>
    <xf numFmtId="0" fontId="19" fillId="13" borderId="1" xfId="0" applyFont="1" applyFill="1" applyBorder="1" applyAlignment="1" applyProtection="1">
      <alignment horizontal="center"/>
      <protection locked="0"/>
    </xf>
    <xf numFmtId="0" fontId="19" fillId="13" borderId="30" xfId="0" applyFont="1" applyFill="1" applyBorder="1" applyAlignment="1" applyProtection="1">
      <alignment horizontal="center"/>
      <protection locked="0"/>
    </xf>
    <xf numFmtId="0" fontId="19" fillId="13" borderId="7" xfId="0" applyFont="1" applyFill="1" applyBorder="1" applyAlignment="1" applyProtection="1">
      <alignment horizontal="center"/>
      <protection locked="0"/>
    </xf>
    <xf numFmtId="0" fontId="19" fillId="13" borderId="27" xfId="0" applyFont="1" applyFill="1" applyBorder="1" applyAlignment="1">
      <alignment horizontal="right"/>
    </xf>
    <xf numFmtId="0" fontId="19" fillId="13" borderId="7" xfId="0" applyFont="1" applyFill="1" applyBorder="1" applyAlignment="1">
      <alignment horizontal="center"/>
    </xf>
    <xf numFmtId="0" fontId="19" fillId="13" borderId="1" xfId="0" applyFont="1" applyFill="1" applyBorder="1" applyAlignment="1">
      <alignment horizontal="center"/>
    </xf>
    <xf numFmtId="0" fontId="19" fillId="13" borderId="30" xfId="0" applyFont="1" applyFill="1" applyBorder="1" applyAlignment="1">
      <alignment horizontal="center"/>
    </xf>
    <xf numFmtId="0" fontId="19" fillId="13" borderId="0" xfId="0" applyFont="1" applyFill="1" applyAlignment="1" applyProtection="1">
      <alignment horizontal="center"/>
      <protection locked="0"/>
    </xf>
    <xf numFmtId="0" fontId="18" fillId="13" borderId="1" xfId="0" applyFont="1" applyFill="1" applyBorder="1" applyAlignment="1">
      <alignment horizontal="center"/>
    </xf>
    <xf numFmtId="0" fontId="19" fillId="13" borderId="27" xfId="0" applyFont="1" applyFill="1" applyBorder="1" applyAlignment="1">
      <alignment horizontal="left"/>
    </xf>
    <xf numFmtId="0" fontId="19" fillId="13" borderId="7" xfId="0" applyFont="1" applyFill="1" applyBorder="1" applyAlignment="1">
      <alignment horizontal="center"/>
    </xf>
    <xf numFmtId="0" fontId="18" fillId="13" borderId="7" xfId="0" applyFont="1" applyFill="1" applyBorder="1" applyAlignment="1">
      <alignment horizontal="center"/>
    </xf>
    <xf numFmtId="0" fontId="19" fillId="13" borderId="28" xfId="0" applyFont="1" applyFill="1" applyBorder="1" applyAlignment="1">
      <alignment horizontal="center"/>
    </xf>
    <xf numFmtId="0" fontId="19" fillId="13" borderId="27" xfId="0" applyFont="1" applyFill="1" applyBorder="1" applyAlignment="1">
      <alignment horizontal="left" vertical="top"/>
    </xf>
    <xf numFmtId="0" fontId="19" fillId="13" borderId="0" xfId="0" applyFont="1" applyFill="1" applyAlignment="1">
      <alignment horizontal="right" vertical="center"/>
    </xf>
    <xf numFmtId="43" fontId="19" fillId="13" borderId="9" xfId="1" applyFont="1" applyFill="1" applyBorder="1" applyAlignment="1" applyProtection="1">
      <alignment vertical="center"/>
    </xf>
    <xf numFmtId="0" fontId="24" fillId="13" borderId="9" xfId="0" applyFont="1" applyFill="1" applyBorder="1" applyAlignment="1">
      <alignment vertical="center"/>
    </xf>
    <xf numFmtId="43" fontId="19" fillId="13" borderId="0" xfId="1" applyFont="1" applyFill="1" applyBorder="1" applyAlignment="1" applyProtection="1">
      <alignment vertical="center"/>
    </xf>
    <xf numFmtId="0" fontId="17" fillId="13" borderId="29" xfId="0" applyFont="1" applyFill="1" applyBorder="1" applyAlignment="1">
      <alignment horizontal="center"/>
    </xf>
    <xf numFmtId="43" fontId="19" fillId="16" borderId="5" xfId="1" applyFont="1" applyFill="1" applyBorder="1" applyAlignment="1" applyProtection="1">
      <alignment horizontal="center"/>
    </xf>
    <xf numFmtId="43" fontId="19" fillId="16" borderId="7" xfId="1" applyFont="1" applyFill="1" applyBorder="1" applyAlignment="1" applyProtection="1">
      <alignment horizontal="center"/>
    </xf>
    <xf numFmtId="187" fontId="19" fillId="16" borderId="1" xfId="1" applyNumberFormat="1" applyFont="1" applyFill="1" applyBorder="1" applyAlignment="1" applyProtection="1"/>
    <xf numFmtId="0" fontId="19" fillId="16" borderId="8" xfId="0" applyFont="1" applyFill="1" applyBorder="1" applyAlignment="1">
      <alignment horizontal="center"/>
    </xf>
    <xf numFmtId="0" fontId="19" fillId="3" borderId="0" xfId="0" applyFont="1" applyFill="1"/>
    <xf numFmtId="0" fontId="25" fillId="3" borderId="0" xfId="0" applyFont="1" applyFill="1"/>
    <xf numFmtId="0" fontId="19" fillId="3" borderId="0" xfId="0" applyFont="1" applyFill="1" applyAlignment="1">
      <alignment horizontal="right"/>
    </xf>
    <xf numFmtId="43" fontId="26" fillId="5" borderId="0" xfId="1" applyFont="1" applyFill="1" applyBorder="1" applyProtection="1"/>
    <xf numFmtId="0" fontId="19" fillId="3" borderId="0" xfId="0" applyFont="1" applyFill="1" applyAlignment="1">
      <alignment horizontal="center"/>
    </xf>
    <xf numFmtId="0" fontId="25" fillId="3" borderId="0" xfId="0" applyFont="1" applyFill="1" applyAlignment="1">
      <alignment horizontal="left"/>
    </xf>
    <xf numFmtId="0" fontId="27" fillId="3" borderId="0" xfId="0" applyFont="1" applyFill="1" applyAlignment="1" applyProtection="1">
      <alignment horizontal="left"/>
      <protection locked="0"/>
    </xf>
    <xf numFmtId="0" fontId="19" fillId="3" borderId="0" xfId="0" applyFont="1" applyFill="1" applyAlignment="1">
      <alignment horizontal="center"/>
    </xf>
    <xf numFmtId="43" fontId="28" fillId="5" borderId="0" xfId="1" applyFont="1" applyFill="1" applyBorder="1" applyProtection="1"/>
    <xf numFmtId="43" fontId="19" fillId="3" borderId="0" xfId="1" applyFont="1" applyFill="1" applyAlignment="1" applyProtection="1">
      <alignment horizontal="right"/>
    </xf>
    <xf numFmtId="0" fontId="29" fillId="3" borderId="0" xfId="0" applyFont="1" applyFill="1" applyAlignment="1" applyProtection="1">
      <alignment horizontal="right"/>
      <protection locked="0"/>
    </xf>
    <xf numFmtId="0" fontId="30" fillId="5" borderId="0" xfId="0" applyFont="1" applyFill="1" applyProtection="1">
      <protection locked="0"/>
    </xf>
    <xf numFmtId="0" fontId="29" fillId="3" borderId="0" xfId="0" applyFont="1" applyFill="1" applyAlignment="1" applyProtection="1">
      <alignment horizontal="center"/>
      <protection locked="0"/>
    </xf>
    <xf numFmtId="0" fontId="24" fillId="0" borderId="0" xfId="0" applyFont="1"/>
    <xf numFmtId="0" fontId="19" fillId="8" borderId="31" xfId="0" applyFont="1" applyFill="1" applyBorder="1" applyAlignment="1">
      <alignment horizontal="center"/>
    </xf>
    <xf numFmtId="0" fontId="19" fillId="8" borderId="25" xfId="0" applyFont="1" applyFill="1" applyBorder="1" applyAlignment="1">
      <alignment horizontal="center"/>
    </xf>
    <xf numFmtId="0" fontId="19" fillId="8" borderId="13" xfId="0" applyFont="1" applyFill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43" fontId="19" fillId="8" borderId="24" xfId="1" applyFont="1" applyFill="1" applyBorder="1" applyAlignment="1" applyProtection="1">
      <alignment horizontal="center"/>
    </xf>
    <xf numFmtId="0" fontId="19" fillId="8" borderId="24" xfId="0" applyFont="1" applyFill="1" applyBorder="1" applyAlignment="1">
      <alignment horizontal="center"/>
    </xf>
    <xf numFmtId="0" fontId="19" fillId="8" borderId="33" xfId="0" applyFont="1" applyFill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43" fontId="24" fillId="0" borderId="4" xfId="1" applyFont="1" applyFill="1" applyBorder="1" applyAlignment="1" applyProtection="1">
      <alignment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horizontal="center" vertical="center"/>
    </xf>
    <xf numFmtId="0" fontId="24" fillId="0" borderId="6" xfId="0" applyFont="1" applyBorder="1" applyAlignment="1">
      <alignment horizontal="center" vertical="center"/>
    </xf>
    <xf numFmtId="187" fontId="24" fillId="0" borderId="4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6" xfId="0" applyFont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right" vertical="center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9" xfId="0" applyFont="1" applyFill="1" applyBorder="1" applyAlignment="1">
      <alignment horizontal="right" vertical="center"/>
    </xf>
    <xf numFmtId="43" fontId="19" fillId="3" borderId="7" xfId="1" applyFont="1" applyFill="1" applyBorder="1" applyProtection="1"/>
    <xf numFmtId="0" fontId="24" fillId="3" borderId="29" xfId="0" applyFont="1" applyFill="1" applyBorder="1" applyAlignment="1">
      <alignment horizontal="center"/>
    </xf>
    <xf numFmtId="0" fontId="19" fillId="3" borderId="40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right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>
      <alignment horizontal="center"/>
    </xf>
    <xf numFmtId="0" fontId="19" fillId="3" borderId="0" xfId="0" applyFont="1" applyFill="1" applyAlignment="1">
      <alignment horizontal="right" vertical="center"/>
    </xf>
    <xf numFmtId="0" fontId="19" fillId="3" borderId="41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 applyProtection="1">
      <alignment horizontal="right" vertical="center"/>
      <protection locked="0"/>
    </xf>
    <xf numFmtId="43" fontId="19" fillId="3" borderId="9" xfId="1" applyFont="1" applyFill="1" applyBorder="1" applyAlignment="1" applyProtection="1">
      <alignment horizontal="right"/>
      <protection locked="0"/>
    </xf>
    <xf numFmtId="0" fontId="24" fillId="3" borderId="52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right"/>
    </xf>
    <xf numFmtId="0" fontId="19" fillId="3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43" fontId="19" fillId="3" borderId="17" xfId="1" applyFont="1" applyFill="1" applyBorder="1" applyAlignment="1" applyProtection="1">
      <alignment horizontal="right"/>
      <protection locked="0"/>
    </xf>
    <xf numFmtId="0" fontId="24" fillId="3" borderId="0" xfId="0" applyFont="1" applyFill="1" applyAlignment="1">
      <alignment horizontal="center"/>
    </xf>
    <xf numFmtId="0" fontId="24" fillId="3" borderId="38" xfId="0" applyFont="1" applyFill="1" applyBorder="1" applyAlignment="1">
      <alignment horizontal="center" vertical="center"/>
    </xf>
    <xf numFmtId="0" fontId="19" fillId="16" borderId="46" xfId="0" applyFont="1" applyFill="1" applyBorder="1" applyAlignment="1">
      <alignment horizontal="left" vertical="center"/>
    </xf>
    <xf numFmtId="0" fontId="19" fillId="16" borderId="47" xfId="0" applyFont="1" applyFill="1" applyBorder="1" applyAlignment="1">
      <alignment horizontal="left" vertical="center"/>
    </xf>
    <xf numFmtId="0" fontId="19" fillId="16" borderId="5" xfId="0" applyFont="1" applyFill="1" applyBorder="1" applyAlignment="1">
      <alignment horizontal="right"/>
    </xf>
    <xf numFmtId="0" fontId="19" fillId="16" borderId="7" xfId="0" applyFont="1" applyFill="1" applyBorder="1" applyAlignment="1">
      <alignment horizontal="right"/>
    </xf>
    <xf numFmtId="43" fontId="19" fillId="16" borderId="7" xfId="0" applyNumberFormat="1" applyFont="1" applyFill="1" applyBorder="1"/>
    <xf numFmtId="0" fontId="19" fillId="4" borderId="45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43" fontId="19" fillId="4" borderId="0" xfId="1" applyFont="1" applyFill="1" applyBorder="1" applyAlignment="1" applyProtection="1">
      <alignment horizontal="center"/>
    </xf>
    <xf numFmtId="0" fontId="19" fillId="4" borderId="0" xfId="0" applyFont="1" applyFill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3" fontId="19" fillId="4" borderId="4" xfId="1" applyFont="1" applyFill="1" applyBorder="1" applyAlignment="1" applyProtection="1">
      <alignment horizontal="center"/>
    </xf>
    <xf numFmtId="0" fontId="19" fillId="4" borderId="4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 applyProtection="1">
      <alignment horizontal="left"/>
      <protection locked="0"/>
    </xf>
    <xf numFmtId="43" fontId="24" fillId="3" borderId="4" xfId="1" applyFont="1" applyFill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4" xfId="0" applyFont="1" applyFill="1" applyBorder="1" applyAlignment="1">
      <alignment horizontal="center"/>
    </xf>
    <xf numFmtId="0" fontId="31" fillId="3" borderId="6" xfId="0" applyFont="1" applyFill="1" applyBorder="1" applyAlignment="1">
      <alignment horizontal="center" vertical="top"/>
    </xf>
    <xf numFmtId="0" fontId="24" fillId="3" borderId="5" xfId="0" applyFont="1" applyFill="1" applyBorder="1" applyAlignment="1" applyProtection="1">
      <alignment horizontal="left"/>
      <protection locked="0"/>
    </xf>
    <xf numFmtId="0" fontId="24" fillId="3" borderId="7" xfId="0" applyFont="1" applyFill="1" applyBorder="1" applyAlignment="1" applyProtection="1">
      <alignment horizontal="left"/>
      <protection locked="0"/>
    </xf>
    <xf numFmtId="0" fontId="24" fillId="3" borderId="8" xfId="0" applyFont="1" applyFill="1" applyBorder="1" applyAlignment="1" applyProtection="1">
      <alignment horizontal="left"/>
      <protection locked="0"/>
    </xf>
    <xf numFmtId="0" fontId="19" fillId="2" borderId="16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43" fontId="26" fillId="2" borderId="18" xfId="1" applyFont="1" applyFill="1" applyBorder="1" applyAlignment="1" applyProtection="1">
      <alignment horizontal="left"/>
    </xf>
    <xf numFmtId="0" fontId="24" fillId="2" borderId="19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left"/>
    </xf>
    <xf numFmtId="0" fontId="19" fillId="8" borderId="14" xfId="0" applyFont="1" applyFill="1" applyBorder="1" applyAlignment="1">
      <alignment horizontal="left"/>
    </xf>
    <xf numFmtId="0" fontId="19" fillId="8" borderId="15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center"/>
    </xf>
    <xf numFmtId="43" fontId="24" fillId="3" borderId="4" xfId="1" applyFont="1" applyFill="1" applyBorder="1" applyAlignment="1" applyProtection="1">
      <alignment horizontal="center"/>
    </xf>
    <xf numFmtId="188" fontId="24" fillId="3" borderId="6" xfId="0" applyNumberFormat="1" applyFont="1" applyFill="1" applyBorder="1" applyAlignment="1">
      <alignment horizontal="center"/>
    </xf>
    <xf numFmtId="0" fontId="24" fillId="3" borderId="3" xfId="0" applyFont="1" applyFill="1" applyBorder="1" applyAlignment="1">
      <alignment horizontal="right"/>
    </xf>
    <xf numFmtId="0" fontId="24" fillId="3" borderId="5" xfId="0" applyFont="1" applyFill="1" applyBorder="1" applyProtection="1">
      <protection locked="0"/>
    </xf>
    <xf numFmtId="0" fontId="24" fillId="3" borderId="7" xfId="0" applyFont="1" applyFill="1" applyBorder="1" applyProtection="1">
      <protection locked="0"/>
    </xf>
    <xf numFmtId="43" fontId="19" fillId="3" borderId="4" xfId="1" applyFont="1" applyFill="1" applyBorder="1" applyAlignment="1" applyProtection="1">
      <alignment horizontal="center"/>
    </xf>
    <xf numFmtId="0" fontId="24" fillId="3" borderId="11" xfId="0" applyFont="1" applyFill="1" applyBorder="1" applyAlignment="1">
      <alignment horizontal="right"/>
    </xf>
    <xf numFmtId="0" fontId="24" fillId="3" borderId="2" xfId="0" applyFont="1" applyFill="1" applyBorder="1" applyProtection="1">
      <protection locked="0"/>
    </xf>
    <xf numFmtId="0" fontId="24" fillId="3" borderId="9" xfId="0" applyFont="1" applyFill="1" applyBorder="1" applyProtection="1">
      <protection locked="0"/>
    </xf>
    <xf numFmtId="43" fontId="19" fillId="3" borderId="10" xfId="1" applyFont="1" applyFill="1" applyBorder="1" applyAlignment="1" applyProtection="1">
      <alignment horizontal="center"/>
    </xf>
    <xf numFmtId="188" fontId="24" fillId="3" borderId="12" xfId="0" applyNumberFormat="1" applyFont="1" applyFill="1" applyBorder="1" applyAlignment="1">
      <alignment horizontal="center"/>
    </xf>
    <xf numFmtId="0" fontId="19" fillId="3" borderId="27" xfId="0" applyFont="1" applyFill="1" applyBorder="1" applyAlignment="1">
      <alignment horizontal="right" vertical="top"/>
    </xf>
    <xf numFmtId="0" fontId="25" fillId="3" borderId="0" xfId="0" applyFont="1" applyFill="1" applyAlignment="1" applyProtection="1">
      <alignment horizontal="left" vertical="top"/>
      <protection locked="0"/>
    </xf>
    <xf numFmtId="43" fontId="19" fillId="3" borderId="0" xfId="1" applyFont="1" applyFill="1" applyBorder="1" applyAlignment="1" applyProtection="1">
      <alignment vertical="top"/>
    </xf>
    <xf numFmtId="0" fontId="19" fillId="3" borderId="0" xfId="0" applyFont="1" applyFill="1" applyAlignment="1">
      <alignment horizontal="right"/>
    </xf>
    <xf numFmtId="43" fontId="28" fillId="3" borderId="0" xfId="1" applyFont="1" applyFill="1" applyBorder="1" applyAlignment="1" applyProtection="1">
      <alignment horizontal="center" vertical="top"/>
    </xf>
    <xf numFmtId="188" fontId="24" fillId="3" borderId="29" xfId="0" applyNumberFormat="1" applyFont="1" applyFill="1" applyBorder="1" applyAlignment="1">
      <alignment horizontal="center"/>
    </xf>
    <xf numFmtId="0" fontId="24" fillId="14" borderId="31" xfId="0" applyFont="1" applyFill="1" applyBorder="1"/>
    <xf numFmtId="0" fontId="19" fillId="14" borderId="25" xfId="0" applyFont="1" applyFill="1" applyBorder="1" applyAlignment="1">
      <alignment horizontal="left"/>
    </xf>
    <xf numFmtId="0" fontId="19" fillId="14" borderId="13" xfId="0" applyFont="1" applyFill="1" applyBorder="1" applyAlignment="1">
      <alignment horizontal="left"/>
    </xf>
    <xf numFmtId="0" fontId="19" fillId="14" borderId="32" xfId="0" applyFont="1" applyFill="1" applyBorder="1" applyAlignment="1">
      <alignment horizontal="left"/>
    </xf>
    <xf numFmtId="43" fontId="24" fillId="14" borderId="24" xfId="1" applyFont="1" applyFill="1" applyBorder="1" applyProtection="1"/>
    <xf numFmtId="0" fontId="24" fillId="14" borderId="24" xfId="0" applyFont="1" applyFill="1" applyBorder="1"/>
    <xf numFmtId="0" fontId="24" fillId="14" borderId="33" xfId="0" applyFont="1" applyFill="1" applyBorder="1" applyAlignment="1">
      <alignment horizontal="center"/>
    </xf>
    <xf numFmtId="0" fontId="19" fillId="14" borderId="3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43" fontId="19" fillId="14" borderId="4" xfId="1" applyFont="1" applyFill="1" applyBorder="1" applyAlignment="1" applyProtection="1">
      <alignment horizontal="center"/>
    </xf>
    <xf numFmtId="0" fontId="19" fillId="14" borderId="4" xfId="0" applyFont="1" applyFill="1" applyBorder="1" applyAlignment="1">
      <alignment horizontal="center"/>
    </xf>
    <xf numFmtId="0" fontId="19" fillId="14" borderId="6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32" fillId="17" borderId="5" xfId="0" applyFont="1" applyFill="1" applyBorder="1" applyAlignment="1" applyProtection="1">
      <alignment horizontal="left"/>
      <protection locked="0"/>
    </xf>
    <xf numFmtId="0" fontId="32" fillId="17" borderId="7" xfId="0" applyFont="1" applyFill="1" applyBorder="1" applyAlignment="1" applyProtection="1">
      <alignment horizontal="left"/>
      <protection locked="0"/>
    </xf>
    <xf numFmtId="0" fontId="32" fillId="17" borderId="8" xfId="0" applyFont="1" applyFill="1" applyBorder="1" applyAlignment="1" applyProtection="1">
      <alignment horizontal="left"/>
      <protection locked="0"/>
    </xf>
    <xf numFmtId="0" fontId="24" fillId="3" borderId="4" xfId="0" applyFont="1" applyFill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/>
    </xf>
    <xf numFmtId="0" fontId="24" fillId="3" borderId="7" xfId="0" applyFont="1" applyFill="1" applyBorder="1" applyAlignment="1">
      <alignment horizontal="left"/>
    </xf>
    <xf numFmtId="0" fontId="24" fillId="3" borderId="8" xfId="0" applyFont="1" applyFill="1" applyBorder="1" applyAlignment="1">
      <alignment horizontal="left"/>
    </xf>
    <xf numFmtId="43" fontId="28" fillId="2" borderId="0" xfId="1" applyFont="1" applyFill="1" applyBorder="1" applyAlignment="1" applyProtection="1">
      <alignment horizontal="center" vertical="top"/>
    </xf>
    <xf numFmtId="188" fontId="24" fillId="2" borderId="29" xfId="0" applyNumberFormat="1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 vertical="center"/>
    </xf>
    <xf numFmtId="0" fontId="24" fillId="3" borderId="22" xfId="0" applyFont="1" applyFill="1" applyBorder="1" applyAlignment="1" applyProtection="1">
      <alignment horizontal="left"/>
      <protection locked="0"/>
    </xf>
    <xf numFmtId="43" fontId="24" fillId="3" borderId="22" xfId="1" applyFont="1" applyFill="1" applyBorder="1" applyAlignment="1" applyProtection="1">
      <alignment horizontal="center"/>
    </xf>
    <xf numFmtId="0" fontId="24" fillId="3" borderId="22" xfId="0" applyFont="1" applyFill="1" applyBorder="1" applyAlignment="1" applyProtection="1">
      <alignment horizontal="center" vertical="center"/>
      <protection locked="0"/>
    </xf>
    <xf numFmtId="0" fontId="24" fillId="3" borderId="22" xfId="0" applyFont="1" applyFill="1" applyBorder="1" applyAlignment="1">
      <alignment horizontal="center"/>
    </xf>
    <xf numFmtId="0" fontId="24" fillId="3" borderId="36" xfId="0" applyFont="1" applyFill="1" applyBorder="1" applyAlignment="1">
      <alignment horizontal="center" vertical="center"/>
    </xf>
    <xf numFmtId="0" fontId="31" fillId="3" borderId="37" xfId="0" applyFont="1" applyFill="1" applyBorder="1" applyAlignment="1">
      <alignment horizontal="left" vertical="top"/>
    </xf>
    <xf numFmtId="0" fontId="31" fillId="3" borderId="18" xfId="0" applyFont="1" applyFill="1" applyBorder="1" applyAlignment="1">
      <alignment horizontal="left" vertical="top"/>
    </xf>
    <xf numFmtId="0" fontId="31" fillId="3" borderId="38" xfId="0" applyFont="1" applyFill="1" applyBorder="1" applyAlignment="1">
      <alignment horizontal="left" vertical="top"/>
    </xf>
    <xf numFmtId="43" fontId="24" fillId="3" borderId="39" xfId="1" applyFont="1" applyFill="1" applyBorder="1" applyAlignment="1" applyProtection="1">
      <alignment horizontal="center"/>
    </xf>
    <xf numFmtId="0" fontId="24" fillId="3" borderId="39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Alignment="1" applyProtection="1">
      <alignment horizontal="left"/>
      <protection locked="0"/>
    </xf>
    <xf numFmtId="43" fontId="24" fillId="3" borderId="0" xfId="1" applyFont="1" applyFill="1" applyBorder="1" applyAlignment="1" applyProtection="1">
      <alignment vertical="center"/>
    </xf>
    <xf numFmtId="0" fontId="19" fillId="2" borderId="14" xfId="0" applyFont="1" applyFill="1" applyBorder="1" applyAlignment="1">
      <alignment horizontal="right"/>
    </xf>
    <xf numFmtId="43" fontId="26" fillId="2" borderId="0" xfId="1" applyFont="1" applyFill="1" applyAlignment="1" applyProtection="1">
      <alignment horizontal="left" vertical="center"/>
    </xf>
    <xf numFmtId="43" fontId="26" fillId="3" borderId="0" xfId="1" applyFont="1" applyFill="1" applyAlignment="1" applyProtection="1">
      <alignment horizontal="left" vertical="center"/>
    </xf>
    <xf numFmtId="0" fontId="25" fillId="3" borderId="0" xfId="0" applyFont="1" applyFill="1" applyBorder="1" applyAlignment="1" applyProtection="1">
      <alignment horizontal="left"/>
      <protection locked="0"/>
    </xf>
    <xf numFmtId="0" fontId="25" fillId="3" borderId="0" xfId="0" applyFont="1" applyFill="1" applyAlignment="1" applyProtection="1">
      <alignment horizontal="left"/>
      <protection locked="0"/>
    </xf>
    <xf numFmtId="43" fontId="19" fillId="5" borderId="42" xfId="0" applyNumberFormat="1" applyFont="1" applyFill="1" applyBorder="1"/>
    <xf numFmtId="43" fontId="24" fillId="3" borderId="0" xfId="1" applyFont="1" applyFill="1" applyProtection="1"/>
    <xf numFmtId="0" fontId="19" fillId="3" borderId="0" xfId="0" applyFont="1" applyFill="1" applyAlignment="1" applyProtection="1">
      <alignment horizontal="center"/>
      <protection locked="0"/>
    </xf>
    <xf numFmtId="0" fontId="24" fillId="3" borderId="0" xfId="0" applyFont="1" applyFill="1" applyAlignment="1">
      <alignment horizontal="center"/>
    </xf>
    <xf numFmtId="43" fontId="19" fillId="3" borderId="0" xfId="1" applyFont="1" applyFill="1" applyAlignment="1" applyProtection="1">
      <alignment horizontal="center"/>
    </xf>
    <xf numFmtId="0" fontId="19" fillId="3" borderId="0" xfId="0" applyFont="1" applyFill="1" applyAlignment="1" applyProtection="1">
      <alignment horizontal="center"/>
      <protection locked="0"/>
    </xf>
    <xf numFmtId="43" fontId="24" fillId="3" borderId="0" xfId="1" applyFont="1" applyFill="1" applyAlignment="1" applyProtection="1">
      <alignment horizontal="center"/>
    </xf>
    <xf numFmtId="0" fontId="24" fillId="3" borderId="0" xfId="0" applyFont="1" applyFill="1"/>
    <xf numFmtId="0" fontId="24" fillId="0" borderId="0" xfId="0" applyFont="1" applyAlignment="1">
      <alignment horizontal="center"/>
    </xf>
    <xf numFmtId="0" fontId="25" fillId="3" borderId="0" xfId="0" applyFont="1" applyFill="1" applyAlignment="1" applyProtection="1">
      <alignment horizontal="left"/>
      <protection locked="0"/>
    </xf>
    <xf numFmtId="0" fontId="25" fillId="3" borderId="0" xfId="0" applyFont="1" applyFill="1" applyAlignment="1" applyProtection="1">
      <alignment horizontal="left" wrapText="1"/>
      <protection locked="0"/>
    </xf>
  </cellXfs>
  <cellStyles count="10"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100</xdr:row>
      <xdr:rowOff>73659</xdr:rowOff>
    </xdr:from>
    <xdr:to>
      <xdr:col>9</xdr:col>
      <xdr:colOff>251722</xdr:colOff>
      <xdr:row>100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100</xdr:row>
      <xdr:rowOff>90170</xdr:rowOff>
    </xdr:from>
    <xdr:to>
      <xdr:col>10</xdr:col>
      <xdr:colOff>266467</xdr:colOff>
      <xdr:row>100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L93sSjeegCBex8Ub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8"/>
  <sheetViews>
    <sheetView tabSelected="1" view="pageBreakPreview" topLeftCell="A78" zoomScale="60" zoomScaleNormal="80" workbookViewId="0">
      <selection activeCell="A96" sqref="A96:C96"/>
    </sheetView>
  </sheetViews>
  <sheetFormatPr defaultRowHeight="16.8"/>
  <cols>
    <col min="1" max="1" width="6.5" style="73" bestFit="1" customWidth="1"/>
    <col min="2" max="2" width="27.09765625" style="73" customWidth="1"/>
    <col min="3" max="3" width="49.59765625" style="73" customWidth="1"/>
    <col min="4" max="4" width="17.5" style="73" customWidth="1"/>
    <col min="5" max="5" width="15.796875" style="73" customWidth="1"/>
    <col min="6" max="6" width="14.09765625" style="73" customWidth="1"/>
    <col min="7" max="7" width="17" style="73" customWidth="1"/>
    <col min="8" max="8" width="11" style="73" customWidth="1"/>
    <col min="9" max="9" width="25.09765625" style="73" customWidth="1"/>
    <col min="10" max="10" width="14.09765625" style="73" customWidth="1"/>
    <col min="11" max="11" width="18.5" style="73" customWidth="1"/>
    <col min="12" max="12" width="10.8984375" style="73" customWidth="1"/>
    <col min="13" max="16384" width="8.796875" style="73"/>
  </cols>
  <sheetData>
    <row r="1" spans="1:12" ht="30">
      <c r="A1" s="125"/>
      <c r="B1" s="126"/>
      <c r="C1" s="127" t="s">
        <v>302</v>
      </c>
      <c r="D1" s="127"/>
      <c r="E1" s="127"/>
      <c r="F1" s="127"/>
      <c r="G1" s="127"/>
      <c r="H1" s="127"/>
      <c r="I1" s="128"/>
      <c r="J1" s="129" t="s">
        <v>49</v>
      </c>
      <c r="K1" s="130" t="s">
        <v>717</v>
      </c>
      <c r="L1" s="131"/>
    </row>
    <row r="2" spans="1:12" ht="27">
      <c r="A2" s="132"/>
      <c r="B2" s="133"/>
      <c r="C2" s="133"/>
      <c r="D2" s="133"/>
      <c r="E2" s="133"/>
      <c r="F2" s="133"/>
      <c r="G2" s="134"/>
      <c r="H2" s="135"/>
      <c r="I2" s="133"/>
      <c r="J2" s="136" t="s">
        <v>25</v>
      </c>
      <c r="K2" s="137">
        <v>46041</v>
      </c>
      <c r="L2" s="138"/>
    </row>
    <row r="3" spans="1:12" ht="27">
      <c r="A3" s="139" t="s">
        <v>188</v>
      </c>
      <c r="B3" s="140"/>
      <c r="C3" s="141" t="s">
        <v>707</v>
      </c>
      <c r="D3" s="142" t="s">
        <v>51</v>
      </c>
      <c r="E3" s="143" t="s">
        <v>708</v>
      </c>
      <c r="F3" s="122"/>
      <c r="G3" s="122"/>
      <c r="H3" s="122"/>
      <c r="I3" s="142" t="s">
        <v>203</v>
      </c>
      <c r="J3" s="144" t="s">
        <v>225</v>
      </c>
      <c r="K3" s="144"/>
      <c r="L3" s="145"/>
    </row>
    <row r="4" spans="1:12" ht="27">
      <c r="A4" s="139" t="s">
        <v>50</v>
      </c>
      <c r="B4" s="140"/>
      <c r="C4" s="146" t="s">
        <v>713</v>
      </c>
      <c r="D4" s="147"/>
      <c r="E4" s="147"/>
      <c r="F4" s="147"/>
      <c r="G4" s="147"/>
      <c r="H4" s="147"/>
      <c r="I4" s="142" t="s">
        <v>403</v>
      </c>
      <c r="J4" s="120" t="s">
        <v>404</v>
      </c>
      <c r="K4" s="120"/>
      <c r="L4" s="121"/>
    </row>
    <row r="5" spans="1:12" ht="27">
      <c r="A5" s="139" t="s">
        <v>229</v>
      </c>
      <c r="B5" s="140"/>
      <c r="C5" s="148" t="s">
        <v>231</v>
      </c>
      <c r="D5" s="142" t="s">
        <v>200</v>
      </c>
      <c r="E5" s="149">
        <v>1</v>
      </c>
      <c r="F5" s="150" t="s">
        <v>227</v>
      </c>
      <c r="G5" s="142" t="s">
        <v>58</v>
      </c>
      <c r="H5" s="149">
        <v>55</v>
      </c>
      <c r="I5" s="151" t="s">
        <v>201</v>
      </c>
      <c r="J5" s="142" t="s">
        <v>228</v>
      </c>
      <c r="K5" s="152">
        <v>509</v>
      </c>
      <c r="L5" s="153" t="s">
        <v>202</v>
      </c>
    </row>
    <row r="6" spans="1:12" ht="27">
      <c r="A6" s="139" t="s">
        <v>207</v>
      </c>
      <c r="B6" s="140"/>
      <c r="C6" s="154" t="s">
        <v>709</v>
      </c>
      <c r="D6" s="155"/>
      <c r="E6" s="155"/>
      <c r="F6" s="155"/>
      <c r="G6" s="142" t="s">
        <v>209</v>
      </c>
      <c r="H6" s="155" t="s">
        <v>387</v>
      </c>
      <c r="I6" s="155"/>
      <c r="J6" s="142" t="s">
        <v>210</v>
      </c>
      <c r="K6" s="154" t="s">
        <v>710</v>
      </c>
      <c r="L6" s="156"/>
    </row>
    <row r="7" spans="1:12" ht="27">
      <c r="A7" s="139" t="s">
        <v>208</v>
      </c>
      <c r="B7" s="140"/>
      <c r="C7" s="157" t="s">
        <v>575</v>
      </c>
      <c r="D7" s="157"/>
      <c r="E7" s="157"/>
      <c r="F7" s="157"/>
      <c r="G7" s="142" t="s">
        <v>209</v>
      </c>
      <c r="H7" s="155" t="s">
        <v>575</v>
      </c>
      <c r="I7" s="155"/>
      <c r="J7" s="142" t="s">
        <v>210</v>
      </c>
      <c r="K7" s="155"/>
      <c r="L7" s="156"/>
    </row>
    <row r="8" spans="1:12" ht="27">
      <c r="A8" s="158"/>
      <c r="B8" s="142" t="s">
        <v>57</v>
      </c>
      <c r="C8" s="152" t="s">
        <v>152</v>
      </c>
      <c r="D8" s="142" t="s">
        <v>209</v>
      </c>
      <c r="E8" s="159" t="str">
        <f>VLOOKUP(C8,'Ref.2'!M3:P25,3,0)</f>
        <v>Sales Supervisor</v>
      </c>
      <c r="F8" s="159"/>
      <c r="G8" s="142" t="s">
        <v>206</v>
      </c>
      <c r="H8" s="159" t="str">
        <f>VLOOKUP(C8,'Ref.2'!M3:P25,4,0)</f>
        <v>Hospitality</v>
      </c>
      <c r="I8" s="159"/>
      <c r="J8" s="142" t="s">
        <v>210</v>
      </c>
      <c r="K8" s="160" t="str">
        <f>VLOOKUP(C8,'Ref.2'!M3:P25,2,0)</f>
        <v>065-924-8833</v>
      </c>
      <c r="L8" s="161"/>
    </row>
    <row r="9" spans="1:12" ht="27">
      <c r="A9" s="158"/>
      <c r="B9" s="142" t="s">
        <v>204</v>
      </c>
      <c r="C9" s="162" t="s">
        <v>94</v>
      </c>
      <c r="D9" s="142" t="s">
        <v>151</v>
      </c>
      <c r="E9" s="163" t="str">
        <f>VLOOKUP(C9,'Ref.2'!B4:G43,2,0)</f>
        <v>LK</v>
      </c>
      <c r="F9" s="163"/>
      <c r="G9" s="142" t="s">
        <v>187</v>
      </c>
      <c r="H9" s="163" t="str">
        <f>VLOOKUP(C9,'Ref.2'!B4:F43,5,0)</f>
        <v>C</v>
      </c>
      <c r="I9" s="163"/>
      <c r="J9" s="142" t="s">
        <v>211</v>
      </c>
      <c r="K9" s="160" t="str">
        <f>VLOOKUP(H9,'Ref.2'!G4:H18,2,0)</f>
        <v>นายมานพ เป่าไม้</v>
      </c>
      <c r="L9" s="161"/>
    </row>
    <row r="10" spans="1:12" ht="27">
      <c r="A10" s="164"/>
      <c r="B10" s="142" t="s">
        <v>192</v>
      </c>
      <c r="C10" s="165" t="str">
        <f>C9</f>
        <v>สุขุมวิท</v>
      </c>
      <c r="D10" s="142" t="s">
        <v>205</v>
      </c>
      <c r="E10" s="166" t="str">
        <f>VLOOKUP(C9,'Ref.2'!B4:F43,2,0)</f>
        <v>LK</v>
      </c>
      <c r="F10" s="166"/>
      <c r="G10" s="142" t="s">
        <v>271</v>
      </c>
      <c r="H10" s="163" t="str">
        <f>VLOOKUP(C10,'Ref.2'!B4:F43,3,0)</f>
        <v>C</v>
      </c>
      <c r="I10" s="163"/>
      <c r="J10" s="142" t="s">
        <v>210</v>
      </c>
      <c r="K10" s="159" t="str">
        <f>VLOOKUP(K9,'Ref.2'!M29:N42,2,0)</f>
        <v>089-495-3695</v>
      </c>
      <c r="L10" s="167"/>
    </row>
    <row r="11" spans="1:12" ht="10.8" customHeight="1" thickBot="1">
      <c r="A11" s="168"/>
      <c r="B11" s="133"/>
      <c r="C11" s="133"/>
      <c r="D11" s="133"/>
      <c r="E11" s="133"/>
      <c r="F11" s="133"/>
      <c r="G11" s="169"/>
      <c r="H11" s="170"/>
      <c r="I11" s="171"/>
      <c r="J11" s="169"/>
      <c r="K11" s="172"/>
      <c r="L11" s="173"/>
    </row>
    <row r="12" spans="1:12" ht="27">
      <c r="A12" s="192" t="s">
        <v>19</v>
      </c>
      <c r="B12" s="193" t="s">
        <v>52</v>
      </c>
      <c r="C12" s="194"/>
      <c r="D12" s="194"/>
      <c r="E12" s="194"/>
      <c r="F12" s="194"/>
      <c r="G12" s="195"/>
      <c r="H12" s="196" t="s">
        <v>20</v>
      </c>
      <c r="I12" s="197" t="s">
        <v>21</v>
      </c>
      <c r="J12" s="197" t="s">
        <v>1</v>
      </c>
      <c r="K12" s="196" t="s">
        <v>22</v>
      </c>
      <c r="L12" s="198" t="s">
        <v>1</v>
      </c>
    </row>
    <row r="13" spans="1:12" ht="27">
      <c r="A13" s="199">
        <v>1</v>
      </c>
      <c r="B13" s="200" t="s">
        <v>365</v>
      </c>
      <c r="C13" s="201"/>
      <c r="D13" s="201"/>
      <c r="E13" s="201"/>
      <c r="F13" s="201"/>
      <c r="G13" s="202"/>
      <c r="H13" s="203"/>
      <c r="I13" s="204"/>
      <c r="J13" s="205" t="s">
        <v>24</v>
      </c>
      <c r="K13" s="206">
        <f>I13*H13</f>
        <v>0</v>
      </c>
      <c r="L13" s="207" t="s">
        <v>9</v>
      </c>
    </row>
    <row r="14" spans="1:12" ht="27">
      <c r="A14" s="199">
        <v>2</v>
      </c>
      <c r="B14" s="200" t="s">
        <v>366</v>
      </c>
      <c r="C14" s="201"/>
      <c r="D14" s="201"/>
      <c r="E14" s="201"/>
      <c r="F14" s="201"/>
      <c r="G14" s="202"/>
      <c r="H14" s="203"/>
      <c r="I14" s="208"/>
      <c r="J14" s="205" t="s">
        <v>24</v>
      </c>
      <c r="K14" s="206">
        <f t="shared" ref="K14:K15" si="0">I14*H14</f>
        <v>0</v>
      </c>
      <c r="L14" s="207" t="s">
        <v>9</v>
      </c>
    </row>
    <row r="15" spans="1:12" ht="27">
      <c r="A15" s="199">
        <v>3</v>
      </c>
      <c r="B15" s="209" t="s">
        <v>193</v>
      </c>
      <c r="C15" s="210"/>
      <c r="D15" s="210"/>
      <c r="E15" s="210"/>
      <c r="F15" s="210"/>
      <c r="G15" s="211"/>
      <c r="H15" s="203"/>
      <c r="I15" s="204"/>
      <c r="J15" s="212" t="s">
        <v>23</v>
      </c>
      <c r="K15" s="206">
        <f t="shared" si="0"/>
        <v>0</v>
      </c>
      <c r="L15" s="207" t="s">
        <v>9</v>
      </c>
    </row>
    <row r="16" spans="1:12" ht="27">
      <c r="A16" s="199">
        <v>4</v>
      </c>
      <c r="B16" s="213" t="s">
        <v>194</v>
      </c>
      <c r="C16" s="213"/>
      <c r="D16" s="213"/>
      <c r="E16" s="213"/>
      <c r="F16" s="213"/>
      <c r="G16" s="213"/>
      <c r="H16" s="214"/>
      <c r="I16" s="204"/>
      <c r="J16" s="212" t="s">
        <v>23</v>
      </c>
      <c r="K16" s="206">
        <f t="shared" ref="K16" si="1">I16*H16</f>
        <v>0</v>
      </c>
      <c r="L16" s="215" t="s">
        <v>9</v>
      </c>
    </row>
    <row r="17" spans="1:12" ht="27">
      <c r="A17" s="216">
        <v>5</v>
      </c>
      <c r="B17" s="217" t="s">
        <v>353</v>
      </c>
      <c r="C17" s="218"/>
      <c r="D17" s="217" t="s">
        <v>358</v>
      </c>
      <c r="E17" s="219"/>
      <c r="F17" s="219"/>
      <c r="G17" s="219"/>
      <c r="H17" s="220" t="s">
        <v>195</v>
      </c>
      <c r="I17" s="220"/>
      <c r="J17" s="220"/>
      <c r="K17" s="221">
        <f>SUM(K13:K16)</f>
        <v>0</v>
      </c>
      <c r="L17" s="222" t="s">
        <v>9</v>
      </c>
    </row>
    <row r="18" spans="1:12" ht="27">
      <c r="A18" s="223"/>
      <c r="B18" s="224" t="s">
        <v>359</v>
      </c>
      <c r="C18" s="225"/>
      <c r="D18" s="224" t="s">
        <v>360</v>
      </c>
      <c r="E18" s="225"/>
      <c r="F18" s="226" t="s">
        <v>352</v>
      </c>
      <c r="G18" s="225"/>
      <c r="H18" s="227" t="s">
        <v>550</v>
      </c>
      <c r="I18" s="227"/>
      <c r="J18" s="227"/>
      <c r="K18" s="221">
        <f>H14</f>
        <v>0</v>
      </c>
      <c r="L18" s="222" t="s">
        <v>9</v>
      </c>
    </row>
    <row r="19" spans="1:12" ht="27">
      <c r="A19" s="228"/>
      <c r="B19" s="224" t="s">
        <v>339</v>
      </c>
      <c r="C19" s="225"/>
      <c r="D19" s="229">
        <v>2568</v>
      </c>
      <c r="E19" s="178"/>
      <c r="F19" s="230"/>
      <c r="G19" s="230"/>
      <c r="H19" s="231" t="s">
        <v>197</v>
      </c>
      <c r="I19" s="231"/>
      <c r="J19" s="231"/>
      <c r="K19" s="232"/>
      <c r="L19" s="222" t="s">
        <v>9</v>
      </c>
    </row>
    <row r="20" spans="1:12" ht="27.6" thickBot="1">
      <c r="A20" s="233">
        <v>6</v>
      </c>
      <c r="B20" s="234"/>
      <c r="C20" s="235"/>
      <c r="D20" s="236"/>
      <c r="E20" s="237"/>
      <c r="F20" s="238" t="str">
        <f>IFERROR(VLOOKUP(E20,'Ref.1'!$B$269:$D$271,2,0), "")</f>
        <v/>
      </c>
      <c r="G20" s="239" t="str">
        <f>IF(E20="", "", "บาท")</f>
        <v/>
      </c>
      <c r="H20" s="240"/>
      <c r="I20" s="241" t="str">
        <f>IFERROR(VLOOKUP(E20,'Ref.1'!B269:D271,3,0), "")</f>
        <v/>
      </c>
      <c r="J20" s="241" t="s">
        <v>691</v>
      </c>
      <c r="K20" s="242">
        <f>IFERROR(H20*F20,0)</f>
        <v>0</v>
      </c>
      <c r="L20" s="243" t="s">
        <v>9</v>
      </c>
    </row>
    <row r="21" spans="1:12" ht="27.6" thickBot="1">
      <c r="A21" s="244"/>
      <c r="B21" s="245" t="s">
        <v>551</v>
      </c>
      <c r="C21" s="246"/>
      <c r="D21" s="247" t="s">
        <v>552</v>
      </c>
      <c r="E21" s="248"/>
      <c r="F21" s="248"/>
      <c r="G21" s="249">
        <f>H13</f>
        <v>0</v>
      </c>
      <c r="H21" s="177" t="s">
        <v>9</v>
      </c>
      <c r="I21" s="174" t="s">
        <v>553</v>
      </c>
      <c r="J21" s="175"/>
      <c r="K21" s="176">
        <f>K18-K19</f>
        <v>0</v>
      </c>
      <c r="L21" s="177" t="s">
        <v>9</v>
      </c>
    </row>
    <row r="22" spans="1:12" ht="27">
      <c r="A22" s="250" t="s">
        <v>356</v>
      </c>
      <c r="B22" s="251"/>
      <c r="C22" s="251"/>
      <c r="D22" s="251"/>
      <c r="E22" s="251"/>
      <c r="F22" s="251"/>
      <c r="G22" s="251"/>
      <c r="H22" s="252"/>
      <c r="I22" s="253"/>
      <c r="J22" s="253"/>
      <c r="K22" s="252"/>
      <c r="L22" s="254"/>
    </row>
    <row r="23" spans="1:12" ht="27">
      <c r="A23" s="255" t="s">
        <v>19</v>
      </c>
      <c r="B23" s="256" t="s">
        <v>391</v>
      </c>
      <c r="C23" s="256"/>
      <c r="D23" s="256"/>
      <c r="E23" s="256"/>
      <c r="F23" s="256"/>
      <c r="G23" s="256"/>
      <c r="H23" s="257" t="s">
        <v>20</v>
      </c>
      <c r="I23" s="258" t="s">
        <v>21</v>
      </c>
      <c r="J23" s="258" t="s">
        <v>1</v>
      </c>
      <c r="K23" s="257" t="s">
        <v>22</v>
      </c>
      <c r="L23" s="259" t="s">
        <v>1</v>
      </c>
    </row>
    <row r="24" spans="1:12" ht="27">
      <c r="A24" s="260">
        <v>1</v>
      </c>
      <c r="B24" s="261" t="s">
        <v>291</v>
      </c>
      <c r="C24" s="261"/>
      <c r="D24" s="261"/>
      <c r="E24" s="261"/>
      <c r="F24" s="261"/>
      <c r="G24" s="261"/>
      <c r="H24" s="262">
        <f>IFERROR(VLOOKUP(B24,'Ref.1'!$B$2:$D$171,2,0), "")</f>
        <v>2150</v>
      </c>
      <c r="I24" s="263">
        <v>1</v>
      </c>
      <c r="J24" s="264" t="str">
        <f>IFERROR(VLOOKUP(B24,'Ref.1'!$B$2:$D$171,3,0), "")</f>
        <v>ตัว</v>
      </c>
      <c r="K24" s="262">
        <f>IF(OR(I24="", H24=""), "", I24*H24)</f>
        <v>2150</v>
      </c>
      <c r="L24" s="265" t="str">
        <f>IF(B24="", "", "บาท")</f>
        <v>บาท</v>
      </c>
    </row>
    <row r="25" spans="1:12" ht="27">
      <c r="A25" s="260">
        <v>2</v>
      </c>
      <c r="B25" s="261" t="s">
        <v>652</v>
      </c>
      <c r="C25" s="261"/>
      <c r="D25" s="261"/>
      <c r="E25" s="261"/>
      <c r="F25" s="261"/>
      <c r="G25" s="261"/>
      <c r="H25" s="262">
        <f>IFERROR(VLOOKUP(B25,'Ref.1'!$B$2:$D$171,2,0), "")</f>
        <v>510</v>
      </c>
      <c r="I25" s="263">
        <v>1</v>
      </c>
      <c r="J25" s="264" t="str">
        <f>IFERROR(VLOOKUP(B25,'Ref.1'!$B$2:$D$171,3,0), "")</f>
        <v>ชุด</v>
      </c>
      <c r="K25" s="262">
        <f t="shared" ref="K25:K31" si="2">IF(OR(I25="", H25=""), "", I25*H25)</f>
        <v>510</v>
      </c>
      <c r="L25" s="265" t="str">
        <f t="shared" ref="L25:L31" si="3">IF(B25="", "", "บาท")</f>
        <v>บาท</v>
      </c>
    </row>
    <row r="26" spans="1:12" ht="27">
      <c r="A26" s="260">
        <v>3</v>
      </c>
      <c r="B26" s="266" t="s">
        <v>28</v>
      </c>
      <c r="C26" s="267"/>
      <c r="D26" s="267"/>
      <c r="E26" s="267"/>
      <c r="F26" s="267"/>
      <c r="G26" s="268"/>
      <c r="H26" s="262">
        <f>IFERROR(VLOOKUP(B26,'Ref.1'!$B$2:$D$171,2,0), "")</f>
        <v>950</v>
      </c>
      <c r="I26" s="263">
        <v>5</v>
      </c>
      <c r="J26" s="264" t="str">
        <f>IFERROR(VLOOKUP(B26,'Ref.1'!$B$2:$D$171,3,0), "")</f>
        <v>ชุด</v>
      </c>
      <c r="K26" s="262">
        <f t="shared" si="2"/>
        <v>4750</v>
      </c>
      <c r="L26" s="265" t="str">
        <f t="shared" si="3"/>
        <v>บาท</v>
      </c>
    </row>
    <row r="27" spans="1:12" ht="27">
      <c r="A27" s="260">
        <v>4</v>
      </c>
      <c r="B27" s="266" t="s">
        <v>628</v>
      </c>
      <c r="C27" s="267"/>
      <c r="D27" s="267"/>
      <c r="E27" s="267"/>
      <c r="F27" s="267"/>
      <c r="G27" s="268"/>
      <c r="H27" s="262">
        <f>IFERROR(VLOOKUP(B27,'Ref.1'!$B$2:$D$171,2,0), "")</f>
        <v>180</v>
      </c>
      <c r="I27" s="263">
        <v>3</v>
      </c>
      <c r="J27" s="264" t="str">
        <f>IFERROR(VLOOKUP(B27,'Ref.1'!$B$2:$D$171,3,0), "")</f>
        <v>เส้น</v>
      </c>
      <c r="K27" s="262">
        <f t="shared" si="2"/>
        <v>540</v>
      </c>
      <c r="L27" s="265" t="str">
        <f t="shared" si="3"/>
        <v>บาท</v>
      </c>
    </row>
    <row r="28" spans="1:12" ht="27">
      <c r="A28" s="260">
        <v>5</v>
      </c>
      <c r="B28" s="266"/>
      <c r="C28" s="267"/>
      <c r="D28" s="267"/>
      <c r="E28" s="267"/>
      <c r="F28" s="267"/>
      <c r="G28" s="268"/>
      <c r="H28" s="262" t="str">
        <f>IFERROR(VLOOKUP(B28,'Ref.1'!$B$2:$D$171,2,0), "")</f>
        <v/>
      </c>
      <c r="I28" s="263"/>
      <c r="J28" s="264" t="str">
        <f>IFERROR(VLOOKUP(B28,'Ref.1'!$B$2:$D$171,3,0), "")</f>
        <v/>
      </c>
      <c r="K28" s="262" t="str">
        <f t="shared" si="2"/>
        <v/>
      </c>
      <c r="L28" s="265" t="str">
        <f t="shared" si="3"/>
        <v/>
      </c>
    </row>
    <row r="29" spans="1:12" ht="27">
      <c r="A29" s="260">
        <v>6</v>
      </c>
      <c r="B29" s="266"/>
      <c r="C29" s="267"/>
      <c r="D29" s="267"/>
      <c r="E29" s="267"/>
      <c r="F29" s="267"/>
      <c r="G29" s="268"/>
      <c r="H29" s="262" t="str">
        <f>IFERROR(VLOOKUP(B29,'Ref.1'!$B$2:$D$171,2,0), "")</f>
        <v/>
      </c>
      <c r="I29" s="263"/>
      <c r="J29" s="264" t="str">
        <f>IFERROR(VLOOKUP(B29,'Ref.1'!$B$2:$D$171,3,0), "")</f>
        <v/>
      </c>
      <c r="K29" s="262" t="str">
        <f t="shared" si="2"/>
        <v/>
      </c>
      <c r="L29" s="265" t="str">
        <f t="shared" si="3"/>
        <v/>
      </c>
    </row>
    <row r="30" spans="1:12" ht="27">
      <c r="A30" s="260">
        <v>7</v>
      </c>
      <c r="B30" s="261"/>
      <c r="C30" s="261"/>
      <c r="D30" s="261"/>
      <c r="E30" s="261"/>
      <c r="F30" s="261"/>
      <c r="G30" s="261"/>
      <c r="H30" s="262" t="str">
        <f>IFERROR(VLOOKUP(B30,'Ref.1'!$B$2:$D$171,2,0), "")</f>
        <v/>
      </c>
      <c r="I30" s="263"/>
      <c r="J30" s="264" t="str">
        <f>IFERROR(VLOOKUP(B30,'Ref.1'!$B$2:$D$171,3,0), "")</f>
        <v/>
      </c>
      <c r="K30" s="262" t="str">
        <f t="shared" si="2"/>
        <v/>
      </c>
      <c r="L30" s="265" t="str">
        <f t="shared" si="3"/>
        <v/>
      </c>
    </row>
    <row r="31" spans="1:12" ht="27">
      <c r="A31" s="260">
        <v>8</v>
      </c>
      <c r="B31" s="261"/>
      <c r="C31" s="261"/>
      <c r="D31" s="261"/>
      <c r="E31" s="261"/>
      <c r="F31" s="261"/>
      <c r="G31" s="261"/>
      <c r="H31" s="262" t="str">
        <f>IFERROR(VLOOKUP(B31,'Ref.1'!$B$2:$D$171,2,0), "")</f>
        <v/>
      </c>
      <c r="I31" s="263"/>
      <c r="J31" s="264" t="str">
        <f>IFERROR(VLOOKUP(B31,'Ref.1'!$B$2:$D$171,3,0), "")</f>
        <v/>
      </c>
      <c r="K31" s="262" t="str">
        <f t="shared" si="2"/>
        <v/>
      </c>
      <c r="L31" s="265" t="str">
        <f t="shared" si="3"/>
        <v/>
      </c>
    </row>
    <row r="32" spans="1:12" ht="27">
      <c r="A32" s="260">
        <v>9</v>
      </c>
      <c r="B32" s="266"/>
      <c r="C32" s="267"/>
      <c r="D32" s="267"/>
      <c r="E32" s="267"/>
      <c r="F32" s="267"/>
      <c r="G32" s="268"/>
      <c r="H32" s="262" t="str">
        <f>IFERROR(VLOOKUP(B32,'Ref.1'!$B$2:$D$171,2,0), "")</f>
        <v/>
      </c>
      <c r="I32" s="263"/>
      <c r="J32" s="264" t="str">
        <f>IFERROR(VLOOKUP(B32,'Ref.1'!$B$2:$D$171,3,0), "")</f>
        <v/>
      </c>
      <c r="K32" s="262" t="str">
        <f>IF(OR(I32="", H32=""), "", I32*H32)</f>
        <v/>
      </c>
      <c r="L32" s="265" t="str">
        <f>IF(B32="", "", "บาท")</f>
        <v/>
      </c>
    </row>
    <row r="33" spans="1:12" ht="27">
      <c r="A33" s="260">
        <v>10</v>
      </c>
      <c r="B33" s="266"/>
      <c r="C33" s="267"/>
      <c r="D33" s="267"/>
      <c r="E33" s="267"/>
      <c r="F33" s="267"/>
      <c r="G33" s="268"/>
      <c r="H33" s="262" t="str">
        <f>IFERROR(VLOOKUP(B33,'Ref.1'!$B$2:$D$171,2,0), "")</f>
        <v/>
      </c>
      <c r="I33" s="264"/>
      <c r="J33" s="264" t="str">
        <f>IFERROR(VLOOKUP(B33,'Ref.1'!$B$2:$D$171,3,0), "")</f>
        <v/>
      </c>
      <c r="K33" s="262" t="str">
        <f t="shared" ref="K33" si="4">IF(OR(I33="", H33=""), "", I33*H33)</f>
        <v/>
      </c>
      <c r="L33" s="265" t="str">
        <f t="shared" ref="L33" si="5">IF(B33="", "", "บาท")</f>
        <v/>
      </c>
    </row>
    <row r="34" spans="1:12" ht="29.4" thickBot="1">
      <c r="A34" s="269" t="s">
        <v>53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1">
        <f>SUM(K24:K33)</f>
        <v>7950</v>
      </c>
      <c r="L34" s="272" t="s">
        <v>9</v>
      </c>
    </row>
    <row r="35" spans="1:12" ht="27" hidden="1">
      <c r="A35" s="273" t="s">
        <v>226</v>
      </c>
      <c r="B35" s="274"/>
      <c r="C35" s="274"/>
      <c r="D35" s="274"/>
      <c r="E35" s="274"/>
      <c r="F35" s="274"/>
      <c r="G35" s="274"/>
      <c r="H35" s="274"/>
      <c r="I35" s="274"/>
      <c r="J35" s="274"/>
      <c r="K35" s="274"/>
      <c r="L35" s="275"/>
    </row>
    <row r="36" spans="1:12" ht="27" hidden="1">
      <c r="A36" s="68" t="s">
        <v>19</v>
      </c>
      <c r="B36" s="123" t="s">
        <v>48</v>
      </c>
      <c r="C36" s="123"/>
      <c r="D36" s="123"/>
      <c r="E36" s="123"/>
      <c r="F36" s="123"/>
      <c r="G36" s="123"/>
      <c r="H36" s="70" t="s">
        <v>2</v>
      </c>
      <c r="I36" s="69" t="s">
        <v>14</v>
      </c>
      <c r="J36" s="69" t="s">
        <v>1</v>
      </c>
      <c r="K36" s="70" t="s">
        <v>3</v>
      </c>
      <c r="L36" s="71" t="s">
        <v>1</v>
      </c>
    </row>
    <row r="37" spans="1:12" ht="27" hidden="1">
      <c r="A37" s="276">
        <v>1</v>
      </c>
      <c r="B37" s="261" t="s">
        <v>323</v>
      </c>
      <c r="C37" s="261"/>
      <c r="D37" s="261"/>
      <c r="E37" s="261"/>
      <c r="F37" s="261"/>
      <c r="G37" s="261"/>
      <c r="H37" s="277" t="str">
        <f t="shared" ref="H37:H48" si="6">IFERROR(VLOOKUP(B37,Priceนอกอาคาร,2,FALSE),"")</f>
        <v/>
      </c>
      <c r="I37" s="263"/>
      <c r="J37" s="264" t="str">
        <f>IFERROR(VLOOKUP(B37,หน่วยนอกอาคาร,2,FALSE),"")</f>
        <v/>
      </c>
      <c r="K37" s="277">
        <f t="shared" ref="K37:K48" si="7">IFERROR(I37*H37,0)</f>
        <v>0</v>
      </c>
      <c r="L37" s="278" t="s">
        <v>9</v>
      </c>
    </row>
    <row r="38" spans="1:12" ht="27" hidden="1">
      <c r="A38" s="276">
        <v>2</v>
      </c>
      <c r="B38" s="261" t="s">
        <v>324</v>
      </c>
      <c r="C38" s="261"/>
      <c r="D38" s="261"/>
      <c r="E38" s="261"/>
      <c r="F38" s="261"/>
      <c r="G38" s="261"/>
      <c r="H38" s="277" t="str">
        <f t="shared" si="6"/>
        <v/>
      </c>
      <c r="I38" s="263"/>
      <c r="J38" s="264" t="str">
        <f t="shared" ref="J38:J66" si="8">IFERROR(VLOOKUP(B38,หน่วยนอกอาคาร,2,FALSE),"")</f>
        <v/>
      </c>
      <c r="K38" s="277">
        <f t="shared" si="7"/>
        <v>0</v>
      </c>
      <c r="L38" s="278" t="s">
        <v>9</v>
      </c>
    </row>
    <row r="39" spans="1:12" ht="27" hidden="1">
      <c r="A39" s="276">
        <v>3</v>
      </c>
      <c r="B39" s="261" t="s">
        <v>69</v>
      </c>
      <c r="C39" s="261"/>
      <c r="D39" s="261"/>
      <c r="E39" s="261"/>
      <c r="F39" s="261"/>
      <c r="G39" s="261"/>
      <c r="H39" s="277" t="str">
        <f t="shared" si="6"/>
        <v/>
      </c>
      <c r="I39" s="263"/>
      <c r="J39" s="264" t="str">
        <f t="shared" si="8"/>
        <v/>
      </c>
      <c r="K39" s="277">
        <f t="shared" si="7"/>
        <v>0</v>
      </c>
      <c r="L39" s="278" t="s">
        <v>9</v>
      </c>
    </row>
    <row r="40" spans="1:12" ht="27" hidden="1">
      <c r="A40" s="276">
        <v>4</v>
      </c>
      <c r="B40" s="261" t="s">
        <v>70</v>
      </c>
      <c r="C40" s="261"/>
      <c r="D40" s="261"/>
      <c r="E40" s="261"/>
      <c r="F40" s="261"/>
      <c r="G40" s="261"/>
      <c r="H40" s="277" t="str">
        <f t="shared" si="6"/>
        <v/>
      </c>
      <c r="I40" s="263"/>
      <c r="J40" s="264" t="str">
        <f t="shared" si="8"/>
        <v/>
      </c>
      <c r="K40" s="277">
        <f t="shared" si="7"/>
        <v>0</v>
      </c>
      <c r="L40" s="278" t="s">
        <v>9</v>
      </c>
    </row>
    <row r="41" spans="1:12" ht="27" hidden="1">
      <c r="A41" s="276">
        <v>5</v>
      </c>
      <c r="B41" s="266" t="s">
        <v>71</v>
      </c>
      <c r="C41" s="267"/>
      <c r="D41" s="267"/>
      <c r="E41" s="267"/>
      <c r="F41" s="267"/>
      <c r="G41" s="268"/>
      <c r="H41" s="277" t="str">
        <f t="shared" si="6"/>
        <v/>
      </c>
      <c r="I41" s="263"/>
      <c r="J41" s="264" t="str">
        <f t="shared" si="8"/>
        <v/>
      </c>
      <c r="K41" s="277">
        <f t="shared" si="7"/>
        <v>0</v>
      </c>
      <c r="L41" s="278" t="s">
        <v>9</v>
      </c>
    </row>
    <row r="42" spans="1:12" ht="27" hidden="1">
      <c r="A42" s="276">
        <v>6</v>
      </c>
      <c r="B42" s="266" t="s">
        <v>17</v>
      </c>
      <c r="C42" s="267"/>
      <c r="D42" s="267"/>
      <c r="E42" s="267"/>
      <c r="F42" s="267"/>
      <c r="G42" s="268"/>
      <c r="H42" s="277" t="str">
        <f t="shared" si="6"/>
        <v/>
      </c>
      <c r="I42" s="263"/>
      <c r="J42" s="264" t="str">
        <f t="shared" si="8"/>
        <v/>
      </c>
      <c r="K42" s="277">
        <f t="shared" si="7"/>
        <v>0</v>
      </c>
      <c r="L42" s="278" t="s">
        <v>9</v>
      </c>
    </row>
    <row r="43" spans="1:12" ht="27" hidden="1">
      <c r="A43" s="276">
        <v>7</v>
      </c>
      <c r="B43" s="266"/>
      <c r="C43" s="267"/>
      <c r="D43" s="267"/>
      <c r="E43" s="267"/>
      <c r="F43" s="267"/>
      <c r="G43" s="268"/>
      <c r="H43" s="277" t="str">
        <f t="shared" si="6"/>
        <v/>
      </c>
      <c r="I43" s="263"/>
      <c r="J43" s="264" t="str">
        <f t="shared" si="8"/>
        <v/>
      </c>
      <c r="K43" s="277">
        <f t="shared" si="7"/>
        <v>0</v>
      </c>
      <c r="L43" s="278" t="s">
        <v>9</v>
      </c>
    </row>
    <row r="44" spans="1:12" ht="27" hidden="1">
      <c r="A44" s="276">
        <v>8</v>
      </c>
      <c r="B44" s="266"/>
      <c r="C44" s="267"/>
      <c r="D44" s="267"/>
      <c r="E44" s="267"/>
      <c r="F44" s="267"/>
      <c r="G44" s="268"/>
      <c r="H44" s="277" t="str">
        <f t="shared" si="6"/>
        <v/>
      </c>
      <c r="I44" s="263"/>
      <c r="J44" s="264" t="str">
        <f t="shared" si="8"/>
        <v/>
      </c>
      <c r="K44" s="277">
        <f t="shared" si="7"/>
        <v>0</v>
      </c>
      <c r="L44" s="278" t="s">
        <v>9</v>
      </c>
    </row>
    <row r="45" spans="1:12" ht="27" hidden="1">
      <c r="A45" s="276">
        <v>9</v>
      </c>
      <c r="B45" s="266"/>
      <c r="C45" s="267"/>
      <c r="D45" s="267"/>
      <c r="E45" s="267"/>
      <c r="F45" s="267"/>
      <c r="G45" s="268"/>
      <c r="H45" s="277" t="str">
        <f t="shared" si="6"/>
        <v/>
      </c>
      <c r="I45" s="263"/>
      <c r="J45" s="264" t="str">
        <f t="shared" si="8"/>
        <v/>
      </c>
      <c r="K45" s="277">
        <f t="shared" si="7"/>
        <v>0</v>
      </c>
      <c r="L45" s="278" t="s">
        <v>9</v>
      </c>
    </row>
    <row r="46" spans="1:12" ht="27" hidden="1">
      <c r="A46" s="276">
        <v>10</v>
      </c>
      <c r="B46" s="266"/>
      <c r="C46" s="267"/>
      <c r="D46" s="267"/>
      <c r="E46" s="267"/>
      <c r="F46" s="267"/>
      <c r="G46" s="268"/>
      <c r="H46" s="277" t="str">
        <f t="shared" si="6"/>
        <v/>
      </c>
      <c r="I46" s="263"/>
      <c r="J46" s="264" t="str">
        <f t="shared" si="8"/>
        <v/>
      </c>
      <c r="K46" s="277">
        <f t="shared" si="7"/>
        <v>0</v>
      </c>
      <c r="L46" s="278" t="s">
        <v>9</v>
      </c>
    </row>
    <row r="47" spans="1:12" ht="27" hidden="1">
      <c r="A47" s="276">
        <v>11</v>
      </c>
      <c r="B47" s="266"/>
      <c r="C47" s="267"/>
      <c r="D47" s="267"/>
      <c r="E47" s="267"/>
      <c r="F47" s="267"/>
      <c r="G47" s="268"/>
      <c r="H47" s="277" t="str">
        <f t="shared" si="6"/>
        <v/>
      </c>
      <c r="I47" s="264"/>
      <c r="J47" s="264" t="str">
        <f t="shared" si="8"/>
        <v/>
      </c>
      <c r="K47" s="277">
        <f t="shared" si="7"/>
        <v>0</v>
      </c>
      <c r="L47" s="278" t="s">
        <v>9</v>
      </c>
    </row>
    <row r="48" spans="1:12" ht="27" hidden="1">
      <c r="A48" s="276">
        <v>12</v>
      </c>
      <c r="B48" s="266"/>
      <c r="C48" s="267"/>
      <c r="D48" s="267"/>
      <c r="E48" s="267"/>
      <c r="F48" s="267"/>
      <c r="G48" s="268"/>
      <c r="H48" s="277" t="str">
        <f t="shared" si="6"/>
        <v/>
      </c>
      <c r="I48" s="264"/>
      <c r="J48" s="264" t="str">
        <f t="shared" si="8"/>
        <v/>
      </c>
      <c r="K48" s="277">
        <f t="shared" si="7"/>
        <v>0</v>
      </c>
      <c r="L48" s="278" t="s">
        <v>9</v>
      </c>
    </row>
    <row r="49" spans="1:12" ht="27" hidden="1">
      <c r="A49" s="279">
        <v>13</v>
      </c>
      <c r="B49" s="280"/>
      <c r="C49" s="281"/>
      <c r="D49" s="281"/>
      <c r="E49" s="281"/>
      <c r="F49" s="281"/>
      <c r="G49" s="281"/>
      <c r="H49" s="282"/>
      <c r="I49" s="226"/>
      <c r="J49" s="226"/>
      <c r="K49" s="282"/>
      <c r="L49" s="278"/>
    </row>
    <row r="50" spans="1:12" ht="27" hidden="1">
      <c r="A50" s="279">
        <v>14</v>
      </c>
      <c r="B50" s="280"/>
      <c r="C50" s="281"/>
      <c r="D50" s="281"/>
      <c r="E50" s="281"/>
      <c r="F50" s="281"/>
      <c r="G50" s="281"/>
      <c r="H50" s="282"/>
      <c r="I50" s="226"/>
      <c r="J50" s="226"/>
      <c r="K50" s="282"/>
      <c r="L50" s="278"/>
    </row>
    <row r="51" spans="1:12" ht="27" hidden="1">
      <c r="A51" s="279">
        <v>15</v>
      </c>
      <c r="B51" s="280"/>
      <c r="C51" s="281"/>
      <c r="D51" s="281"/>
      <c r="E51" s="281"/>
      <c r="F51" s="281"/>
      <c r="G51" s="281"/>
      <c r="H51" s="282"/>
      <c r="I51" s="226"/>
      <c r="J51" s="226"/>
      <c r="K51" s="282"/>
      <c r="L51" s="278"/>
    </row>
    <row r="52" spans="1:12" ht="27" hidden="1">
      <c r="A52" s="279">
        <v>16</v>
      </c>
      <c r="B52" s="280"/>
      <c r="C52" s="281"/>
      <c r="D52" s="281"/>
      <c r="E52" s="281"/>
      <c r="F52" s="281"/>
      <c r="G52" s="281"/>
      <c r="H52" s="282"/>
      <c r="I52" s="226"/>
      <c r="J52" s="226"/>
      <c r="K52" s="282"/>
      <c r="L52" s="278"/>
    </row>
    <row r="53" spans="1:12" ht="27" hidden="1">
      <c r="A53" s="279">
        <v>17</v>
      </c>
      <c r="B53" s="280"/>
      <c r="C53" s="281"/>
      <c r="D53" s="281"/>
      <c r="E53" s="281"/>
      <c r="F53" s="281"/>
      <c r="G53" s="281"/>
      <c r="H53" s="282"/>
      <c r="I53" s="226"/>
      <c r="J53" s="226"/>
      <c r="K53" s="282"/>
      <c r="L53" s="278"/>
    </row>
    <row r="54" spans="1:12" ht="27" hidden="1">
      <c r="A54" s="279">
        <v>18</v>
      </c>
      <c r="B54" s="280"/>
      <c r="C54" s="281"/>
      <c r="D54" s="281"/>
      <c r="E54" s="281"/>
      <c r="F54" s="281"/>
      <c r="G54" s="281"/>
      <c r="H54" s="282"/>
      <c r="I54" s="226"/>
      <c r="J54" s="226"/>
      <c r="K54" s="282"/>
      <c r="L54" s="278"/>
    </row>
    <row r="55" spans="1:12" ht="27" hidden="1">
      <c r="A55" s="279">
        <v>19</v>
      </c>
      <c r="B55" s="280"/>
      <c r="C55" s="281"/>
      <c r="D55" s="281"/>
      <c r="E55" s="281"/>
      <c r="F55" s="281"/>
      <c r="G55" s="281"/>
      <c r="H55" s="282"/>
      <c r="I55" s="226"/>
      <c r="J55" s="226"/>
      <c r="K55" s="282"/>
      <c r="L55" s="278"/>
    </row>
    <row r="56" spans="1:12" ht="27" hidden="1">
      <c r="A56" s="279">
        <v>20</v>
      </c>
      <c r="B56" s="280"/>
      <c r="C56" s="281"/>
      <c r="D56" s="281"/>
      <c r="E56" s="281"/>
      <c r="F56" s="281"/>
      <c r="G56" s="281"/>
      <c r="H56" s="282"/>
      <c r="I56" s="226"/>
      <c r="J56" s="226"/>
      <c r="K56" s="282"/>
      <c r="L56" s="278"/>
    </row>
    <row r="57" spans="1:12" ht="27" hidden="1">
      <c r="A57" s="279">
        <v>21</v>
      </c>
      <c r="B57" s="280"/>
      <c r="C57" s="281"/>
      <c r="D57" s="281"/>
      <c r="E57" s="281"/>
      <c r="F57" s="281"/>
      <c r="G57" s="281"/>
      <c r="H57" s="282"/>
      <c r="I57" s="226"/>
      <c r="J57" s="226"/>
      <c r="K57" s="282"/>
      <c r="L57" s="278"/>
    </row>
    <row r="58" spans="1:12" ht="27" hidden="1">
      <c r="A58" s="279">
        <v>22</v>
      </c>
      <c r="B58" s="280"/>
      <c r="C58" s="281"/>
      <c r="D58" s="281"/>
      <c r="E58" s="281"/>
      <c r="F58" s="281"/>
      <c r="G58" s="281"/>
      <c r="H58" s="282"/>
      <c r="I58" s="226"/>
      <c r="J58" s="226"/>
      <c r="K58" s="282"/>
      <c r="L58" s="278"/>
    </row>
    <row r="59" spans="1:12" ht="27" hidden="1">
      <c r="A59" s="279">
        <v>23</v>
      </c>
      <c r="B59" s="280"/>
      <c r="C59" s="281"/>
      <c r="D59" s="281"/>
      <c r="E59" s="281"/>
      <c r="F59" s="281"/>
      <c r="G59" s="281"/>
      <c r="H59" s="282"/>
      <c r="I59" s="226"/>
      <c r="J59" s="226"/>
      <c r="K59" s="282"/>
      <c r="L59" s="278"/>
    </row>
    <row r="60" spans="1:12" ht="27" hidden="1">
      <c r="A60" s="279">
        <v>24</v>
      </c>
      <c r="B60" s="280"/>
      <c r="C60" s="281"/>
      <c r="D60" s="281"/>
      <c r="E60" s="281"/>
      <c r="F60" s="281"/>
      <c r="G60" s="281"/>
      <c r="H60" s="282"/>
      <c r="I60" s="226"/>
      <c r="J60" s="226"/>
      <c r="K60" s="282"/>
      <c r="L60" s="278"/>
    </row>
    <row r="61" spans="1:12" ht="27" hidden="1">
      <c r="A61" s="279">
        <v>25</v>
      </c>
      <c r="B61" s="280"/>
      <c r="C61" s="281"/>
      <c r="D61" s="281"/>
      <c r="E61" s="281"/>
      <c r="F61" s="281"/>
      <c r="G61" s="281"/>
      <c r="H61" s="282"/>
      <c r="I61" s="226"/>
      <c r="J61" s="226"/>
      <c r="K61" s="282"/>
      <c r="L61" s="278"/>
    </row>
    <row r="62" spans="1:12" ht="27" hidden="1">
      <c r="A62" s="279">
        <v>26</v>
      </c>
      <c r="B62" s="280"/>
      <c r="C62" s="281"/>
      <c r="D62" s="281"/>
      <c r="E62" s="281"/>
      <c r="F62" s="281"/>
      <c r="G62" s="281"/>
      <c r="H62" s="282" t="str">
        <f t="shared" ref="H62:H66" si="9">IFERROR(VLOOKUP(B62,Priceนอกอาคาร,2,FALSE),"")</f>
        <v/>
      </c>
      <c r="I62" s="226"/>
      <c r="J62" s="226" t="str">
        <f t="shared" si="8"/>
        <v/>
      </c>
      <c r="K62" s="282">
        <f>IFERROR(I62*H62,0)</f>
        <v>0</v>
      </c>
      <c r="L62" s="278"/>
    </row>
    <row r="63" spans="1:12" ht="27" hidden="1">
      <c r="A63" s="279">
        <v>27</v>
      </c>
      <c r="B63" s="280"/>
      <c r="C63" s="281"/>
      <c r="D63" s="281"/>
      <c r="E63" s="281"/>
      <c r="F63" s="281"/>
      <c r="G63" s="281"/>
      <c r="H63" s="282" t="str">
        <f t="shared" si="9"/>
        <v/>
      </c>
      <c r="I63" s="226"/>
      <c r="J63" s="226" t="str">
        <f t="shared" si="8"/>
        <v/>
      </c>
      <c r="K63" s="282">
        <f>IFERROR(I63*H63,0)</f>
        <v>0</v>
      </c>
      <c r="L63" s="278"/>
    </row>
    <row r="64" spans="1:12" ht="11.55" hidden="1" customHeight="1">
      <c r="A64" s="279">
        <v>28</v>
      </c>
      <c r="B64" s="280"/>
      <c r="C64" s="281"/>
      <c r="D64" s="281"/>
      <c r="E64" s="281"/>
      <c r="F64" s="281"/>
      <c r="G64" s="281"/>
      <c r="H64" s="282" t="str">
        <f t="shared" si="9"/>
        <v/>
      </c>
      <c r="I64" s="226"/>
      <c r="J64" s="226" t="str">
        <f t="shared" si="8"/>
        <v/>
      </c>
      <c r="K64" s="282">
        <f>IFERROR(I64*H64,0)</f>
        <v>0</v>
      </c>
      <c r="L64" s="278"/>
    </row>
    <row r="65" spans="1:12" ht="27" hidden="1">
      <c r="A65" s="279">
        <v>29</v>
      </c>
      <c r="B65" s="280"/>
      <c r="C65" s="281"/>
      <c r="D65" s="281"/>
      <c r="E65" s="281"/>
      <c r="F65" s="281"/>
      <c r="G65" s="281"/>
      <c r="H65" s="282" t="str">
        <f t="shared" si="9"/>
        <v/>
      </c>
      <c r="I65" s="226"/>
      <c r="J65" s="226" t="str">
        <f t="shared" si="8"/>
        <v/>
      </c>
      <c r="K65" s="282">
        <f>IFERROR(I65*H65,0)</f>
        <v>0</v>
      </c>
      <c r="L65" s="278"/>
    </row>
    <row r="66" spans="1:12" ht="27" hidden="1">
      <c r="A66" s="283">
        <v>30</v>
      </c>
      <c r="B66" s="284"/>
      <c r="C66" s="285"/>
      <c r="D66" s="285"/>
      <c r="E66" s="285"/>
      <c r="F66" s="285"/>
      <c r="G66" s="285"/>
      <c r="H66" s="286" t="str">
        <f t="shared" si="9"/>
        <v/>
      </c>
      <c r="I66" s="226"/>
      <c r="J66" s="226" t="str">
        <f t="shared" si="8"/>
        <v/>
      </c>
      <c r="K66" s="286">
        <f>IFERROR(I66*H66,0)</f>
        <v>0</v>
      </c>
      <c r="L66" s="287"/>
    </row>
    <row r="67" spans="1:12" ht="29.4" hidden="1" thickBot="1">
      <c r="A67" s="288"/>
      <c r="B67" s="289"/>
      <c r="C67" s="289"/>
      <c r="D67" s="289"/>
      <c r="E67" s="289"/>
      <c r="F67" s="289"/>
      <c r="G67" s="289"/>
      <c r="H67" s="290"/>
      <c r="I67" s="291" t="s">
        <v>53</v>
      </c>
      <c r="J67" s="291"/>
      <c r="K67" s="292">
        <f>SUM(K37:K66)</f>
        <v>0</v>
      </c>
      <c r="L67" s="293" t="s">
        <v>9</v>
      </c>
    </row>
    <row r="68" spans="1:12" ht="27">
      <c r="A68" s="294"/>
      <c r="B68" s="295" t="s">
        <v>455</v>
      </c>
      <c r="C68" s="296"/>
      <c r="D68" s="296"/>
      <c r="E68" s="296"/>
      <c r="F68" s="296"/>
      <c r="G68" s="297"/>
      <c r="H68" s="298"/>
      <c r="I68" s="299"/>
      <c r="J68" s="299"/>
      <c r="K68" s="298"/>
      <c r="L68" s="300"/>
    </row>
    <row r="69" spans="1:12" ht="27">
      <c r="A69" s="301" t="s">
        <v>19</v>
      </c>
      <c r="B69" s="302" t="s">
        <v>52</v>
      </c>
      <c r="C69" s="302"/>
      <c r="D69" s="302"/>
      <c r="E69" s="302"/>
      <c r="F69" s="302"/>
      <c r="G69" s="302"/>
      <c r="H69" s="303" t="s">
        <v>20</v>
      </c>
      <c r="I69" s="304" t="s">
        <v>21</v>
      </c>
      <c r="J69" s="304" t="s">
        <v>1</v>
      </c>
      <c r="K69" s="303" t="s">
        <v>22</v>
      </c>
      <c r="L69" s="305" t="s">
        <v>1</v>
      </c>
    </row>
    <row r="70" spans="1:12" ht="27">
      <c r="A70" s="306">
        <v>1</v>
      </c>
      <c r="B70" s="307" t="s">
        <v>678</v>
      </c>
      <c r="C70" s="308"/>
      <c r="D70" s="308"/>
      <c r="E70" s="308"/>
      <c r="F70" s="308"/>
      <c r="G70" s="309"/>
      <c r="H70" s="262">
        <f>IFERROR(VLOOKUP(B70,'Ref.1'!$B$180:$D$221,2,0), "")</f>
        <v>11</v>
      </c>
      <c r="I70" s="310">
        <v>1250</v>
      </c>
      <c r="J70" s="264" t="str">
        <f>IFERROR(VLOOKUP(B70,'Ref.1'!$B$180:$D$221,3,0), "")</f>
        <v>เมตร</v>
      </c>
      <c r="K70" s="262">
        <f>IF(OR(I70="", H70=""), "", I70*H70)</f>
        <v>13750</v>
      </c>
      <c r="L70" s="311" t="str">
        <f>IF(B70="", "", "บาท")</f>
        <v>บาท</v>
      </c>
    </row>
    <row r="71" spans="1:12" ht="27">
      <c r="A71" s="306">
        <v>2</v>
      </c>
      <c r="B71" s="307" t="s">
        <v>274</v>
      </c>
      <c r="C71" s="308"/>
      <c r="D71" s="308"/>
      <c r="E71" s="308"/>
      <c r="F71" s="308"/>
      <c r="G71" s="309"/>
      <c r="H71" s="262">
        <f>IFERROR(VLOOKUP(B71,'Ref.1'!$B$180:$D$221,2,0), "")</f>
        <v>14</v>
      </c>
      <c r="I71" s="310">
        <v>550</v>
      </c>
      <c r="J71" s="264" t="str">
        <f>IFERROR(VLOOKUP(B71,'Ref.1'!$B$180:$D$221,3,0), "")</f>
        <v>เมตร</v>
      </c>
      <c r="K71" s="262">
        <f t="shared" ref="K71:K74" si="10">IF(OR(I71="", H71=""), "", I71*H71)</f>
        <v>7700</v>
      </c>
      <c r="L71" s="311" t="str">
        <f t="shared" ref="L71:L74" si="11">IF(B71="", "", "บาท")</f>
        <v>บาท</v>
      </c>
    </row>
    <row r="72" spans="1:12" ht="27">
      <c r="A72" s="306">
        <v>3</v>
      </c>
      <c r="B72" s="261" t="s">
        <v>685</v>
      </c>
      <c r="C72" s="261"/>
      <c r="D72" s="261"/>
      <c r="E72" s="261"/>
      <c r="F72" s="261"/>
      <c r="G72" s="261"/>
      <c r="H72" s="262">
        <v>22</v>
      </c>
      <c r="I72" s="310">
        <v>700</v>
      </c>
      <c r="J72" s="264" t="str">
        <f>IFERROR(VLOOKUP(B72,'Ref.1'!$B$180:$D$221,3,0), "")</f>
        <v>เมตร</v>
      </c>
      <c r="K72" s="262">
        <f t="shared" si="10"/>
        <v>15400</v>
      </c>
      <c r="L72" s="311" t="str">
        <f t="shared" si="11"/>
        <v>บาท</v>
      </c>
    </row>
    <row r="73" spans="1:12" ht="27">
      <c r="A73" s="306">
        <v>4</v>
      </c>
      <c r="B73" s="312" t="s">
        <v>712</v>
      </c>
      <c r="C73" s="313"/>
      <c r="D73" s="313"/>
      <c r="E73" s="313"/>
      <c r="F73" s="313"/>
      <c r="G73" s="314"/>
      <c r="H73" s="262">
        <v>110</v>
      </c>
      <c r="I73" s="310">
        <v>500</v>
      </c>
      <c r="J73" s="264" t="s">
        <v>4</v>
      </c>
      <c r="K73" s="262">
        <f t="shared" si="10"/>
        <v>55000</v>
      </c>
      <c r="L73" s="311" t="str">
        <f t="shared" si="11"/>
        <v>บาท</v>
      </c>
    </row>
    <row r="74" spans="1:12" ht="27">
      <c r="A74" s="306"/>
      <c r="B74" s="261"/>
      <c r="C74" s="261"/>
      <c r="D74" s="261"/>
      <c r="E74" s="261"/>
      <c r="F74" s="261"/>
      <c r="G74" s="261"/>
      <c r="H74" s="262"/>
      <c r="I74" s="310"/>
      <c r="J74" s="264" t="str">
        <f>IFERROR(VLOOKUP(B74,'Ref.1'!$B$180:$D$221,3,0), "")</f>
        <v/>
      </c>
      <c r="K74" s="262" t="str">
        <f t="shared" si="10"/>
        <v/>
      </c>
      <c r="L74" s="311" t="str">
        <f t="shared" si="11"/>
        <v/>
      </c>
    </row>
    <row r="75" spans="1:12" ht="27" hidden="1">
      <c r="A75" s="306">
        <v>4</v>
      </c>
      <c r="B75" s="261"/>
      <c r="C75" s="261"/>
      <c r="D75" s="261"/>
      <c r="E75" s="261"/>
      <c r="F75" s="261"/>
      <c r="G75" s="261"/>
      <c r="H75" s="277" t="str">
        <f t="shared" ref="H75:H87" si="12">IFERROR(VLOOKUP(B75,Priceนอกอาคาร,2,FALSE),"")</f>
        <v/>
      </c>
      <c r="I75" s="310"/>
      <c r="J75" s="264" t="str">
        <f>IFERROR(VLOOKUP(B75,'Ref.1'!$B$180:$D$221,3,0), "")</f>
        <v/>
      </c>
      <c r="K75" s="277">
        <f t="shared" ref="K75" si="13">IFERROR(I75*H75,0)</f>
        <v>0</v>
      </c>
      <c r="L75" s="311" t="s">
        <v>9</v>
      </c>
    </row>
    <row r="76" spans="1:12" ht="27" hidden="1">
      <c r="A76" s="306">
        <v>5</v>
      </c>
      <c r="B76" s="261"/>
      <c r="C76" s="261"/>
      <c r="D76" s="261"/>
      <c r="E76" s="261"/>
      <c r="F76" s="261"/>
      <c r="G76" s="261"/>
      <c r="H76" s="277" t="str">
        <f t="shared" si="12"/>
        <v/>
      </c>
      <c r="I76" s="310"/>
      <c r="J76" s="264" t="str">
        <f>IFERROR(VLOOKUP(B76,'Ref.1'!$B$180:$D$221,3,0), "")</f>
        <v/>
      </c>
      <c r="K76" s="277"/>
      <c r="L76" s="311" t="s">
        <v>9</v>
      </c>
    </row>
    <row r="77" spans="1:12" ht="27" hidden="1">
      <c r="A77" s="306">
        <v>6</v>
      </c>
      <c r="B77" s="261"/>
      <c r="C77" s="261"/>
      <c r="D77" s="261"/>
      <c r="E77" s="261"/>
      <c r="F77" s="261"/>
      <c r="G77" s="261"/>
      <c r="H77" s="277" t="str">
        <f t="shared" si="12"/>
        <v/>
      </c>
      <c r="I77" s="310"/>
      <c r="J77" s="264" t="str">
        <f>IFERROR(VLOOKUP(B77,'Ref.1'!$B$180:$D$221,3,0), "")</f>
        <v/>
      </c>
      <c r="K77" s="277">
        <f t="shared" ref="K77" si="14">IFERROR(I77*H77,0)</f>
        <v>0</v>
      </c>
      <c r="L77" s="311" t="s">
        <v>9</v>
      </c>
    </row>
    <row r="78" spans="1:12" ht="29.4" thickBot="1">
      <c r="A78" s="269" t="s">
        <v>53</v>
      </c>
      <c r="B78" s="270"/>
      <c r="C78" s="270"/>
      <c r="D78" s="270"/>
      <c r="E78" s="270"/>
      <c r="F78" s="270"/>
      <c r="G78" s="270"/>
      <c r="H78" s="270"/>
      <c r="I78" s="270"/>
      <c r="J78" s="270"/>
      <c r="K78" s="315">
        <f>SUM(K70:K77)</f>
        <v>91850</v>
      </c>
      <c r="L78" s="316" t="s">
        <v>9</v>
      </c>
    </row>
    <row r="79" spans="1:12" ht="27">
      <c r="A79" s="294"/>
      <c r="B79" s="295" t="s">
        <v>308</v>
      </c>
      <c r="C79" s="296"/>
      <c r="D79" s="296"/>
      <c r="E79" s="296"/>
      <c r="F79" s="296"/>
      <c r="G79" s="297"/>
      <c r="H79" s="298"/>
      <c r="I79" s="299"/>
      <c r="J79" s="299"/>
      <c r="K79" s="298"/>
      <c r="L79" s="300"/>
    </row>
    <row r="80" spans="1:12" ht="27">
      <c r="A80" s="301" t="s">
        <v>19</v>
      </c>
      <c r="B80" s="302" t="s">
        <v>52</v>
      </c>
      <c r="C80" s="302"/>
      <c r="D80" s="302"/>
      <c r="E80" s="302"/>
      <c r="F80" s="302"/>
      <c r="G80" s="302"/>
      <c r="H80" s="303" t="s">
        <v>20</v>
      </c>
      <c r="I80" s="304" t="s">
        <v>21</v>
      </c>
      <c r="J80" s="304" t="s">
        <v>1</v>
      </c>
      <c r="K80" s="303" t="s">
        <v>22</v>
      </c>
      <c r="L80" s="305" t="s">
        <v>1</v>
      </c>
    </row>
    <row r="81" spans="1:12" ht="27">
      <c r="A81" s="276">
        <v>1</v>
      </c>
      <c r="B81" s="261" t="s">
        <v>289</v>
      </c>
      <c r="C81" s="261"/>
      <c r="D81" s="261"/>
      <c r="E81" s="261"/>
      <c r="F81" s="261"/>
      <c r="G81" s="261"/>
      <c r="H81" s="262">
        <f>IFERROR(VLOOKUP(B81,'Ref.1'!$B$226:$D$232,2,0), "")</f>
        <v>2000</v>
      </c>
      <c r="I81" s="263">
        <v>2</v>
      </c>
      <c r="J81" s="264" t="str">
        <f>IFERROR(VLOOKUP(B81,'Ref.1'!B226:D232,3,0), "")</f>
        <v>วัน</v>
      </c>
      <c r="K81" s="262">
        <f>IF(OR(I81="", H81=""), "", I81*H81)</f>
        <v>4000</v>
      </c>
      <c r="L81" s="311" t="str">
        <f>IF(B81="", "", "บาท")</f>
        <v>บาท</v>
      </c>
    </row>
    <row r="82" spans="1:12" ht="27">
      <c r="A82" s="306">
        <v>2</v>
      </c>
      <c r="B82" s="261" t="s">
        <v>681</v>
      </c>
      <c r="C82" s="261"/>
      <c r="D82" s="261"/>
      <c r="E82" s="261"/>
      <c r="F82" s="261"/>
      <c r="G82" s="261"/>
      <c r="H82" s="262">
        <f>IFERROR(VLOOKUP(B82,'Ref.1'!$B$226:$D$232,2,0), "")</f>
        <v>1000</v>
      </c>
      <c r="I82" s="263">
        <v>6</v>
      </c>
      <c r="J82" s="264" t="str">
        <f>IFERROR(VLOOKUP(B82,'Ref.1'!B227:D233,3,0), "")</f>
        <v>จุด</v>
      </c>
      <c r="K82" s="262">
        <f t="shared" ref="K82:K84" si="15">IF(OR(I82="", H82=""), "", I82*H82)</f>
        <v>6000</v>
      </c>
      <c r="L82" s="311" t="str">
        <f t="shared" ref="L82:L84" si="16">IF(B82="", "", "บาท")</f>
        <v>บาท</v>
      </c>
    </row>
    <row r="83" spans="1:12" ht="27">
      <c r="A83" s="306">
        <v>3</v>
      </c>
      <c r="B83" s="261"/>
      <c r="C83" s="261"/>
      <c r="D83" s="261"/>
      <c r="E83" s="261"/>
      <c r="F83" s="261"/>
      <c r="G83" s="261"/>
      <c r="H83" s="262" t="str">
        <f>IFERROR(VLOOKUP(B83,'Ref.1'!$B$226:$D$232,2,0), "")</f>
        <v/>
      </c>
      <c r="I83" s="263"/>
      <c r="J83" s="264" t="str">
        <f>IFERROR(VLOOKUP(B83,'Ref.1'!B228:D234,3,0), "")</f>
        <v/>
      </c>
      <c r="K83" s="262" t="str">
        <f t="shared" si="15"/>
        <v/>
      </c>
      <c r="L83" s="311" t="str">
        <f t="shared" si="16"/>
        <v/>
      </c>
    </row>
    <row r="84" spans="1:12" ht="27.6" thickBot="1">
      <c r="A84" s="306">
        <v>4</v>
      </c>
      <c r="B84" s="261"/>
      <c r="C84" s="261"/>
      <c r="D84" s="261"/>
      <c r="E84" s="261"/>
      <c r="F84" s="261"/>
      <c r="G84" s="261"/>
      <c r="H84" s="262" t="str">
        <f>IFERROR(VLOOKUP(B84,'Ref.1'!$B$226:$D$232,2,0), "")</f>
        <v/>
      </c>
      <c r="I84" s="310"/>
      <c r="J84" s="264" t="str">
        <f>IFERROR(VLOOKUP(B84,'Ref.1'!B229:D235,3,0), "")</f>
        <v/>
      </c>
      <c r="K84" s="262" t="str">
        <f t="shared" si="15"/>
        <v/>
      </c>
      <c r="L84" s="311" t="str">
        <f t="shared" si="16"/>
        <v/>
      </c>
    </row>
    <row r="85" spans="1:12" ht="27" hidden="1">
      <c r="A85" s="306">
        <v>4</v>
      </c>
      <c r="B85" s="261"/>
      <c r="C85" s="261"/>
      <c r="D85" s="261"/>
      <c r="E85" s="261"/>
      <c r="F85" s="261"/>
      <c r="G85" s="261"/>
      <c r="H85" s="277" t="str">
        <f t="shared" si="12"/>
        <v/>
      </c>
      <c r="I85" s="310"/>
      <c r="J85" s="264" t="str">
        <f t="shared" ref="J85:J87" si="17">IFERROR(VLOOKUP(B85,หน่วยนอกอาคาร,2,FALSE),"")</f>
        <v/>
      </c>
      <c r="K85" s="277">
        <f t="shared" ref="K85:K87" si="18">IFERROR(I85*H85,0)</f>
        <v>0</v>
      </c>
      <c r="L85" s="311" t="s">
        <v>9</v>
      </c>
    </row>
    <row r="86" spans="1:12" ht="27.6" hidden="1" thickBot="1">
      <c r="A86" s="317">
        <v>5</v>
      </c>
      <c r="B86" s="318"/>
      <c r="C86" s="318"/>
      <c r="D86" s="318"/>
      <c r="E86" s="318"/>
      <c r="F86" s="318"/>
      <c r="G86" s="318"/>
      <c r="H86" s="319" t="str">
        <f t="shared" si="12"/>
        <v/>
      </c>
      <c r="I86" s="320"/>
      <c r="J86" s="321" t="str">
        <f t="shared" si="17"/>
        <v/>
      </c>
      <c r="K86" s="277">
        <f t="shared" si="18"/>
        <v>0</v>
      </c>
      <c r="L86" s="311" t="s">
        <v>9</v>
      </c>
    </row>
    <row r="87" spans="1:12" ht="27.6" hidden="1" thickBot="1">
      <c r="A87" s="322">
        <v>6</v>
      </c>
      <c r="B87" s="323"/>
      <c r="C87" s="324"/>
      <c r="D87" s="324"/>
      <c r="E87" s="324"/>
      <c r="F87" s="324"/>
      <c r="G87" s="325"/>
      <c r="H87" s="326" t="str">
        <f t="shared" si="12"/>
        <v/>
      </c>
      <c r="I87" s="327"/>
      <c r="J87" s="328" t="str">
        <f t="shared" si="17"/>
        <v/>
      </c>
      <c r="K87" s="277">
        <f t="shared" si="18"/>
        <v>0</v>
      </c>
      <c r="L87" s="311" t="s">
        <v>9</v>
      </c>
    </row>
    <row r="88" spans="1:12" ht="32.4" customHeight="1">
      <c r="A88" s="329"/>
      <c r="B88" s="330" t="s">
        <v>711</v>
      </c>
      <c r="C88" s="330"/>
      <c r="D88" s="330"/>
      <c r="E88" s="330"/>
      <c r="F88" s="330"/>
      <c r="G88" s="330"/>
      <c r="H88" s="331"/>
      <c r="I88" s="332" t="s">
        <v>53</v>
      </c>
      <c r="J88" s="332"/>
      <c r="K88" s="333">
        <f>SUM(K81:K86)</f>
        <v>10000</v>
      </c>
      <c r="L88" s="243" t="s">
        <v>9</v>
      </c>
    </row>
    <row r="89" spans="1:12" ht="6.6" hidden="1" customHeight="1">
      <c r="A89" s="329"/>
      <c r="B89" s="330"/>
      <c r="C89" s="330"/>
      <c r="D89" s="330"/>
      <c r="E89" s="330"/>
      <c r="F89" s="330"/>
      <c r="G89" s="330"/>
      <c r="H89" s="331"/>
      <c r="I89" s="180"/>
      <c r="J89" s="180"/>
      <c r="K89" s="334"/>
      <c r="L89" s="243"/>
    </row>
    <row r="90" spans="1:12" ht="28.8">
      <c r="A90" s="179"/>
      <c r="B90" s="335" t="s">
        <v>715</v>
      </c>
      <c r="C90" s="335"/>
      <c r="D90" s="335"/>
      <c r="E90" s="335"/>
      <c r="F90" s="335"/>
      <c r="G90" s="335"/>
      <c r="H90" s="179"/>
      <c r="I90" s="178"/>
      <c r="J90" s="180" t="s">
        <v>54</v>
      </c>
      <c r="K90" s="181">
        <f>K78+K67+K34+K88</f>
        <v>109800</v>
      </c>
      <c r="L90" s="182" t="s">
        <v>9</v>
      </c>
    </row>
    <row r="91" spans="1:12" ht="27.6" thickBot="1">
      <c r="A91" s="179"/>
      <c r="B91" s="346" t="s">
        <v>714</v>
      </c>
      <c r="C91" s="346"/>
      <c r="D91" s="346"/>
      <c r="E91" s="184"/>
      <c r="F91" s="184"/>
      <c r="G91" s="184"/>
      <c r="H91" s="183"/>
      <c r="I91" s="178"/>
      <c r="J91" s="180" t="s">
        <v>372</v>
      </c>
      <c r="K91" s="337">
        <f>K15+K16</f>
        <v>0</v>
      </c>
      <c r="L91" s="182" t="s">
        <v>9</v>
      </c>
    </row>
    <row r="92" spans="1:12" ht="28.2" thickTop="1" thickBot="1">
      <c r="A92" s="179"/>
      <c r="B92" s="336" t="s">
        <v>716</v>
      </c>
      <c r="C92" s="336"/>
      <c r="D92" s="336"/>
      <c r="E92" s="184"/>
      <c r="F92" s="184"/>
      <c r="G92" s="184"/>
      <c r="H92" s="183"/>
      <c r="I92" s="178"/>
      <c r="J92" s="180" t="s">
        <v>373</v>
      </c>
      <c r="K92" s="337">
        <f>K90-K91</f>
        <v>109800</v>
      </c>
      <c r="L92" s="182" t="s">
        <v>9</v>
      </c>
    </row>
    <row r="93" spans="1:12" ht="29.4" thickTop="1">
      <c r="A93" s="179"/>
      <c r="B93" s="347"/>
      <c r="C93" s="346"/>
      <c r="D93" s="346"/>
      <c r="E93" s="184"/>
      <c r="F93" s="184"/>
      <c r="G93" s="184"/>
      <c r="H93" s="185" t="s">
        <v>305</v>
      </c>
      <c r="I93" s="185"/>
      <c r="J93" s="185"/>
      <c r="K93" s="186" t="e">
        <f>(K34+K78-K91)/((K21+G21)-K20)</f>
        <v>#DIV/0!</v>
      </c>
      <c r="L93" s="182" t="s">
        <v>24</v>
      </c>
    </row>
    <row r="94" spans="1:12" ht="28.8">
      <c r="A94" s="178"/>
      <c r="B94" s="184"/>
      <c r="C94" s="184"/>
      <c r="D94" s="184"/>
      <c r="E94" s="184"/>
      <c r="F94" s="184"/>
      <c r="G94" s="184"/>
      <c r="H94" s="179"/>
      <c r="I94" s="178"/>
      <c r="J94" s="187" t="s">
        <v>411</v>
      </c>
      <c r="K94" s="186" t="e">
        <f>K92/((K21+G21)-K20)</f>
        <v>#DIV/0!</v>
      </c>
      <c r="L94" s="182" t="s">
        <v>24</v>
      </c>
    </row>
    <row r="95" spans="1:12" ht="25.8" customHeight="1">
      <c r="A95" s="240"/>
      <c r="B95" s="184"/>
      <c r="C95" s="184"/>
      <c r="D95" s="184"/>
      <c r="E95" s="184"/>
      <c r="F95" s="184"/>
      <c r="G95" s="184"/>
      <c r="H95" s="338"/>
      <c r="I95" s="180"/>
      <c r="J95" s="188" t="s">
        <v>361</v>
      </c>
      <c r="K95" s="189">
        <f>(K21+G21)/K5</f>
        <v>0</v>
      </c>
      <c r="L95" s="190" t="s">
        <v>9</v>
      </c>
    </row>
    <row r="96" spans="1:12" ht="32.549999999999997" customHeight="1">
      <c r="A96" s="339" t="s">
        <v>394</v>
      </c>
      <c r="B96" s="339"/>
      <c r="C96" s="339"/>
      <c r="D96" s="243"/>
      <c r="E96" s="184"/>
      <c r="F96" s="243"/>
      <c r="G96" s="243"/>
      <c r="H96" s="340" t="s">
        <v>456</v>
      </c>
      <c r="I96" s="340"/>
      <c r="J96" s="340"/>
      <c r="K96" s="340"/>
      <c r="L96" s="340"/>
    </row>
    <row r="97" spans="1:16" ht="49.35" customHeight="1">
      <c r="A97" s="185" t="s">
        <v>325</v>
      </c>
      <c r="B97" s="185"/>
      <c r="C97" s="185"/>
      <c r="D97" s="185" t="s">
        <v>577</v>
      </c>
      <c r="E97" s="185"/>
      <c r="F97" s="185"/>
      <c r="G97" s="243"/>
      <c r="H97" s="340" t="s">
        <v>390</v>
      </c>
      <c r="I97" s="340"/>
      <c r="J97" s="340"/>
      <c r="K97" s="340"/>
      <c r="L97" s="340"/>
    </row>
    <row r="98" spans="1:16" ht="20.55" customHeight="1">
      <c r="A98" s="339" t="str">
        <f>C8</f>
        <v>นางสาวพัชรพรรณ   พึ่งพา</v>
      </c>
      <c r="B98" s="339"/>
      <c r="C98" s="339"/>
      <c r="D98" s="185" t="s">
        <v>530</v>
      </c>
      <c r="E98" s="185"/>
      <c r="F98" s="185"/>
      <c r="G98" s="243"/>
      <c r="H98" s="185" t="s">
        <v>692</v>
      </c>
      <c r="I98" s="185"/>
      <c r="J98" s="185"/>
      <c r="K98" s="185"/>
      <c r="L98" s="185"/>
    </row>
    <row r="99" spans="1:16" ht="20.55" customHeight="1">
      <c r="A99" s="185" t="str">
        <f>VLOOKUP(A98,'Ref.2'!M3:O25,3,0)</f>
        <v>Sales Supervisor</v>
      </c>
      <c r="B99" s="185"/>
      <c r="C99" s="185"/>
      <c r="D99" s="185" t="str">
        <f>VLOOKUP(D98,'Ref.2'!K34:L35,2,0)</f>
        <v>Deputy Managing Director of Marketing</v>
      </c>
      <c r="E99" s="185"/>
      <c r="F99" s="185"/>
      <c r="G99" s="243"/>
      <c r="H99" s="341" t="str">
        <f>VLOOKUP(H98,'Ref.2'!K29:L30,2,0)</f>
        <v xml:space="preserve">Service Support Manager  </v>
      </c>
      <c r="I99" s="341"/>
      <c r="J99" s="341"/>
      <c r="K99" s="341"/>
      <c r="L99" s="341"/>
    </row>
    <row r="100" spans="1:16" ht="20.55" customHeight="1">
      <c r="A100" s="182"/>
      <c r="B100" s="182"/>
      <c r="C100" s="182"/>
      <c r="D100" s="342"/>
      <c r="E100" s="243"/>
      <c r="F100" s="342"/>
      <c r="G100" s="342"/>
      <c r="H100" s="338"/>
      <c r="I100" s="338"/>
      <c r="J100" s="243"/>
      <c r="K100" s="243"/>
      <c r="L100" s="343"/>
      <c r="N100" s="124"/>
      <c r="O100" s="124"/>
      <c r="P100" s="124"/>
    </row>
    <row r="101" spans="1:16" ht="27">
      <c r="A101" s="185" t="s">
        <v>576</v>
      </c>
      <c r="B101" s="185"/>
      <c r="C101" s="185"/>
      <c r="D101" s="182"/>
      <c r="E101" s="342"/>
      <c r="F101" s="182"/>
      <c r="G101" s="182"/>
      <c r="H101" s="340" t="s">
        <v>454</v>
      </c>
      <c r="I101" s="340"/>
      <c r="J101" s="340"/>
      <c r="K101" s="340"/>
      <c r="L101" s="340"/>
    </row>
    <row r="102" spans="1:16" ht="49.35" customHeight="1">
      <c r="A102" s="185" t="s">
        <v>325</v>
      </c>
      <c r="B102" s="185"/>
      <c r="C102" s="185"/>
      <c r="D102" s="340"/>
      <c r="E102" s="340"/>
      <c r="F102" s="340"/>
      <c r="G102" s="344"/>
      <c r="H102" s="340" t="s">
        <v>326</v>
      </c>
      <c r="I102" s="340"/>
      <c r="J102" s="340"/>
      <c r="K102" s="340"/>
      <c r="L102" s="340"/>
    </row>
    <row r="103" spans="1:16" ht="46.35" customHeight="1">
      <c r="A103" s="185" t="s">
        <v>167</v>
      </c>
      <c r="B103" s="185"/>
      <c r="C103" s="185"/>
      <c r="D103" s="185"/>
      <c r="E103" s="185"/>
      <c r="F103" s="185"/>
      <c r="G103" s="344"/>
      <c r="H103" s="339" t="s">
        <v>371</v>
      </c>
      <c r="I103" s="339"/>
      <c r="J103" s="339"/>
      <c r="K103" s="339"/>
      <c r="L103" s="339"/>
    </row>
    <row r="104" spans="1:16" ht="27">
      <c r="A104" s="185" t="s">
        <v>694</v>
      </c>
      <c r="B104" s="185"/>
      <c r="C104" s="185"/>
      <c r="D104" s="345"/>
      <c r="E104" s="345"/>
      <c r="F104" s="345"/>
      <c r="G104" s="344"/>
      <c r="H104" s="185" t="str">
        <f>VLOOKUP(H103,'Ref.2'!I8:J10,2,0)</f>
        <v>ผู้อนุมัติสายงาน Cable</v>
      </c>
      <c r="I104" s="185"/>
      <c r="J104" s="185"/>
      <c r="K104" s="185"/>
      <c r="L104" s="185"/>
    </row>
    <row r="105" spans="1:16" ht="27">
      <c r="A105" s="344"/>
      <c r="B105" s="344"/>
      <c r="C105" s="344"/>
      <c r="D105" s="191"/>
      <c r="E105" s="344"/>
      <c r="F105" s="191"/>
      <c r="G105" s="344"/>
      <c r="H105" s="344"/>
      <c r="I105" s="344"/>
      <c r="J105" s="344"/>
      <c r="K105" s="344"/>
      <c r="L105" s="344"/>
    </row>
    <row r="106" spans="1:16" ht="27">
      <c r="A106" s="344"/>
      <c r="B106" s="344"/>
      <c r="C106" s="344"/>
      <c r="D106" s="191"/>
      <c r="E106" s="191"/>
      <c r="F106" s="191"/>
      <c r="G106" s="191"/>
      <c r="H106" s="344"/>
      <c r="I106" s="344"/>
      <c r="J106" s="344"/>
      <c r="K106" s="344"/>
      <c r="L106" s="344"/>
    </row>
    <row r="107" spans="1:16" ht="27">
      <c r="A107" s="344"/>
      <c r="B107" s="344"/>
      <c r="C107" s="344"/>
      <c r="D107" s="191"/>
      <c r="E107" s="191"/>
      <c r="F107" s="191"/>
      <c r="G107" s="191"/>
      <c r="H107" s="344"/>
      <c r="I107" s="344"/>
      <c r="J107" s="344"/>
      <c r="K107" s="344"/>
      <c r="L107" s="344"/>
    </row>
    <row r="108" spans="1:16" ht="27">
      <c r="A108" s="344"/>
      <c r="B108" s="344"/>
      <c r="C108" s="344"/>
      <c r="D108" s="191"/>
      <c r="E108" s="191"/>
      <c r="F108" s="191"/>
      <c r="G108" s="191"/>
      <c r="H108" s="344"/>
      <c r="I108" s="344"/>
      <c r="J108" s="344"/>
      <c r="K108" s="344"/>
      <c r="L108" s="344"/>
    </row>
  </sheetData>
  <dataConsolidate/>
  <mergeCells count="121">
    <mergeCell ref="D104:F104"/>
    <mergeCell ref="N100:P100"/>
    <mergeCell ref="A99:C99"/>
    <mergeCell ref="H99:L99"/>
    <mergeCell ref="A104:C104"/>
    <mergeCell ref="B41:G41"/>
    <mergeCell ref="B47:G47"/>
    <mergeCell ref="B48:G48"/>
    <mergeCell ref="B42:G42"/>
    <mergeCell ref="B84:G84"/>
    <mergeCell ref="B79:G79"/>
    <mergeCell ref="B80:G80"/>
    <mergeCell ref="B81:G81"/>
    <mergeCell ref="H104:L104"/>
    <mergeCell ref="A96:C96"/>
    <mergeCell ref="A97:C97"/>
    <mergeCell ref="A98:C98"/>
    <mergeCell ref="A101:C101"/>
    <mergeCell ref="A102:C102"/>
    <mergeCell ref="A103:C103"/>
    <mergeCell ref="H101:L101"/>
    <mergeCell ref="H102:L102"/>
    <mergeCell ref="B82:G82"/>
    <mergeCell ref="H103:L103"/>
    <mergeCell ref="H98:L98"/>
    <mergeCell ref="H96:L96"/>
    <mergeCell ref="H97:L97"/>
    <mergeCell ref="D103:F103"/>
    <mergeCell ref="D102:F102"/>
    <mergeCell ref="B86:G86"/>
    <mergeCell ref="B83:G83"/>
    <mergeCell ref="H93:J93"/>
    <mergeCell ref="D97:F97"/>
    <mergeCell ref="D98:F98"/>
    <mergeCell ref="D99:F99"/>
    <mergeCell ref="B88:G88"/>
    <mergeCell ref="B89:G89"/>
    <mergeCell ref="B87:G87"/>
    <mergeCell ref="I88:J88"/>
    <mergeCell ref="B85:G85"/>
    <mergeCell ref="B90:G90"/>
    <mergeCell ref="B91:D91"/>
    <mergeCell ref="B93:D93"/>
    <mergeCell ref="B67:G67"/>
    <mergeCell ref="A34:J34"/>
    <mergeCell ref="A78:J78"/>
    <mergeCell ref="A35:L35"/>
    <mergeCell ref="B36:G36"/>
    <mergeCell ref="B76:G76"/>
    <mergeCell ref="B70:G70"/>
    <mergeCell ref="B68:G68"/>
    <mergeCell ref="B69:G69"/>
    <mergeCell ref="B71:G71"/>
    <mergeCell ref="B72:G72"/>
    <mergeCell ref="B77:G77"/>
    <mergeCell ref="I67:J67"/>
    <mergeCell ref="B37:G37"/>
    <mergeCell ref="B38:G38"/>
    <mergeCell ref="B39:G39"/>
    <mergeCell ref="B40:G40"/>
    <mergeCell ref="B74:G74"/>
    <mergeCell ref="B75:G75"/>
    <mergeCell ref="B73:G73"/>
    <mergeCell ref="B43:G43"/>
    <mergeCell ref="B44:G44"/>
    <mergeCell ref="B45:G45"/>
    <mergeCell ref="B46:G46"/>
    <mergeCell ref="H18:J18"/>
    <mergeCell ref="H19:J19"/>
    <mergeCell ref="A17:A19"/>
    <mergeCell ref="I21:J21"/>
    <mergeCell ref="B21:C21"/>
    <mergeCell ref="D21:F21"/>
    <mergeCell ref="B27:G27"/>
    <mergeCell ref="B32:G32"/>
    <mergeCell ref="B29:G29"/>
    <mergeCell ref="B24:G24"/>
    <mergeCell ref="B30:G30"/>
    <mergeCell ref="B31:G31"/>
    <mergeCell ref="A22:G22"/>
    <mergeCell ref="B23:G23"/>
    <mergeCell ref="B25:G25"/>
    <mergeCell ref="B26:G26"/>
    <mergeCell ref="B28:G28"/>
    <mergeCell ref="A20:A21"/>
    <mergeCell ref="B20:C20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33:G33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</mergeCells>
  <phoneticPr fontId="4" type="noConversion"/>
  <dataValidations count="2">
    <dataValidation type="list" allowBlank="1" showInputMessage="1" showErrorMessage="1" sqref="B37:B66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8E7C56FA-F596-428E-9392-90B3BF2929FB}"/>
  </hyperlinks>
  <pageMargins left="0.22" right="0.23" top="0.15" bottom="0.02" header="0.03" footer="0.03"/>
  <pageSetup paperSize="9" scale="41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B85:G86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A98:C98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H103:L103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D98:F98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H98:L98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B87:G87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B81:G84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B75:G76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B24:G33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B70:G72 B74:G74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topLeftCell="A148" zoomScale="70" zoomScaleNormal="70" workbookViewId="0">
      <selection activeCell="F157" sqref="F157"/>
    </sheetView>
  </sheetViews>
  <sheetFormatPr defaultColWidth="9.09765625" defaultRowHeight="15"/>
  <cols>
    <col min="1" max="1" width="7.8984375" style="21" customWidth="1"/>
    <col min="2" max="2" width="92.8984375" style="21" customWidth="1"/>
    <col min="3" max="4" width="18" style="27" customWidth="1"/>
    <col min="5" max="5" width="12" style="21" bestFit="1" customWidth="1"/>
    <col min="6" max="6" width="84.5" style="21" bestFit="1" customWidth="1"/>
    <col min="7" max="7" width="13" style="21" customWidth="1"/>
    <col min="8" max="8" width="11.8984375" style="21" bestFit="1" customWidth="1"/>
    <col min="9" max="9" width="9.09765625" style="21"/>
    <col min="10" max="10" width="34.09765625" style="21" customWidth="1"/>
    <col min="11" max="11" width="41.8984375" style="21" bestFit="1" customWidth="1"/>
    <col min="12" max="16384" width="9.09765625" style="21"/>
  </cols>
  <sheetData>
    <row r="1" spans="2:12" ht="30" customHeight="1" thickBot="1">
      <c r="B1" s="74" t="s">
        <v>10</v>
      </c>
      <c r="C1" s="75" t="s">
        <v>13</v>
      </c>
      <c r="D1" s="76" t="s">
        <v>1</v>
      </c>
      <c r="E1" s="77" t="s">
        <v>582</v>
      </c>
      <c r="J1" s="17" t="s">
        <v>230</v>
      </c>
      <c r="K1" s="15" t="s">
        <v>199</v>
      </c>
    </row>
    <row r="2" spans="2:12" ht="15.6" thickBot="1">
      <c r="B2" s="78" t="s">
        <v>323</v>
      </c>
      <c r="C2" s="79">
        <v>2000</v>
      </c>
      <c r="D2" s="80" t="s">
        <v>5</v>
      </c>
      <c r="E2" s="81" t="s">
        <v>253</v>
      </c>
      <c r="F2" s="21" t="s">
        <v>363</v>
      </c>
      <c r="G2" s="21" t="s">
        <v>364</v>
      </c>
      <c r="H2" s="21">
        <v>2566</v>
      </c>
      <c r="J2" s="17" t="s">
        <v>231</v>
      </c>
      <c r="K2" s="15" t="s">
        <v>199</v>
      </c>
    </row>
    <row r="3" spans="2:12" ht="15.6" thickBot="1">
      <c r="B3" s="78" t="s">
        <v>583</v>
      </c>
      <c r="C3" s="79">
        <v>2350</v>
      </c>
      <c r="D3" s="80" t="s">
        <v>5</v>
      </c>
      <c r="E3" s="81" t="s">
        <v>253</v>
      </c>
      <c r="F3" s="21" t="s">
        <v>327</v>
      </c>
      <c r="G3" s="21" t="s">
        <v>327</v>
      </c>
      <c r="H3" s="21">
        <v>2567</v>
      </c>
      <c r="J3" s="17" t="s">
        <v>232</v>
      </c>
      <c r="K3" s="15" t="s">
        <v>199</v>
      </c>
    </row>
    <row r="4" spans="2:12" ht="15.6" thickBot="1">
      <c r="B4" s="78" t="s">
        <v>584</v>
      </c>
      <c r="C4" s="79">
        <v>3990</v>
      </c>
      <c r="D4" s="80" t="s">
        <v>5</v>
      </c>
      <c r="E4" s="81" t="s">
        <v>253</v>
      </c>
      <c r="F4" s="21" t="s">
        <v>328</v>
      </c>
      <c r="G4" s="21" t="s">
        <v>328</v>
      </c>
      <c r="H4" s="21">
        <v>2568</v>
      </c>
      <c r="J4" s="17" t="s">
        <v>380</v>
      </c>
      <c r="K4" s="15" t="s">
        <v>382</v>
      </c>
      <c r="L4" s="21">
        <v>299</v>
      </c>
    </row>
    <row r="5" spans="2:12" ht="15.6" thickBot="1">
      <c r="B5" s="78" t="s">
        <v>585</v>
      </c>
      <c r="C5" s="79">
        <v>3800</v>
      </c>
      <c r="D5" s="80" t="s">
        <v>5</v>
      </c>
      <c r="E5" s="81" t="s">
        <v>253</v>
      </c>
      <c r="F5" s="21" t="s">
        <v>329</v>
      </c>
      <c r="G5" s="21" t="s">
        <v>329</v>
      </c>
      <c r="H5" s="21">
        <v>2569</v>
      </c>
      <c r="J5" s="17" t="s">
        <v>286</v>
      </c>
      <c r="K5" s="16" t="s">
        <v>196</v>
      </c>
      <c r="L5" s="21">
        <v>399</v>
      </c>
    </row>
    <row r="6" spans="2:12" ht="30.6" thickBot="1">
      <c r="B6" s="78" t="s">
        <v>586</v>
      </c>
      <c r="C6" s="79">
        <v>4500</v>
      </c>
      <c r="D6" s="80" t="s">
        <v>5</v>
      </c>
      <c r="E6" s="81" t="s">
        <v>253</v>
      </c>
      <c r="F6" s="21" t="s">
        <v>330</v>
      </c>
      <c r="G6" s="21" t="s">
        <v>330</v>
      </c>
      <c r="H6" s="21">
        <v>2570</v>
      </c>
      <c r="J6" s="17" t="s">
        <v>233</v>
      </c>
      <c r="K6" s="15" t="s">
        <v>379</v>
      </c>
      <c r="L6" s="21">
        <v>499</v>
      </c>
    </row>
    <row r="7" spans="2:12" ht="15.6" thickBot="1">
      <c r="B7" s="78" t="s">
        <v>587</v>
      </c>
      <c r="C7" s="79">
        <v>5750</v>
      </c>
      <c r="D7" s="80" t="s">
        <v>5</v>
      </c>
      <c r="E7" s="81" t="s">
        <v>253</v>
      </c>
      <c r="F7" s="21" t="s">
        <v>331</v>
      </c>
      <c r="G7" s="21" t="s">
        <v>331</v>
      </c>
      <c r="J7" s="17" t="s">
        <v>234</v>
      </c>
      <c r="K7" s="15" t="s">
        <v>199</v>
      </c>
    </row>
    <row r="8" spans="2:12" ht="15.6" thickBot="1">
      <c r="B8" s="78" t="s">
        <v>588</v>
      </c>
      <c r="C8" s="79">
        <v>7200</v>
      </c>
      <c r="D8" s="80" t="s">
        <v>5</v>
      </c>
      <c r="E8" s="81" t="s">
        <v>253</v>
      </c>
      <c r="F8" s="21" t="s">
        <v>332</v>
      </c>
      <c r="G8" s="21" t="s">
        <v>332</v>
      </c>
      <c r="J8" s="17" t="s">
        <v>235</v>
      </c>
      <c r="K8" s="16" t="s">
        <v>196</v>
      </c>
      <c r="L8" s="21">
        <v>399</v>
      </c>
    </row>
    <row r="9" spans="2:12" ht="15.6" thickBot="1">
      <c r="B9" s="82" t="s">
        <v>589</v>
      </c>
      <c r="C9" s="80">
        <v>980</v>
      </c>
      <c r="D9" s="80" t="s">
        <v>5</v>
      </c>
      <c r="E9" s="81" t="s">
        <v>253</v>
      </c>
      <c r="F9" s="21" t="s">
        <v>333</v>
      </c>
      <c r="G9" s="21" t="s">
        <v>333</v>
      </c>
      <c r="J9" s="17" t="s">
        <v>355</v>
      </c>
      <c r="K9" s="16" t="s">
        <v>196</v>
      </c>
    </row>
    <row r="10" spans="2:12" ht="15.6" thickBot="1">
      <c r="B10" s="83" t="s">
        <v>458</v>
      </c>
      <c r="C10" s="84">
        <v>45</v>
      </c>
      <c r="D10" s="80" t="s">
        <v>5</v>
      </c>
      <c r="E10" s="81" t="s">
        <v>590</v>
      </c>
      <c r="F10" s="21" t="s">
        <v>334</v>
      </c>
      <c r="G10" s="21" t="s">
        <v>334</v>
      </c>
      <c r="J10" s="18" t="s">
        <v>236</v>
      </c>
      <c r="K10" s="15" t="s">
        <v>199</v>
      </c>
    </row>
    <row r="11" spans="2:12" ht="15.6" thickBot="1">
      <c r="B11" s="78" t="s">
        <v>426</v>
      </c>
      <c r="C11" s="79">
        <v>3400</v>
      </c>
      <c r="D11" s="80" t="s">
        <v>5</v>
      </c>
      <c r="E11" s="81" t="s">
        <v>253</v>
      </c>
      <c r="F11" s="21" t="s">
        <v>335</v>
      </c>
      <c r="G11" s="21" t="s">
        <v>335</v>
      </c>
      <c r="J11" s="18" t="s">
        <v>322</v>
      </c>
      <c r="K11" s="15" t="s">
        <v>199</v>
      </c>
    </row>
    <row r="12" spans="2:12" ht="15.6" thickBot="1">
      <c r="B12" s="78" t="s">
        <v>306</v>
      </c>
      <c r="C12" s="79">
        <v>5750</v>
      </c>
      <c r="D12" s="80" t="s">
        <v>5</v>
      </c>
      <c r="E12" s="81" t="s">
        <v>253</v>
      </c>
      <c r="F12" s="21" t="s">
        <v>336</v>
      </c>
      <c r="G12" s="21" t="s">
        <v>336</v>
      </c>
      <c r="J12" s="18" t="s">
        <v>321</v>
      </c>
      <c r="K12" s="15" t="s">
        <v>199</v>
      </c>
    </row>
    <row r="13" spans="2:12" ht="15.6" thickBot="1">
      <c r="B13" s="78" t="s">
        <v>324</v>
      </c>
      <c r="C13" s="79">
        <v>10890</v>
      </c>
      <c r="D13" s="80" t="s">
        <v>5</v>
      </c>
      <c r="E13" s="81" t="s">
        <v>253</v>
      </c>
      <c r="F13" s="21" t="s">
        <v>337</v>
      </c>
      <c r="G13" s="21" t="s">
        <v>337</v>
      </c>
      <c r="J13" s="18" t="s">
        <v>278</v>
      </c>
      <c r="K13" s="15" t="s">
        <v>199</v>
      </c>
    </row>
    <row r="14" spans="2:12" ht="15.6" thickBot="1">
      <c r="B14" s="78" t="s">
        <v>591</v>
      </c>
      <c r="C14" s="79">
        <v>8300</v>
      </c>
      <c r="D14" s="80" t="s">
        <v>5</v>
      </c>
      <c r="E14" s="81" t="s">
        <v>253</v>
      </c>
      <c r="F14" s="21" t="s">
        <v>338</v>
      </c>
      <c r="G14" s="21" t="s">
        <v>338</v>
      </c>
      <c r="J14" s="18" t="s">
        <v>279</v>
      </c>
      <c r="K14" s="16" t="s">
        <v>197</v>
      </c>
      <c r="L14" s="21">
        <v>499</v>
      </c>
    </row>
    <row r="15" spans="2:12" ht="30.6" thickBot="1">
      <c r="B15" s="78" t="s">
        <v>592</v>
      </c>
      <c r="C15" s="84">
        <v>15000</v>
      </c>
      <c r="D15" s="80" t="s">
        <v>5</v>
      </c>
      <c r="E15" s="81" t="s">
        <v>253</v>
      </c>
      <c r="F15" s="21" t="s">
        <v>357</v>
      </c>
      <c r="G15" s="21" t="s">
        <v>357</v>
      </c>
      <c r="J15" s="18" t="s">
        <v>237</v>
      </c>
      <c r="K15" s="15" t="s">
        <v>199</v>
      </c>
    </row>
    <row r="16" spans="2:12" ht="15.6" thickBot="1">
      <c r="B16" s="78" t="s">
        <v>383</v>
      </c>
      <c r="C16" s="79">
        <v>3000</v>
      </c>
      <c r="D16" s="80" t="s">
        <v>5</v>
      </c>
      <c r="E16" s="81" t="s">
        <v>253</v>
      </c>
      <c r="G16" s="21" t="s">
        <v>362</v>
      </c>
      <c r="J16" s="18" t="s">
        <v>238</v>
      </c>
      <c r="K16" s="15" t="s">
        <v>199</v>
      </c>
    </row>
    <row r="17" spans="2:12" ht="15.6" thickBot="1">
      <c r="B17" s="78" t="s">
        <v>594</v>
      </c>
      <c r="C17" s="84" t="s">
        <v>593</v>
      </c>
      <c r="D17" s="80" t="s">
        <v>5</v>
      </c>
      <c r="E17" s="81" t="s">
        <v>253</v>
      </c>
      <c r="F17" s="35" t="s">
        <v>367</v>
      </c>
      <c r="G17" s="21" t="s">
        <v>363</v>
      </c>
      <c r="J17" s="18" t="s">
        <v>239</v>
      </c>
      <c r="K17" s="15" t="s">
        <v>199</v>
      </c>
    </row>
    <row r="18" spans="2:12" ht="15.6" thickBot="1">
      <c r="B18" s="78" t="s">
        <v>595</v>
      </c>
      <c r="C18" s="79">
        <v>5750</v>
      </c>
      <c r="D18" s="80" t="s">
        <v>5</v>
      </c>
      <c r="E18" s="81" t="s">
        <v>253</v>
      </c>
      <c r="F18" s="35" t="s">
        <v>340</v>
      </c>
      <c r="J18" s="18" t="s">
        <v>240</v>
      </c>
      <c r="K18" s="15" t="s">
        <v>199</v>
      </c>
    </row>
    <row r="19" spans="2:12" ht="15.6" thickBot="1">
      <c r="B19" s="78" t="s">
        <v>596</v>
      </c>
      <c r="C19" s="79">
        <v>9900</v>
      </c>
      <c r="D19" s="80" t="s">
        <v>5</v>
      </c>
      <c r="E19" s="81" t="s">
        <v>253</v>
      </c>
      <c r="F19" s="35" t="s">
        <v>341</v>
      </c>
      <c r="G19" s="35"/>
      <c r="J19" s="18" t="s">
        <v>241</v>
      </c>
      <c r="K19" s="16" t="s">
        <v>196</v>
      </c>
      <c r="L19" s="21">
        <v>399</v>
      </c>
    </row>
    <row r="20" spans="2:12" ht="15.6" thickBot="1">
      <c r="B20" s="78" t="s">
        <v>597</v>
      </c>
      <c r="C20" s="79">
        <v>17000</v>
      </c>
      <c r="D20" s="80" t="s">
        <v>5</v>
      </c>
      <c r="E20" s="81" t="s">
        <v>253</v>
      </c>
      <c r="F20" s="21" t="s">
        <v>342</v>
      </c>
      <c r="G20" s="35"/>
      <c r="J20" s="18" t="s">
        <v>354</v>
      </c>
      <c r="K20" s="16" t="s">
        <v>196</v>
      </c>
      <c r="L20" s="21">
        <v>399</v>
      </c>
    </row>
    <row r="21" spans="2:12" ht="15.6" thickBot="1">
      <c r="B21" s="83" t="s">
        <v>400</v>
      </c>
      <c r="C21" s="79">
        <v>10000</v>
      </c>
      <c r="D21" s="80" t="s">
        <v>5</v>
      </c>
      <c r="E21" s="81" t="s">
        <v>590</v>
      </c>
      <c r="F21" s="21" t="s">
        <v>343</v>
      </c>
      <c r="J21" s="18" t="s">
        <v>314</v>
      </c>
      <c r="K21" s="15" t="s">
        <v>382</v>
      </c>
      <c r="L21" s="21">
        <v>299</v>
      </c>
    </row>
    <row r="22" spans="2:12" ht="15.6" thickBot="1">
      <c r="B22" s="85" t="s">
        <v>598</v>
      </c>
      <c r="C22" s="86">
        <v>1000</v>
      </c>
      <c r="D22" s="80" t="s">
        <v>5</v>
      </c>
      <c r="E22" s="81" t="s">
        <v>253</v>
      </c>
      <c r="F22" s="21" t="s">
        <v>344</v>
      </c>
      <c r="J22" s="18" t="s">
        <v>242</v>
      </c>
      <c r="K22" s="16" t="s">
        <v>197</v>
      </c>
    </row>
    <row r="23" spans="2:12" ht="15.6" thickBot="1">
      <c r="B23" s="78" t="s">
        <v>15</v>
      </c>
      <c r="C23" s="79">
        <v>6990</v>
      </c>
      <c r="D23" s="80" t="s">
        <v>5</v>
      </c>
      <c r="E23" s="81" t="s">
        <v>253</v>
      </c>
      <c r="F23" s="21" t="s">
        <v>345</v>
      </c>
      <c r="J23" s="18" t="s">
        <v>243</v>
      </c>
      <c r="K23" s="15" t="s">
        <v>381</v>
      </c>
    </row>
    <row r="24" spans="2:12" ht="15.6" thickBot="1">
      <c r="B24" s="78" t="s">
        <v>599</v>
      </c>
      <c r="C24" s="79">
        <v>4600</v>
      </c>
      <c r="D24" s="80" t="s">
        <v>5</v>
      </c>
      <c r="E24" s="81" t="s">
        <v>253</v>
      </c>
      <c r="F24" s="21" t="s">
        <v>346</v>
      </c>
      <c r="J24" s="18" t="s">
        <v>244</v>
      </c>
      <c r="K24" s="15" t="s">
        <v>199</v>
      </c>
    </row>
    <row r="25" spans="2:12" ht="15.6" thickBot="1">
      <c r="B25" s="78" t="s">
        <v>600</v>
      </c>
      <c r="C25" s="79">
        <v>50000</v>
      </c>
      <c r="D25" s="87"/>
      <c r="E25" s="81" t="s">
        <v>253</v>
      </c>
      <c r="F25" s="21" t="s">
        <v>347</v>
      </c>
      <c r="J25" s="18" t="s">
        <v>245</v>
      </c>
      <c r="K25" s="15" t="s">
        <v>199</v>
      </c>
    </row>
    <row r="26" spans="2:12" ht="15.6" thickBot="1">
      <c r="B26" s="82" t="s">
        <v>384</v>
      </c>
      <c r="C26" s="79">
        <v>14650</v>
      </c>
      <c r="D26" s="80" t="s">
        <v>5</v>
      </c>
      <c r="E26" s="81" t="s">
        <v>253</v>
      </c>
      <c r="F26" s="21" t="s">
        <v>348</v>
      </c>
      <c r="K26" s="16"/>
    </row>
    <row r="27" spans="2:12" ht="16.8" customHeight="1" thickBot="1">
      <c r="B27" s="82" t="s">
        <v>601</v>
      </c>
      <c r="C27" s="86">
        <v>22470</v>
      </c>
      <c r="D27" s="80" t="s">
        <v>5</v>
      </c>
      <c r="E27" s="81" t="s">
        <v>253</v>
      </c>
      <c r="F27" s="21" t="s">
        <v>349</v>
      </c>
    </row>
    <row r="28" spans="2:12" ht="15.6" thickBot="1">
      <c r="B28" s="78" t="s">
        <v>453</v>
      </c>
      <c r="C28" s="79">
        <v>1750</v>
      </c>
      <c r="D28" s="80" t="s">
        <v>16</v>
      </c>
      <c r="E28" s="81" t="s">
        <v>253</v>
      </c>
      <c r="F28" s="21" t="s">
        <v>350</v>
      </c>
    </row>
    <row r="29" spans="2:12" ht="45.6" thickBot="1">
      <c r="B29" s="83" t="s">
        <v>602</v>
      </c>
      <c r="C29" s="79">
        <v>3785</v>
      </c>
      <c r="D29" s="80" t="s">
        <v>29</v>
      </c>
      <c r="E29" s="81" t="s">
        <v>590</v>
      </c>
      <c r="F29" s="21" t="s">
        <v>351</v>
      </c>
    </row>
    <row r="30" spans="2:12" ht="15.6" thickBot="1">
      <c r="B30" s="83" t="s">
        <v>603</v>
      </c>
      <c r="C30" s="79">
        <v>2464</v>
      </c>
      <c r="D30" s="80" t="s">
        <v>567</v>
      </c>
      <c r="E30" s="81" t="s">
        <v>590</v>
      </c>
      <c r="F30" s="21" t="s">
        <v>363</v>
      </c>
    </row>
    <row r="31" spans="2:12" ht="15.6" thickBot="1">
      <c r="B31" s="83" t="s">
        <v>604</v>
      </c>
      <c r="C31" s="79">
        <v>2880</v>
      </c>
      <c r="D31" s="80" t="s">
        <v>567</v>
      </c>
      <c r="E31" s="81" t="s">
        <v>590</v>
      </c>
    </row>
    <row r="32" spans="2:12" ht="15.6" thickBot="1">
      <c r="B32" s="83" t="s">
        <v>605</v>
      </c>
      <c r="C32" s="79">
        <v>3168</v>
      </c>
      <c r="D32" s="80" t="s">
        <v>567</v>
      </c>
      <c r="E32" s="81" t="s">
        <v>590</v>
      </c>
    </row>
    <row r="33" spans="2:5" ht="15.6" thickBot="1">
      <c r="B33" s="83" t="s">
        <v>606</v>
      </c>
      <c r="C33" s="79">
        <v>3420</v>
      </c>
      <c r="D33" s="80" t="s">
        <v>567</v>
      </c>
      <c r="E33" s="81" t="s">
        <v>590</v>
      </c>
    </row>
    <row r="34" spans="2:5" ht="15.6" thickBot="1">
      <c r="B34" s="83" t="s">
        <v>607</v>
      </c>
      <c r="C34" s="79">
        <v>4576</v>
      </c>
      <c r="D34" s="80" t="s">
        <v>567</v>
      </c>
      <c r="E34" s="81" t="s">
        <v>590</v>
      </c>
    </row>
    <row r="35" spans="2:5" ht="15.6" thickBot="1">
      <c r="B35" s="83" t="s">
        <v>608</v>
      </c>
      <c r="C35" s="79">
        <v>8568</v>
      </c>
      <c r="D35" s="80" t="s">
        <v>567</v>
      </c>
      <c r="E35" s="81" t="s">
        <v>590</v>
      </c>
    </row>
    <row r="36" spans="2:5" ht="15.6" thickBot="1">
      <c r="B36" s="83" t="s">
        <v>609</v>
      </c>
      <c r="C36" s="79">
        <v>9900</v>
      </c>
      <c r="D36" s="80" t="s">
        <v>567</v>
      </c>
      <c r="E36" s="81" t="s">
        <v>590</v>
      </c>
    </row>
    <row r="37" spans="2:5" ht="15.6" thickBot="1">
      <c r="B37" s="83" t="s">
        <v>610</v>
      </c>
      <c r="C37" s="84">
        <v>653</v>
      </c>
      <c r="D37" s="80" t="s">
        <v>5</v>
      </c>
      <c r="E37" s="81" t="s">
        <v>590</v>
      </c>
    </row>
    <row r="38" spans="2:5" ht="15.6" thickBot="1">
      <c r="B38" s="83" t="s">
        <v>611</v>
      </c>
      <c r="C38" s="84">
        <v>908</v>
      </c>
      <c r="D38" s="80" t="s">
        <v>5</v>
      </c>
      <c r="E38" s="81" t="s">
        <v>590</v>
      </c>
    </row>
    <row r="39" spans="2:5" ht="15.6" thickBot="1">
      <c r="B39" s="83" t="s">
        <v>612</v>
      </c>
      <c r="C39" s="84">
        <v>9</v>
      </c>
      <c r="D39" s="80" t="s">
        <v>5</v>
      </c>
      <c r="E39" s="81" t="s">
        <v>590</v>
      </c>
    </row>
    <row r="40" spans="2:5" ht="15.6" thickBot="1">
      <c r="B40" s="83" t="s">
        <v>613</v>
      </c>
      <c r="C40" s="84">
        <v>7</v>
      </c>
      <c r="D40" s="80" t="s">
        <v>5</v>
      </c>
      <c r="E40" s="81" t="s">
        <v>590</v>
      </c>
    </row>
    <row r="41" spans="2:5" ht="15.6" thickBot="1">
      <c r="B41" s="83" t="s">
        <v>614</v>
      </c>
      <c r="C41" s="84">
        <v>360</v>
      </c>
      <c r="D41" s="80" t="s">
        <v>5</v>
      </c>
      <c r="E41" s="81" t="s">
        <v>590</v>
      </c>
    </row>
    <row r="42" spans="2:5" ht="15.6" thickBot="1">
      <c r="B42" s="83" t="s">
        <v>615</v>
      </c>
      <c r="C42" s="79">
        <v>1650</v>
      </c>
      <c r="D42" s="80" t="s">
        <v>5</v>
      </c>
      <c r="E42" s="81" t="s">
        <v>590</v>
      </c>
    </row>
    <row r="43" spans="2:5" ht="15.6" thickBot="1">
      <c r="B43" s="83" t="s">
        <v>616</v>
      </c>
      <c r="C43" s="79">
        <v>1890</v>
      </c>
      <c r="D43" s="80" t="s">
        <v>5</v>
      </c>
      <c r="E43" s="81" t="s">
        <v>590</v>
      </c>
    </row>
    <row r="44" spans="2:5" ht="15.6" thickBot="1">
      <c r="B44" s="78" t="s">
        <v>617</v>
      </c>
      <c r="C44" s="79">
        <v>3850</v>
      </c>
      <c r="D44" s="80" t="s">
        <v>16</v>
      </c>
      <c r="E44" s="81" t="s">
        <v>253</v>
      </c>
    </row>
    <row r="45" spans="2:5" ht="15.6" thickBot="1">
      <c r="B45" s="78" t="s">
        <v>618</v>
      </c>
      <c r="C45" s="79">
        <v>1790</v>
      </c>
      <c r="D45" s="80" t="s">
        <v>16</v>
      </c>
      <c r="E45" s="81" t="s">
        <v>253</v>
      </c>
    </row>
    <row r="46" spans="2:5" ht="15.6" thickBot="1">
      <c r="B46" s="78" t="s">
        <v>619</v>
      </c>
      <c r="C46" s="79">
        <v>2630</v>
      </c>
      <c r="D46" s="80" t="s">
        <v>16</v>
      </c>
      <c r="E46" s="81" t="s">
        <v>253</v>
      </c>
    </row>
    <row r="47" spans="2:5" ht="15.6" thickBot="1">
      <c r="B47" s="78" t="s">
        <v>620</v>
      </c>
      <c r="C47" s="84">
        <v>280</v>
      </c>
      <c r="D47" s="80" t="s">
        <v>18</v>
      </c>
      <c r="E47" s="81" t="s">
        <v>253</v>
      </c>
    </row>
    <row r="48" spans="2:5" ht="15.6" thickBot="1">
      <c r="B48" s="78" t="s">
        <v>621</v>
      </c>
      <c r="C48" s="84">
        <v>46.4</v>
      </c>
      <c r="D48" s="80" t="s">
        <v>18</v>
      </c>
      <c r="E48" s="81" t="s">
        <v>253</v>
      </c>
    </row>
    <row r="49" spans="1:8" ht="15.6" thickBot="1">
      <c r="B49" s="78" t="s">
        <v>622</v>
      </c>
      <c r="C49" s="84">
        <v>53</v>
      </c>
      <c r="D49" s="80" t="s">
        <v>5</v>
      </c>
      <c r="E49" s="81" t="s">
        <v>253</v>
      </c>
    </row>
    <row r="50" spans="1:8" ht="15.6" thickBot="1">
      <c r="B50" s="83" t="s">
        <v>280</v>
      </c>
      <c r="C50" s="79">
        <v>1200</v>
      </c>
      <c r="D50" s="80" t="s">
        <v>8</v>
      </c>
      <c r="E50" s="115" t="s">
        <v>590</v>
      </c>
      <c r="F50" s="101"/>
      <c r="G50" s="101"/>
      <c r="H50" s="102"/>
    </row>
    <row r="51" spans="1:8" ht="15.6" thickBot="1">
      <c r="B51" s="83" t="s">
        <v>385</v>
      </c>
      <c r="C51" s="79">
        <v>8500</v>
      </c>
      <c r="D51" s="80" t="s">
        <v>8</v>
      </c>
      <c r="E51" s="115" t="s">
        <v>590</v>
      </c>
      <c r="F51" s="101"/>
      <c r="G51" s="101"/>
      <c r="H51" s="102"/>
    </row>
    <row r="52" spans="1:8" ht="15.6" thickBot="1">
      <c r="B52" s="78" t="s">
        <v>623</v>
      </c>
      <c r="C52" s="79">
        <v>1050</v>
      </c>
      <c r="D52" s="80" t="s">
        <v>5</v>
      </c>
      <c r="E52" s="115" t="s">
        <v>253</v>
      </c>
      <c r="F52" s="101"/>
      <c r="G52" s="101"/>
      <c r="H52" s="102"/>
    </row>
    <row r="53" spans="1:8" ht="15.6" thickBot="1">
      <c r="B53" s="88" t="s">
        <v>624</v>
      </c>
      <c r="C53" s="86">
        <v>3680</v>
      </c>
      <c r="D53" s="80" t="s">
        <v>6</v>
      </c>
      <c r="E53" s="115" t="s">
        <v>590</v>
      </c>
      <c r="F53" s="101"/>
      <c r="G53" s="101"/>
      <c r="H53" s="102"/>
    </row>
    <row r="54" spans="1:8" ht="15.6" thickBot="1">
      <c r="B54" s="88" t="s">
        <v>625</v>
      </c>
      <c r="C54" s="80">
        <v>180</v>
      </c>
      <c r="D54" s="80" t="s">
        <v>7</v>
      </c>
      <c r="E54" s="115" t="s">
        <v>590</v>
      </c>
      <c r="F54" s="29"/>
      <c r="G54" s="29"/>
      <c r="H54" s="116"/>
    </row>
    <row r="55" spans="1:8" ht="15.6" thickBot="1">
      <c r="B55" s="88" t="s">
        <v>626</v>
      </c>
      <c r="C55" s="80">
        <v>180</v>
      </c>
      <c r="D55" s="80" t="s">
        <v>7</v>
      </c>
      <c r="E55" s="115" t="s">
        <v>590</v>
      </c>
      <c r="F55" s="29"/>
      <c r="G55" s="29"/>
      <c r="H55" s="116"/>
    </row>
    <row r="56" spans="1:8" ht="15.6" thickBot="1">
      <c r="A56" s="22"/>
      <c r="B56" s="88" t="s">
        <v>627</v>
      </c>
      <c r="C56" s="80">
        <v>180</v>
      </c>
      <c r="D56" s="80" t="s">
        <v>7</v>
      </c>
      <c r="E56" s="115" t="s">
        <v>590</v>
      </c>
      <c r="F56" s="104"/>
      <c r="G56" s="104"/>
      <c r="H56" s="105"/>
    </row>
    <row r="57" spans="1:8" ht="15.6" thickBot="1">
      <c r="B57" s="88" t="s">
        <v>628</v>
      </c>
      <c r="C57" s="80">
        <v>180</v>
      </c>
      <c r="D57" s="80" t="s">
        <v>7</v>
      </c>
      <c r="E57" s="115" t="s">
        <v>590</v>
      </c>
      <c r="F57" s="101"/>
      <c r="G57" s="101"/>
      <c r="H57" s="102"/>
    </row>
    <row r="58" spans="1:8" ht="15.6" thickBot="1">
      <c r="B58" s="88" t="s">
        <v>629</v>
      </c>
      <c r="C58" s="80">
        <v>180</v>
      </c>
      <c r="D58" s="80" t="s">
        <v>7</v>
      </c>
      <c r="E58" s="115" t="s">
        <v>590</v>
      </c>
      <c r="F58" s="101"/>
      <c r="G58" s="101"/>
      <c r="H58" s="102"/>
    </row>
    <row r="59" spans="1:8" ht="15.6" thickBot="1">
      <c r="B59" s="88" t="s">
        <v>630</v>
      </c>
      <c r="C59" s="80">
        <v>180</v>
      </c>
      <c r="D59" s="80" t="s">
        <v>7</v>
      </c>
      <c r="E59" s="115" t="s">
        <v>590</v>
      </c>
      <c r="F59" s="101"/>
      <c r="G59" s="101"/>
      <c r="H59" s="102"/>
    </row>
    <row r="60" spans="1:8" ht="15.6" thickBot="1">
      <c r="B60" s="88" t="s">
        <v>631</v>
      </c>
      <c r="C60" s="80">
        <v>180</v>
      </c>
      <c r="D60" s="80" t="s">
        <v>7</v>
      </c>
      <c r="E60" s="115" t="s">
        <v>590</v>
      </c>
      <c r="F60" s="101"/>
      <c r="G60" s="101"/>
      <c r="H60" s="102"/>
    </row>
    <row r="61" spans="1:8" ht="15.6" thickBot="1">
      <c r="B61" s="88" t="s">
        <v>632</v>
      </c>
      <c r="C61" s="80">
        <v>180</v>
      </c>
      <c r="D61" s="80" t="s">
        <v>7</v>
      </c>
      <c r="E61" s="115" t="s">
        <v>590</v>
      </c>
      <c r="F61" s="101"/>
      <c r="G61" s="101"/>
      <c r="H61" s="102"/>
    </row>
    <row r="62" spans="1:8" ht="15.6" thickBot="1">
      <c r="B62" s="88" t="s">
        <v>633</v>
      </c>
      <c r="C62" s="80">
        <v>500</v>
      </c>
      <c r="D62" s="80" t="s">
        <v>5</v>
      </c>
      <c r="E62" s="115" t="s">
        <v>590</v>
      </c>
      <c r="F62" s="101"/>
      <c r="G62" s="101"/>
      <c r="H62" s="102"/>
    </row>
    <row r="63" spans="1:8" ht="15.6" thickBot="1">
      <c r="B63" s="88" t="s">
        <v>634</v>
      </c>
      <c r="C63" s="86">
        <v>1000</v>
      </c>
      <c r="D63" s="80" t="s">
        <v>5</v>
      </c>
      <c r="E63" s="115" t="s">
        <v>590</v>
      </c>
      <c r="F63" s="101"/>
      <c r="G63" s="101"/>
      <c r="H63" s="102"/>
    </row>
    <row r="64" spans="1:8" ht="15.6" thickBot="1">
      <c r="B64" s="88" t="s">
        <v>635</v>
      </c>
      <c r="C64" s="80">
        <v>220</v>
      </c>
      <c r="D64" s="80" t="s">
        <v>5</v>
      </c>
      <c r="E64" s="115" t="s">
        <v>590</v>
      </c>
      <c r="F64" s="101"/>
      <c r="G64" s="101"/>
      <c r="H64" s="106"/>
    </row>
    <row r="65" spans="2:8" ht="15.6" thickBot="1">
      <c r="B65" s="82" t="s">
        <v>636</v>
      </c>
      <c r="C65" s="80">
        <v>84</v>
      </c>
      <c r="D65" s="80" t="s">
        <v>7</v>
      </c>
      <c r="E65" s="115" t="s">
        <v>253</v>
      </c>
      <c r="F65" s="101"/>
      <c r="G65" s="101"/>
      <c r="H65" s="102"/>
    </row>
    <row r="66" spans="2:8" ht="15.6" thickBot="1">
      <c r="B66" s="82" t="s">
        <v>637</v>
      </c>
      <c r="C66" s="80">
        <v>52</v>
      </c>
      <c r="D66" s="80" t="s">
        <v>7</v>
      </c>
      <c r="E66" s="115" t="s">
        <v>253</v>
      </c>
      <c r="F66" s="101"/>
      <c r="G66" s="101"/>
      <c r="H66" s="106"/>
    </row>
    <row r="67" spans="2:8" ht="15.6" thickBot="1">
      <c r="B67" s="82" t="s">
        <v>638</v>
      </c>
      <c r="C67" s="80">
        <v>52</v>
      </c>
      <c r="D67" s="80" t="s">
        <v>7</v>
      </c>
      <c r="E67" s="115" t="s">
        <v>253</v>
      </c>
      <c r="F67" s="101"/>
      <c r="G67" s="101"/>
      <c r="H67" s="106"/>
    </row>
    <row r="68" spans="2:8" ht="15.6" thickBot="1">
      <c r="B68" s="88" t="s">
        <v>412</v>
      </c>
      <c r="C68" s="80">
        <v>80</v>
      </c>
      <c r="D68" s="80" t="s">
        <v>5</v>
      </c>
      <c r="E68" s="81" t="s">
        <v>590</v>
      </c>
    </row>
    <row r="69" spans="2:8" ht="15.6" thickBot="1">
      <c r="B69" s="88" t="s">
        <v>413</v>
      </c>
      <c r="C69" s="80">
        <v>80</v>
      </c>
      <c r="D69" s="80" t="s">
        <v>5</v>
      </c>
      <c r="E69" s="81" t="s">
        <v>590</v>
      </c>
    </row>
    <row r="70" spans="2:8" ht="15.6" thickBot="1">
      <c r="B70" s="82" t="s">
        <v>316</v>
      </c>
      <c r="C70" s="86">
        <v>75000</v>
      </c>
      <c r="D70" s="80" t="s">
        <v>5</v>
      </c>
      <c r="E70" s="81" t="s">
        <v>253</v>
      </c>
    </row>
    <row r="71" spans="2:8" ht="15.6" thickBot="1">
      <c r="B71" s="82" t="s">
        <v>317</v>
      </c>
      <c r="C71" s="86">
        <v>162800</v>
      </c>
      <c r="D71" s="80" t="s">
        <v>5</v>
      </c>
      <c r="E71" s="81" t="s">
        <v>253</v>
      </c>
    </row>
    <row r="72" spans="2:8" ht="15.6" thickBot="1">
      <c r="B72" s="82" t="s">
        <v>318</v>
      </c>
      <c r="C72" s="86">
        <v>1871</v>
      </c>
      <c r="D72" s="80" t="s">
        <v>5</v>
      </c>
      <c r="E72" s="81" t="s">
        <v>253</v>
      </c>
    </row>
    <row r="73" spans="2:8" ht="15.6" thickBot="1">
      <c r="B73" s="82" t="s">
        <v>319</v>
      </c>
      <c r="C73" s="80">
        <v>914</v>
      </c>
      <c r="D73" s="80" t="s">
        <v>5</v>
      </c>
      <c r="E73" s="115" t="s">
        <v>253</v>
      </c>
      <c r="F73" s="101"/>
      <c r="G73" s="101"/>
      <c r="H73" s="102"/>
    </row>
    <row r="74" spans="2:8" ht="15.6" thickBot="1">
      <c r="B74" s="82" t="s">
        <v>320</v>
      </c>
      <c r="C74" s="86">
        <v>1442</v>
      </c>
      <c r="D74" s="80" t="s">
        <v>5</v>
      </c>
      <c r="E74" s="115" t="s">
        <v>253</v>
      </c>
      <c r="F74" s="103"/>
      <c r="G74" s="103"/>
      <c r="H74" s="102"/>
    </row>
    <row r="75" spans="2:8" ht="15.6" thickBot="1">
      <c r="B75" s="82" t="s">
        <v>639</v>
      </c>
      <c r="C75" s="80">
        <v>210</v>
      </c>
      <c r="D75" s="80" t="s">
        <v>5</v>
      </c>
      <c r="E75" s="115" t="s">
        <v>253</v>
      </c>
      <c r="F75" s="103"/>
      <c r="G75" s="103"/>
      <c r="H75" s="102"/>
    </row>
    <row r="76" spans="2:8" ht="15.6" thickBot="1">
      <c r="B76" s="82" t="s">
        <v>640</v>
      </c>
      <c r="C76" s="80">
        <v>290</v>
      </c>
      <c r="D76" s="80" t="s">
        <v>5</v>
      </c>
      <c r="E76" s="115" t="s">
        <v>253</v>
      </c>
      <c r="F76" s="103"/>
      <c r="G76" s="103"/>
      <c r="H76" s="102"/>
    </row>
    <row r="77" spans="2:8" ht="15.6" thickBot="1">
      <c r="B77" s="82" t="s">
        <v>641</v>
      </c>
      <c r="C77" s="80">
        <v>480</v>
      </c>
      <c r="D77" s="80" t="s">
        <v>5</v>
      </c>
      <c r="E77" s="115" t="s">
        <v>253</v>
      </c>
      <c r="F77" s="101"/>
      <c r="G77" s="101"/>
      <c r="H77" s="102"/>
    </row>
    <row r="78" spans="2:8" ht="15.6" thickBot="1">
      <c r="B78" s="82" t="s">
        <v>642</v>
      </c>
      <c r="C78" s="86">
        <v>1100</v>
      </c>
      <c r="D78" s="80" t="s">
        <v>5</v>
      </c>
      <c r="E78" s="115" t="s">
        <v>253</v>
      </c>
      <c r="F78" s="104"/>
      <c r="G78" s="104"/>
      <c r="H78" s="105"/>
    </row>
    <row r="79" spans="2:8" ht="15.6" thickBot="1">
      <c r="B79" s="88" t="s">
        <v>643</v>
      </c>
      <c r="C79" s="79">
        <v>1350</v>
      </c>
      <c r="D79" s="80" t="s">
        <v>5</v>
      </c>
      <c r="E79" s="115" t="s">
        <v>590</v>
      </c>
      <c r="F79" s="104"/>
      <c r="G79" s="104"/>
      <c r="H79" s="105"/>
    </row>
    <row r="80" spans="2:8" ht="15.6" thickBot="1">
      <c r="B80" s="82" t="s">
        <v>303</v>
      </c>
      <c r="C80" s="84">
        <v>550</v>
      </c>
      <c r="D80" s="80" t="s">
        <v>5</v>
      </c>
      <c r="E80" s="115" t="s">
        <v>253</v>
      </c>
      <c r="F80" s="104"/>
      <c r="G80" s="104"/>
      <c r="H80" s="105"/>
    </row>
    <row r="81" spans="2:8" ht="15.6" thickBot="1">
      <c r="B81" s="82" t="s">
        <v>304</v>
      </c>
      <c r="C81" s="79">
        <v>1400</v>
      </c>
      <c r="D81" s="80" t="s">
        <v>5</v>
      </c>
      <c r="E81" s="115" t="s">
        <v>253</v>
      </c>
      <c r="F81" s="101"/>
      <c r="G81" s="101"/>
      <c r="H81" s="102"/>
    </row>
    <row r="82" spans="2:8" ht="15.6" thickBot="1">
      <c r="B82" s="82" t="s">
        <v>315</v>
      </c>
      <c r="C82" s="79">
        <v>1700</v>
      </c>
      <c r="D82" s="80" t="s">
        <v>5</v>
      </c>
      <c r="E82" s="115" t="s">
        <v>253</v>
      </c>
      <c r="F82" s="101"/>
      <c r="G82" s="101"/>
      <c r="H82" s="102"/>
    </row>
    <row r="83" spans="2:8" ht="20.399999999999999" thickBot="1">
      <c r="B83" s="89" t="s">
        <v>307</v>
      </c>
      <c r="C83" s="79">
        <v>9120</v>
      </c>
      <c r="D83" s="80" t="s">
        <v>5</v>
      </c>
      <c r="E83" s="115" t="s">
        <v>590</v>
      </c>
      <c r="F83" s="101"/>
      <c r="G83" s="101"/>
      <c r="H83" s="102"/>
    </row>
    <row r="84" spans="2:8" ht="15.6" thickBot="1">
      <c r="B84" s="90" t="s">
        <v>644</v>
      </c>
      <c r="C84" s="79">
        <v>2000</v>
      </c>
      <c r="D84" s="80" t="s">
        <v>5</v>
      </c>
      <c r="E84" s="115" t="s">
        <v>93</v>
      </c>
      <c r="F84" s="101"/>
      <c r="G84" s="101"/>
      <c r="H84" s="102"/>
    </row>
    <row r="85" spans="2:8" ht="15.6" thickBot="1">
      <c r="B85" s="90" t="s">
        <v>645</v>
      </c>
      <c r="C85" s="86">
        <v>4400</v>
      </c>
      <c r="D85" s="80" t="s">
        <v>5</v>
      </c>
      <c r="E85" s="115" t="s">
        <v>93</v>
      </c>
      <c r="F85" s="101"/>
      <c r="G85" s="101"/>
      <c r="H85" s="102"/>
    </row>
    <row r="86" spans="2:8" ht="15.6" thickBot="1">
      <c r="B86" s="88" t="s">
        <v>414</v>
      </c>
      <c r="C86" s="79">
        <v>55000</v>
      </c>
      <c r="D86" s="80" t="s">
        <v>5</v>
      </c>
      <c r="E86" s="115" t="s">
        <v>590</v>
      </c>
      <c r="F86" s="101"/>
      <c r="G86" s="101"/>
      <c r="H86" s="102"/>
    </row>
    <row r="87" spans="2:8" ht="15.6" thickBot="1">
      <c r="B87" s="90" t="s">
        <v>646</v>
      </c>
      <c r="C87" s="80">
        <v>650</v>
      </c>
      <c r="D87" s="80" t="s">
        <v>5</v>
      </c>
      <c r="E87" s="115" t="s">
        <v>93</v>
      </c>
      <c r="F87" s="101"/>
      <c r="G87" s="101"/>
      <c r="H87" s="102"/>
    </row>
    <row r="88" spans="2:8" ht="15.6" thickBot="1">
      <c r="B88" s="90" t="s">
        <v>647</v>
      </c>
      <c r="C88" s="80">
        <v>750</v>
      </c>
      <c r="D88" s="80" t="s">
        <v>5</v>
      </c>
      <c r="E88" s="115" t="s">
        <v>93</v>
      </c>
      <c r="F88" s="101"/>
      <c r="G88" s="101"/>
      <c r="H88" s="102"/>
    </row>
    <row r="89" spans="2:8" ht="15.6" thickBot="1">
      <c r="B89" s="90" t="s">
        <v>11</v>
      </c>
      <c r="C89" s="86">
        <v>2150</v>
      </c>
      <c r="D89" s="80" t="s">
        <v>5</v>
      </c>
      <c r="E89" s="115" t="s">
        <v>93</v>
      </c>
      <c r="F89" s="101"/>
      <c r="G89" s="101"/>
      <c r="H89" s="102"/>
    </row>
    <row r="90" spans="2:8" ht="15.6" thickBot="1">
      <c r="B90" s="90" t="s">
        <v>291</v>
      </c>
      <c r="C90" s="86">
        <v>2150</v>
      </c>
      <c r="D90" s="80" t="s">
        <v>5</v>
      </c>
      <c r="E90" s="115" t="s">
        <v>93</v>
      </c>
      <c r="F90" s="101"/>
      <c r="G90" s="101"/>
      <c r="H90" s="102"/>
    </row>
    <row r="91" spans="2:8" ht="15.6" thickBot="1">
      <c r="B91" s="90" t="s">
        <v>648</v>
      </c>
      <c r="C91" s="86">
        <v>1800</v>
      </c>
      <c r="D91" s="80" t="s">
        <v>5</v>
      </c>
      <c r="E91" s="115" t="s">
        <v>93</v>
      </c>
      <c r="F91" s="101"/>
      <c r="G91" s="101"/>
      <c r="H91" s="102"/>
    </row>
    <row r="92" spans="2:8" ht="15.6" customHeight="1" thickBot="1">
      <c r="B92" s="90" t="s">
        <v>649</v>
      </c>
      <c r="C92" s="86">
        <v>1700</v>
      </c>
      <c r="D92" s="80" t="s">
        <v>5</v>
      </c>
      <c r="E92" s="115" t="s">
        <v>93</v>
      </c>
      <c r="F92" s="104"/>
      <c r="G92" s="104"/>
      <c r="H92" s="105"/>
    </row>
    <row r="93" spans="2:8" ht="15.6" thickBot="1">
      <c r="B93" s="90" t="s">
        <v>650</v>
      </c>
      <c r="C93" s="80">
        <v>8.66</v>
      </c>
      <c r="D93" s="80" t="s">
        <v>4</v>
      </c>
      <c r="E93" s="115" t="s">
        <v>93</v>
      </c>
      <c r="F93" s="29"/>
      <c r="G93" s="29"/>
      <c r="H93" s="116"/>
    </row>
    <row r="94" spans="2:8" ht="15.6" thickBot="1">
      <c r="B94" s="90" t="s">
        <v>27</v>
      </c>
      <c r="C94" s="80">
        <v>10.75</v>
      </c>
      <c r="D94" s="80" t="s">
        <v>4</v>
      </c>
      <c r="E94" s="115" t="s">
        <v>93</v>
      </c>
      <c r="F94" s="29"/>
      <c r="G94" s="29"/>
      <c r="H94" s="116"/>
    </row>
    <row r="95" spans="2:8" ht="15.6" thickBot="1">
      <c r="B95" s="90" t="s">
        <v>309</v>
      </c>
      <c r="C95" s="80">
        <v>6.2</v>
      </c>
      <c r="D95" s="80" t="s">
        <v>4</v>
      </c>
      <c r="E95" s="115" t="s">
        <v>93</v>
      </c>
      <c r="F95" s="29"/>
      <c r="G95" s="29"/>
      <c r="H95" s="116"/>
    </row>
    <row r="96" spans="2:8" ht="15.6" thickBot="1">
      <c r="B96" s="90" t="s">
        <v>12</v>
      </c>
      <c r="C96" s="80">
        <v>4.2</v>
      </c>
      <c r="D96" s="80" t="s">
        <v>4</v>
      </c>
      <c r="E96" s="115" t="s">
        <v>93</v>
      </c>
      <c r="F96" s="29"/>
      <c r="G96" s="29"/>
      <c r="H96" s="116"/>
    </row>
    <row r="97" spans="1:8" ht="15.6" thickBot="1">
      <c r="B97" s="88" t="s">
        <v>28</v>
      </c>
      <c r="C97" s="80">
        <v>950</v>
      </c>
      <c r="D97" s="80" t="s">
        <v>29</v>
      </c>
      <c r="E97" s="115" t="s">
        <v>590</v>
      </c>
      <c r="F97" s="29"/>
      <c r="G97" s="29"/>
      <c r="H97" s="29"/>
    </row>
    <row r="98" spans="1:8" ht="20.399999999999999" thickBot="1">
      <c r="A98" s="33"/>
      <c r="B98" s="88" t="s">
        <v>72</v>
      </c>
      <c r="C98" s="86">
        <v>1650</v>
      </c>
      <c r="D98" s="80" t="s">
        <v>29</v>
      </c>
      <c r="E98" s="81" t="s">
        <v>590</v>
      </c>
    </row>
    <row r="99" spans="1:8" ht="20.399999999999999" thickBot="1">
      <c r="A99" s="34"/>
      <c r="B99" s="88" t="s">
        <v>651</v>
      </c>
      <c r="C99" s="80">
        <v>850</v>
      </c>
      <c r="D99" s="80" t="s">
        <v>7</v>
      </c>
      <c r="E99" s="81" t="s">
        <v>590</v>
      </c>
    </row>
    <row r="100" spans="1:8" ht="15.6" thickBot="1">
      <c r="A100" s="32"/>
      <c r="B100" s="88" t="s">
        <v>652</v>
      </c>
      <c r="C100" s="80">
        <v>510</v>
      </c>
      <c r="D100" s="80" t="s">
        <v>29</v>
      </c>
      <c r="E100" s="81" t="s">
        <v>590</v>
      </c>
    </row>
    <row r="101" spans="1:8" ht="15.6" thickBot="1">
      <c r="A101" s="32"/>
      <c r="B101" s="88" t="s">
        <v>695</v>
      </c>
      <c r="C101" s="80">
        <v>2500</v>
      </c>
      <c r="D101" s="80" t="s">
        <v>29</v>
      </c>
      <c r="E101" s="81" t="s">
        <v>590</v>
      </c>
    </row>
    <row r="102" spans="1:8" ht="15.6" thickBot="1">
      <c r="A102" s="32"/>
      <c r="B102" s="88" t="s">
        <v>696</v>
      </c>
      <c r="C102" s="80">
        <v>2000</v>
      </c>
      <c r="D102" s="80" t="s">
        <v>29</v>
      </c>
      <c r="E102" s="81" t="s">
        <v>590</v>
      </c>
    </row>
    <row r="103" spans="1:8" ht="15.6" thickBot="1">
      <c r="A103" s="32"/>
      <c r="B103" s="88" t="s">
        <v>653</v>
      </c>
      <c r="C103" s="80">
        <v>350</v>
      </c>
      <c r="D103" s="80" t="s">
        <v>246</v>
      </c>
      <c r="E103" s="81" t="s">
        <v>590</v>
      </c>
    </row>
    <row r="104" spans="1:8" ht="15.6" thickBot="1">
      <c r="A104" s="22"/>
      <c r="B104" s="88" t="s">
        <v>301</v>
      </c>
      <c r="C104" s="80">
        <v>550</v>
      </c>
      <c r="D104" s="80" t="s">
        <v>5</v>
      </c>
      <c r="E104" s="81" t="s">
        <v>590</v>
      </c>
    </row>
    <row r="105" spans="1:8" ht="15.6" thickBot="1">
      <c r="A105" s="32"/>
      <c r="B105" s="90" t="s">
        <v>654</v>
      </c>
      <c r="C105" s="80">
        <v>25</v>
      </c>
      <c r="D105" s="80" t="s">
        <v>5</v>
      </c>
      <c r="E105" s="81" t="s">
        <v>93</v>
      </c>
    </row>
    <row r="106" spans="1:8" ht="15.6" thickBot="1">
      <c r="A106" s="22"/>
      <c r="B106" s="90" t="s">
        <v>655</v>
      </c>
      <c r="C106" s="80">
        <v>43</v>
      </c>
      <c r="D106" s="80" t="s">
        <v>5</v>
      </c>
      <c r="E106" s="81" t="s">
        <v>93</v>
      </c>
    </row>
    <row r="107" spans="1:8" ht="15.6" thickBot="1">
      <c r="A107" s="22"/>
      <c r="B107" s="90" t="s">
        <v>656</v>
      </c>
      <c r="C107" s="80">
        <v>47</v>
      </c>
      <c r="D107" s="80" t="s">
        <v>5</v>
      </c>
      <c r="E107" s="81" t="s">
        <v>93</v>
      </c>
    </row>
    <row r="108" spans="1:8" ht="15.6" thickBot="1">
      <c r="A108" s="22"/>
      <c r="B108" s="90" t="s">
        <v>657</v>
      </c>
      <c r="C108" s="80">
        <v>43</v>
      </c>
      <c r="D108" s="80" t="s">
        <v>5</v>
      </c>
      <c r="E108" s="81" t="s">
        <v>93</v>
      </c>
    </row>
    <row r="109" spans="1:8" ht="15.6" thickBot="1">
      <c r="A109" s="22"/>
      <c r="B109" s="90" t="s">
        <v>658</v>
      </c>
      <c r="C109" s="80">
        <v>55</v>
      </c>
      <c r="D109" s="80" t="s">
        <v>5</v>
      </c>
      <c r="E109" s="81" t="s">
        <v>93</v>
      </c>
    </row>
    <row r="110" spans="1:8" ht="15.6" thickBot="1">
      <c r="A110" s="22"/>
      <c r="B110" s="90" t="s">
        <v>659</v>
      </c>
      <c r="C110" s="80">
        <v>11.21</v>
      </c>
      <c r="D110" s="80" t="s">
        <v>5</v>
      </c>
      <c r="E110" s="81" t="s">
        <v>93</v>
      </c>
    </row>
    <row r="111" spans="1:8" ht="15.6" thickBot="1">
      <c r="A111" s="22"/>
      <c r="B111" s="90" t="s">
        <v>660</v>
      </c>
      <c r="C111" s="80">
        <v>2.33</v>
      </c>
      <c r="D111" s="80" t="s">
        <v>5</v>
      </c>
      <c r="E111" s="81" t="s">
        <v>93</v>
      </c>
    </row>
    <row r="112" spans="1:8" ht="15.6" thickBot="1">
      <c r="A112" s="22"/>
      <c r="B112" s="90" t="s">
        <v>74</v>
      </c>
      <c r="C112" s="80">
        <v>2.34</v>
      </c>
      <c r="D112" s="80" t="s">
        <v>5</v>
      </c>
      <c r="E112" s="81" t="s">
        <v>93</v>
      </c>
    </row>
    <row r="113" spans="1:5" ht="15.6" thickBot="1">
      <c r="A113" s="22"/>
      <c r="B113" s="90" t="s">
        <v>73</v>
      </c>
      <c r="C113" s="80">
        <v>4.3899999999999997</v>
      </c>
      <c r="D113" s="80" t="s">
        <v>5</v>
      </c>
      <c r="E113" s="81" t="s">
        <v>93</v>
      </c>
    </row>
    <row r="114" spans="1:5" ht="15.6" thickBot="1">
      <c r="A114" s="22"/>
      <c r="B114" s="90" t="s">
        <v>661</v>
      </c>
      <c r="C114" s="80">
        <v>0.2</v>
      </c>
      <c r="D114" s="80" t="s">
        <v>5</v>
      </c>
      <c r="E114" s="81" t="s">
        <v>93</v>
      </c>
    </row>
    <row r="115" spans="1:5" ht="15.6" thickBot="1">
      <c r="A115" s="22"/>
      <c r="B115" s="90" t="s">
        <v>273</v>
      </c>
      <c r="C115" s="80">
        <v>870</v>
      </c>
      <c r="D115" s="80" t="s">
        <v>16</v>
      </c>
      <c r="E115" s="81" t="s">
        <v>93</v>
      </c>
    </row>
    <row r="116" spans="1:5" ht="15.6" thickBot="1">
      <c r="A116" s="22"/>
      <c r="B116" s="90" t="s">
        <v>662</v>
      </c>
      <c r="C116" s="80">
        <v>600</v>
      </c>
      <c r="D116" s="80" t="s">
        <v>16</v>
      </c>
      <c r="E116" s="81" t="s">
        <v>93</v>
      </c>
    </row>
    <row r="117" spans="1:5" ht="15.6" thickBot="1">
      <c r="A117" s="22"/>
      <c r="B117" s="91" t="s">
        <v>449</v>
      </c>
      <c r="C117" s="86">
        <v>1750</v>
      </c>
      <c r="D117" s="80" t="s">
        <v>5</v>
      </c>
      <c r="E117" s="81" t="s">
        <v>422</v>
      </c>
    </row>
    <row r="118" spans="1:5" ht="15.6" thickBot="1">
      <c r="A118" s="22"/>
      <c r="B118" s="91" t="s">
        <v>450</v>
      </c>
      <c r="C118" s="86">
        <v>1750</v>
      </c>
      <c r="D118" s="80" t="s">
        <v>5</v>
      </c>
      <c r="E118" s="81" t="s">
        <v>422</v>
      </c>
    </row>
    <row r="119" spans="1:5" ht="15.6" thickBot="1">
      <c r="A119" s="22"/>
      <c r="B119" s="91" t="s">
        <v>435</v>
      </c>
      <c r="C119" s="86">
        <v>1198</v>
      </c>
      <c r="D119" s="80" t="s">
        <v>5</v>
      </c>
      <c r="E119" s="81" t="s">
        <v>422</v>
      </c>
    </row>
    <row r="120" spans="1:5" ht="15.6" thickBot="1">
      <c r="A120" s="22"/>
      <c r="B120" s="91" t="s">
        <v>436</v>
      </c>
      <c r="C120" s="86">
        <v>1104</v>
      </c>
      <c r="D120" s="80" t="s">
        <v>5</v>
      </c>
      <c r="E120" s="81" t="s">
        <v>422</v>
      </c>
    </row>
    <row r="121" spans="1:5" ht="15.6" thickBot="1">
      <c r="A121" s="22"/>
      <c r="B121" s="91" t="s">
        <v>663</v>
      </c>
      <c r="C121" s="86">
        <v>11404</v>
      </c>
      <c r="D121" s="80" t="s">
        <v>5</v>
      </c>
      <c r="E121" s="81" t="s">
        <v>422</v>
      </c>
    </row>
    <row r="122" spans="1:5" ht="15.6" thickBot="1">
      <c r="A122" s="22"/>
      <c r="B122" s="91" t="s">
        <v>664</v>
      </c>
      <c r="C122" s="86">
        <v>1198</v>
      </c>
      <c r="D122" s="80" t="s">
        <v>5</v>
      </c>
      <c r="E122" s="81" t="s">
        <v>422</v>
      </c>
    </row>
    <row r="123" spans="1:5" ht="15.6" thickBot="1">
      <c r="A123" s="22"/>
      <c r="B123" s="91" t="s">
        <v>427</v>
      </c>
      <c r="C123" s="86">
        <v>1198</v>
      </c>
      <c r="D123" s="80" t="s">
        <v>5</v>
      </c>
      <c r="E123" s="81" t="s">
        <v>422</v>
      </c>
    </row>
    <row r="124" spans="1:5" ht="15.6" thickBot="1">
      <c r="A124" s="22"/>
      <c r="B124" s="91" t="s">
        <v>428</v>
      </c>
      <c r="C124" s="86">
        <v>1716</v>
      </c>
      <c r="D124" s="80" t="s">
        <v>5</v>
      </c>
      <c r="E124" s="81" t="s">
        <v>422</v>
      </c>
    </row>
    <row r="125" spans="1:5" ht="15.6" thickBot="1">
      <c r="A125" s="22"/>
      <c r="B125" s="91" t="s">
        <v>665</v>
      </c>
      <c r="C125" s="86">
        <v>1848</v>
      </c>
      <c r="D125" s="80" t="s">
        <v>5</v>
      </c>
      <c r="E125" s="81" t="s">
        <v>422</v>
      </c>
    </row>
    <row r="126" spans="1:5" ht="15.6" thickBot="1">
      <c r="A126" s="22"/>
      <c r="B126" s="91" t="s">
        <v>666</v>
      </c>
      <c r="C126" s="86">
        <v>1716</v>
      </c>
      <c r="D126" s="80" t="s">
        <v>5</v>
      </c>
      <c r="E126" s="81" t="s">
        <v>422</v>
      </c>
    </row>
    <row r="127" spans="1:5" ht="15.6" thickBot="1">
      <c r="A127" s="22"/>
      <c r="B127" s="91" t="s">
        <v>429</v>
      </c>
      <c r="C127" s="86">
        <v>1716</v>
      </c>
      <c r="D127" s="80" t="s">
        <v>5</v>
      </c>
      <c r="E127" s="81" t="s">
        <v>422</v>
      </c>
    </row>
    <row r="128" spans="1:5" ht="15.6" thickBot="1">
      <c r="A128" s="22"/>
      <c r="B128" s="91" t="s">
        <v>667</v>
      </c>
      <c r="C128" s="86">
        <v>2038</v>
      </c>
      <c r="D128" s="80" t="s">
        <v>5</v>
      </c>
      <c r="E128" s="81" t="s">
        <v>422</v>
      </c>
    </row>
    <row r="129" spans="1:5" ht="15.6" thickBot="1">
      <c r="A129" s="22"/>
      <c r="B129" s="91" t="s">
        <v>668</v>
      </c>
      <c r="C129" s="86">
        <v>1944</v>
      </c>
      <c r="D129" s="80" t="s">
        <v>5</v>
      </c>
      <c r="E129" s="81" t="s">
        <v>422</v>
      </c>
    </row>
    <row r="130" spans="1:5" ht="15.6" thickBot="1">
      <c r="A130" s="22"/>
      <c r="B130" s="91" t="s">
        <v>430</v>
      </c>
      <c r="C130" s="86">
        <v>1944</v>
      </c>
      <c r="D130" s="80" t="s">
        <v>5</v>
      </c>
      <c r="E130" s="81" t="s">
        <v>422</v>
      </c>
    </row>
    <row r="131" spans="1:5" ht="15.6" thickBot="1">
      <c r="A131" s="22"/>
      <c r="B131" s="91" t="s">
        <v>431</v>
      </c>
      <c r="C131" s="86">
        <v>1524</v>
      </c>
      <c r="D131" s="80" t="s">
        <v>5</v>
      </c>
      <c r="E131" s="81" t="s">
        <v>422</v>
      </c>
    </row>
    <row r="132" spans="1:5" ht="15.6" thickBot="1">
      <c r="A132" s="22"/>
      <c r="B132" s="91" t="s">
        <v>432</v>
      </c>
      <c r="C132" s="86">
        <v>1404</v>
      </c>
      <c r="D132" s="80" t="s">
        <v>5</v>
      </c>
      <c r="E132" s="81" t="s">
        <v>422</v>
      </c>
    </row>
    <row r="133" spans="1:5" ht="15.6" thickBot="1">
      <c r="A133" s="22"/>
      <c r="B133" s="91" t="s">
        <v>669</v>
      </c>
      <c r="C133" s="86">
        <v>1404</v>
      </c>
      <c r="D133" s="80" t="s">
        <v>5</v>
      </c>
      <c r="E133" s="81" t="s">
        <v>422</v>
      </c>
    </row>
    <row r="134" spans="1:5" ht="15.6" thickBot="1">
      <c r="A134" s="22"/>
      <c r="B134" s="91" t="s">
        <v>433</v>
      </c>
      <c r="C134" s="86">
        <v>1716</v>
      </c>
      <c r="D134" s="80" t="s">
        <v>5</v>
      </c>
      <c r="E134" s="81" t="s">
        <v>422</v>
      </c>
    </row>
    <row r="135" spans="1:5" ht="15.6" thickBot="1">
      <c r="A135" s="22"/>
      <c r="B135" s="91" t="s">
        <v>434</v>
      </c>
      <c r="C135" s="86">
        <v>1644</v>
      </c>
      <c r="D135" s="80" t="s">
        <v>5</v>
      </c>
      <c r="E135" s="81" t="s">
        <v>422</v>
      </c>
    </row>
    <row r="136" spans="1:5" ht="15.6" thickBot="1">
      <c r="A136" s="22"/>
      <c r="B136" s="91" t="s">
        <v>670</v>
      </c>
      <c r="C136" s="86">
        <v>1644</v>
      </c>
      <c r="D136" s="80" t="s">
        <v>5</v>
      </c>
      <c r="E136" s="81" t="s">
        <v>422</v>
      </c>
    </row>
    <row r="137" spans="1:5" ht="15.6" thickBot="1">
      <c r="A137" s="22"/>
      <c r="B137" s="91" t="s">
        <v>671</v>
      </c>
      <c r="C137" s="86">
        <v>2616</v>
      </c>
      <c r="D137" s="80" t="s">
        <v>5</v>
      </c>
      <c r="E137" s="81" t="s">
        <v>422</v>
      </c>
    </row>
    <row r="138" spans="1:5" ht="15.6" thickBot="1">
      <c r="A138" s="22"/>
      <c r="B138" s="91" t="s">
        <v>437</v>
      </c>
      <c r="C138" s="86">
        <v>2328</v>
      </c>
      <c r="D138" s="80" t="s">
        <v>5</v>
      </c>
      <c r="E138" s="81" t="s">
        <v>422</v>
      </c>
    </row>
    <row r="139" spans="1:5" ht="15.6" thickBot="1">
      <c r="A139" s="22"/>
      <c r="B139" s="91" t="s">
        <v>672</v>
      </c>
      <c r="C139" s="86">
        <v>2220</v>
      </c>
      <c r="D139" s="80" t="s">
        <v>5</v>
      </c>
      <c r="E139" s="81" t="s">
        <v>422</v>
      </c>
    </row>
    <row r="140" spans="1:5" ht="15.6" thickBot="1">
      <c r="A140" s="22"/>
      <c r="B140" s="91" t="s">
        <v>673</v>
      </c>
      <c r="C140" s="86">
        <v>3024</v>
      </c>
      <c r="D140" s="80" t="s">
        <v>5</v>
      </c>
      <c r="E140" s="81" t="s">
        <v>422</v>
      </c>
    </row>
    <row r="141" spans="1:5" ht="15.6" thickBot="1">
      <c r="A141" s="22"/>
      <c r="B141" s="91" t="s">
        <v>438</v>
      </c>
      <c r="C141" s="86">
        <v>3108</v>
      </c>
      <c r="D141" s="80" t="s">
        <v>5</v>
      </c>
      <c r="E141" s="81" t="s">
        <v>422</v>
      </c>
    </row>
    <row r="142" spans="1:5" ht="15.6" thickBot="1">
      <c r="A142" s="22"/>
      <c r="B142" s="91" t="s">
        <v>439</v>
      </c>
      <c r="C142" s="86">
        <v>3060</v>
      </c>
      <c r="D142" s="80" t="s">
        <v>5</v>
      </c>
      <c r="E142" s="81" t="s">
        <v>422</v>
      </c>
    </row>
    <row r="143" spans="1:5" ht="15.6" thickBot="1">
      <c r="A143" s="22"/>
      <c r="B143" s="91" t="s">
        <v>440</v>
      </c>
      <c r="C143" s="86">
        <v>2820</v>
      </c>
      <c r="D143" s="80" t="s">
        <v>5</v>
      </c>
      <c r="E143" s="81" t="s">
        <v>422</v>
      </c>
    </row>
    <row r="144" spans="1:5" ht="15.6" thickBot="1">
      <c r="A144" s="22"/>
      <c r="B144" s="91" t="s">
        <v>441</v>
      </c>
      <c r="C144" s="86">
        <v>4668</v>
      </c>
      <c r="D144" s="80" t="s">
        <v>5</v>
      </c>
      <c r="E144" s="81" t="s">
        <v>422</v>
      </c>
    </row>
    <row r="145" spans="1:5" ht="15.6" thickBot="1">
      <c r="A145" s="22"/>
      <c r="B145" s="91" t="s">
        <v>442</v>
      </c>
      <c r="C145" s="86">
        <v>4308</v>
      </c>
      <c r="D145" s="80" t="s">
        <v>5</v>
      </c>
      <c r="E145" s="81" t="s">
        <v>422</v>
      </c>
    </row>
    <row r="146" spans="1:5" ht="15.6" thickBot="1">
      <c r="A146" s="22"/>
      <c r="B146" s="91" t="s">
        <v>443</v>
      </c>
      <c r="C146" s="86">
        <v>11268</v>
      </c>
      <c r="D146" s="80" t="s">
        <v>5</v>
      </c>
      <c r="E146" s="81" t="s">
        <v>422</v>
      </c>
    </row>
    <row r="147" spans="1:5" ht="15.6" thickBot="1">
      <c r="A147" s="22"/>
      <c r="B147" s="91" t="s">
        <v>446</v>
      </c>
      <c r="C147" s="86">
        <v>1700</v>
      </c>
      <c r="D147" s="80" t="s">
        <v>5</v>
      </c>
      <c r="E147" s="81" t="s">
        <v>422</v>
      </c>
    </row>
    <row r="148" spans="1:5" ht="15.6" thickBot="1">
      <c r="A148" s="22"/>
      <c r="B148" s="91" t="s">
        <v>445</v>
      </c>
      <c r="C148" s="86">
        <v>4800</v>
      </c>
      <c r="D148" s="80" t="s">
        <v>5</v>
      </c>
      <c r="E148" s="81" t="s">
        <v>422</v>
      </c>
    </row>
    <row r="149" spans="1:5" ht="15.6" thickBot="1">
      <c r="A149" s="22"/>
      <c r="B149" s="91" t="s">
        <v>444</v>
      </c>
      <c r="C149" s="86">
        <v>11000</v>
      </c>
      <c r="D149" s="80" t="s">
        <v>5</v>
      </c>
      <c r="E149" s="81" t="s">
        <v>422</v>
      </c>
    </row>
    <row r="150" spans="1:5" ht="15.6" thickBot="1">
      <c r="A150" s="22"/>
      <c r="B150" s="91" t="s">
        <v>566</v>
      </c>
      <c r="C150" s="86">
        <v>1350</v>
      </c>
      <c r="D150" s="80" t="s">
        <v>567</v>
      </c>
      <c r="E150" s="81" t="s">
        <v>422</v>
      </c>
    </row>
    <row r="151" spans="1:5" ht="15.6" thickBot="1">
      <c r="A151" s="22"/>
      <c r="B151" s="88" t="s">
        <v>418</v>
      </c>
      <c r="C151" s="80">
        <v>200</v>
      </c>
      <c r="D151" s="80" t="s">
        <v>29</v>
      </c>
      <c r="E151" s="81" t="s">
        <v>590</v>
      </c>
    </row>
    <row r="152" spans="1:5" ht="15.6" thickBot="1">
      <c r="A152" s="22"/>
      <c r="B152" s="88" t="s">
        <v>452</v>
      </c>
      <c r="C152" s="80">
        <v>15</v>
      </c>
      <c r="D152" s="80" t="s">
        <v>4</v>
      </c>
      <c r="E152" s="81" t="s">
        <v>590</v>
      </c>
    </row>
    <row r="153" spans="1:5" ht="15.6" thickBot="1">
      <c r="A153" s="22"/>
      <c r="B153" s="88" t="s">
        <v>451</v>
      </c>
      <c r="C153" s="80">
        <v>50</v>
      </c>
      <c r="D153" s="80" t="s">
        <v>4</v>
      </c>
      <c r="E153" s="81" t="s">
        <v>590</v>
      </c>
    </row>
    <row r="154" spans="1:5" ht="15.6" thickBot="1">
      <c r="A154" s="22"/>
      <c r="B154" s="88" t="s">
        <v>416</v>
      </c>
      <c r="C154" s="80">
        <v>33</v>
      </c>
      <c r="D154" s="80" t="s">
        <v>7</v>
      </c>
      <c r="E154" s="81" t="s">
        <v>590</v>
      </c>
    </row>
    <row r="155" spans="1:5" ht="15.6" thickBot="1">
      <c r="A155" s="22"/>
      <c r="B155" s="88" t="s">
        <v>674</v>
      </c>
      <c r="C155" s="80">
        <v>128</v>
      </c>
      <c r="D155" s="80" t="s">
        <v>675</v>
      </c>
      <c r="E155" s="81" t="s">
        <v>590</v>
      </c>
    </row>
    <row r="156" spans="1:5" ht="15.6" thickBot="1">
      <c r="A156" s="22"/>
      <c r="B156" s="88" t="s">
        <v>676</v>
      </c>
      <c r="C156" s="80">
        <v>60</v>
      </c>
      <c r="D156" s="80" t="s">
        <v>7</v>
      </c>
      <c r="E156" s="81" t="s">
        <v>590</v>
      </c>
    </row>
    <row r="157" spans="1:5" ht="15.6" thickBot="1">
      <c r="A157" s="22"/>
      <c r="B157" s="88" t="s">
        <v>368</v>
      </c>
      <c r="C157" s="80">
        <v>20</v>
      </c>
      <c r="D157" s="80" t="s">
        <v>369</v>
      </c>
      <c r="E157" s="81" t="s">
        <v>590</v>
      </c>
    </row>
    <row r="158" spans="1:5" ht="15.6" thickBot="1">
      <c r="A158" s="32"/>
      <c r="B158" s="88" t="s">
        <v>370</v>
      </c>
      <c r="C158" s="80">
        <v>15</v>
      </c>
      <c r="D158" s="80" t="s">
        <v>369</v>
      </c>
      <c r="E158" s="81" t="s">
        <v>590</v>
      </c>
    </row>
    <row r="159" spans="1:5" ht="15.6" thickBot="1">
      <c r="A159" s="32"/>
      <c r="B159" s="88" t="s">
        <v>677</v>
      </c>
      <c r="C159" s="80">
        <v>3.88</v>
      </c>
      <c r="D159" s="80" t="s">
        <v>369</v>
      </c>
      <c r="E159" s="81" t="s">
        <v>590</v>
      </c>
    </row>
    <row r="160" spans="1:5" ht="15.6" thickBot="1">
      <c r="A160" s="32"/>
      <c r="B160" s="88" t="s">
        <v>569</v>
      </c>
      <c r="C160" s="80">
        <v>3</v>
      </c>
      <c r="D160" s="80" t="s">
        <v>4</v>
      </c>
      <c r="E160" s="81" t="s">
        <v>590</v>
      </c>
    </row>
    <row r="161" spans="1:8" ht="15.6" thickBot="1">
      <c r="A161" s="42"/>
      <c r="B161" s="88" t="s">
        <v>678</v>
      </c>
      <c r="C161" s="80">
        <v>11</v>
      </c>
      <c r="D161" s="80" t="s">
        <v>4</v>
      </c>
      <c r="E161" s="81" t="s">
        <v>590</v>
      </c>
      <c r="H161" s="29"/>
    </row>
    <row r="162" spans="1:8" ht="15.6" thickBot="1">
      <c r="A162" s="42"/>
      <c r="B162" s="88" t="s">
        <v>679</v>
      </c>
      <c r="C162" s="80">
        <v>15</v>
      </c>
      <c r="D162" s="80" t="s">
        <v>4</v>
      </c>
      <c r="E162" s="81" t="s">
        <v>590</v>
      </c>
      <c r="H162" s="29"/>
    </row>
    <row r="163" spans="1:8" ht="15.6" thickBot="1">
      <c r="A163" s="42"/>
      <c r="B163" s="88" t="s">
        <v>680</v>
      </c>
      <c r="C163" s="80">
        <v>19</v>
      </c>
      <c r="D163" s="80" t="s">
        <v>4</v>
      </c>
      <c r="E163" s="81" t="s">
        <v>590</v>
      </c>
    </row>
    <row r="164" spans="1:8" ht="15.6" thickBot="1">
      <c r="A164" s="42"/>
      <c r="B164" s="88" t="s">
        <v>706</v>
      </c>
      <c r="C164" s="119">
        <v>1500</v>
      </c>
      <c r="D164" s="80" t="s">
        <v>5</v>
      </c>
      <c r="E164" s="81" t="s">
        <v>590</v>
      </c>
    </row>
    <row r="165" spans="1:8" ht="15.6" thickBot="1">
      <c r="A165" s="42"/>
      <c r="B165" s="90" t="s">
        <v>560</v>
      </c>
      <c r="C165" s="86">
        <v>15000</v>
      </c>
      <c r="D165" s="80" t="s">
        <v>5</v>
      </c>
      <c r="E165" s="81" t="s">
        <v>93</v>
      </c>
      <c r="F165" s="29" t="s">
        <v>64</v>
      </c>
      <c r="G165" s="29"/>
    </row>
    <row r="166" spans="1:8" ht="15.6" thickBot="1">
      <c r="A166" s="42"/>
      <c r="B166" s="90" t="s">
        <v>561</v>
      </c>
      <c r="C166" s="86">
        <v>22000</v>
      </c>
      <c r="D166" s="80" t="s">
        <v>5</v>
      </c>
      <c r="E166" s="81" t="s">
        <v>93</v>
      </c>
      <c r="F166" s="29" t="s">
        <v>68</v>
      </c>
      <c r="G166" s="29"/>
    </row>
    <row r="167" spans="1:8" ht="15.6" thickBot="1">
      <c r="A167" s="42"/>
      <c r="B167" s="90" t="s">
        <v>705</v>
      </c>
      <c r="C167" s="86">
        <v>53000</v>
      </c>
      <c r="D167" s="80" t="s">
        <v>5</v>
      </c>
      <c r="E167" s="81" t="s">
        <v>93</v>
      </c>
      <c r="F167" s="21" t="s">
        <v>56</v>
      </c>
    </row>
    <row r="168" spans="1:8" ht="15.6" thickBot="1">
      <c r="A168" s="42"/>
      <c r="B168" s="90" t="s">
        <v>562</v>
      </c>
      <c r="C168" s="86">
        <v>21000</v>
      </c>
      <c r="D168" s="80" t="s">
        <v>5</v>
      </c>
      <c r="E168" s="81" t="s">
        <v>93</v>
      </c>
      <c r="F168" s="21" t="s">
        <v>65</v>
      </c>
    </row>
    <row r="169" spans="1:8" ht="15.6" thickBot="1">
      <c r="A169" s="42"/>
      <c r="B169" s="90" t="s">
        <v>563</v>
      </c>
      <c r="C169" s="86">
        <v>33000</v>
      </c>
      <c r="D169" s="80" t="s">
        <v>5</v>
      </c>
      <c r="E169" s="81" t="s">
        <v>93</v>
      </c>
    </row>
    <row r="170" spans="1:8" ht="15.6" thickBot="1">
      <c r="A170" s="42"/>
      <c r="B170" s="90" t="s">
        <v>564</v>
      </c>
      <c r="C170" s="86">
        <v>25000</v>
      </c>
      <c r="D170" s="80" t="s">
        <v>5</v>
      </c>
      <c r="E170" s="81" t="s">
        <v>93</v>
      </c>
    </row>
    <row r="171" spans="1:8" ht="15.6" thickBot="1">
      <c r="A171" s="42"/>
      <c r="B171" s="90" t="s">
        <v>565</v>
      </c>
      <c r="C171" s="86">
        <v>70000</v>
      </c>
      <c r="D171" s="80" t="s">
        <v>5</v>
      </c>
      <c r="E171" s="81" t="s">
        <v>93</v>
      </c>
    </row>
    <row r="172" spans="1:8">
      <c r="A172" s="42"/>
      <c r="B172" s="92"/>
      <c r="C172" s="93"/>
      <c r="D172" s="94"/>
    </row>
    <row r="173" spans="1:8">
      <c r="A173" s="42"/>
      <c r="B173" s="92"/>
      <c r="C173" s="93"/>
      <c r="D173" s="94"/>
    </row>
    <row r="174" spans="1:8">
      <c r="A174" s="42"/>
      <c r="B174" s="92"/>
      <c r="C174" s="93"/>
      <c r="D174" s="94"/>
    </row>
    <row r="175" spans="1:8">
      <c r="A175" s="42"/>
      <c r="B175" s="92"/>
      <c r="C175" s="93"/>
      <c r="D175" s="94"/>
    </row>
    <row r="176" spans="1:8">
      <c r="A176" s="42"/>
      <c r="B176" s="92"/>
      <c r="C176" s="93"/>
      <c r="D176" s="94"/>
    </row>
    <row r="177" spans="1:4">
      <c r="A177" s="42"/>
      <c r="B177" s="92"/>
      <c r="C177" s="93"/>
      <c r="D177" s="94"/>
    </row>
    <row r="178" spans="1:4">
      <c r="A178" s="42"/>
      <c r="B178" s="92"/>
      <c r="C178" s="93"/>
      <c r="D178" s="94"/>
    </row>
    <row r="179" spans="1:4" ht="15.6" thickBot="1">
      <c r="A179" s="42"/>
      <c r="B179" s="92"/>
      <c r="C179" s="93"/>
      <c r="D179" s="94"/>
    </row>
    <row r="180" spans="1:4" ht="15.6" thickBot="1">
      <c r="A180" s="42"/>
      <c r="B180" s="107" t="s">
        <v>700</v>
      </c>
      <c r="C180" s="109">
        <v>2.5</v>
      </c>
      <c r="D180" s="109" t="s">
        <v>4</v>
      </c>
    </row>
    <row r="181" spans="1:4" ht="15.6" thickBot="1">
      <c r="A181" s="42"/>
      <c r="B181" s="117" t="s">
        <v>701</v>
      </c>
      <c r="C181" s="118">
        <v>3</v>
      </c>
      <c r="D181" s="118" t="s">
        <v>4</v>
      </c>
    </row>
    <row r="182" spans="1:4" ht="15.6" thickBot="1">
      <c r="A182" s="42"/>
      <c r="B182" s="110" t="s">
        <v>678</v>
      </c>
      <c r="C182" s="80">
        <v>11</v>
      </c>
      <c r="D182" s="80" t="s">
        <v>4</v>
      </c>
    </row>
    <row r="183" spans="1:4" ht="15.6" thickBot="1">
      <c r="A183" s="42"/>
      <c r="B183" s="110" t="s">
        <v>679</v>
      </c>
      <c r="C183" s="80">
        <v>15</v>
      </c>
      <c r="D183" s="80" t="s">
        <v>4</v>
      </c>
    </row>
    <row r="184" spans="1:4" ht="15.6" thickBot="1">
      <c r="A184" s="42"/>
      <c r="B184" s="110" t="s">
        <v>680</v>
      </c>
      <c r="C184" s="80">
        <v>19</v>
      </c>
      <c r="D184" s="80" t="s">
        <v>4</v>
      </c>
    </row>
    <row r="185" spans="1:4" ht="15.6" thickBot="1">
      <c r="A185" s="42"/>
      <c r="B185" s="110" t="s">
        <v>26</v>
      </c>
      <c r="C185" s="80">
        <v>25</v>
      </c>
      <c r="D185" s="80" t="s">
        <v>4</v>
      </c>
    </row>
    <row r="186" spans="1:4" ht="15.6" thickBot="1">
      <c r="A186" s="42"/>
      <c r="B186" s="110" t="s">
        <v>702</v>
      </c>
      <c r="C186" s="80">
        <v>11</v>
      </c>
      <c r="D186" s="80" t="s">
        <v>4</v>
      </c>
    </row>
    <row r="187" spans="1:4" ht="15.6" thickBot="1">
      <c r="A187" s="42"/>
      <c r="B187" s="110" t="s">
        <v>703</v>
      </c>
      <c r="C187" s="80">
        <v>16.5</v>
      </c>
      <c r="D187" s="80" t="s">
        <v>4</v>
      </c>
    </row>
    <row r="188" spans="1:4" ht="15.6" thickBot="1">
      <c r="A188" s="42"/>
      <c r="B188" s="110" t="s">
        <v>704</v>
      </c>
      <c r="C188" s="80">
        <v>20.5</v>
      </c>
      <c r="D188" s="80" t="s">
        <v>4</v>
      </c>
    </row>
    <row r="189" spans="1:4" ht="15.6" thickBot="1">
      <c r="A189" s="42"/>
      <c r="B189" s="110" t="s">
        <v>697</v>
      </c>
      <c r="C189" s="80">
        <v>22</v>
      </c>
      <c r="D189" s="80" t="s">
        <v>4</v>
      </c>
    </row>
    <row r="190" spans="1:4" ht="15.6" thickBot="1">
      <c r="A190" s="42"/>
      <c r="B190" s="110" t="s">
        <v>698</v>
      </c>
      <c r="C190" s="80">
        <v>25</v>
      </c>
      <c r="D190" s="80" t="s">
        <v>4</v>
      </c>
    </row>
    <row r="191" spans="1:4" ht="15.6" thickBot="1">
      <c r="A191" s="42"/>
      <c r="B191" s="110" t="s">
        <v>699</v>
      </c>
      <c r="C191" s="80">
        <v>33</v>
      </c>
      <c r="D191" s="80" t="s">
        <v>4</v>
      </c>
    </row>
    <row r="192" spans="1:4" ht="15.6" thickBot="1">
      <c r="A192" s="42"/>
      <c r="B192" s="111" t="s">
        <v>298</v>
      </c>
      <c r="C192" s="84">
        <v>3.5</v>
      </c>
      <c r="D192" s="84" t="s">
        <v>5</v>
      </c>
    </row>
    <row r="193" spans="1:4" ht="15.6" thickBot="1">
      <c r="A193" s="42"/>
      <c r="B193" s="111" t="s">
        <v>299</v>
      </c>
      <c r="C193" s="84">
        <v>17</v>
      </c>
      <c r="D193" s="84" t="s">
        <v>7</v>
      </c>
    </row>
    <row r="194" spans="1:4" ht="15.6" thickBot="1">
      <c r="A194" s="42"/>
      <c r="B194" s="111" t="s">
        <v>310</v>
      </c>
      <c r="C194" s="84">
        <v>14</v>
      </c>
      <c r="D194" s="84" t="s">
        <v>7</v>
      </c>
    </row>
    <row r="195" spans="1:4" ht="15.6" thickBot="1">
      <c r="A195" s="42"/>
      <c r="B195" s="111" t="s">
        <v>300</v>
      </c>
      <c r="C195" s="84">
        <v>19</v>
      </c>
      <c r="D195" s="84" t="s">
        <v>7</v>
      </c>
    </row>
    <row r="196" spans="1:4" ht="15.6" thickBot="1">
      <c r="A196" s="42"/>
      <c r="B196" s="110" t="s">
        <v>274</v>
      </c>
      <c r="C196" s="80">
        <v>14</v>
      </c>
      <c r="D196" s="80" t="s">
        <v>4</v>
      </c>
    </row>
    <row r="197" spans="1:4" ht="15.6" thickBot="1">
      <c r="A197" s="42"/>
      <c r="B197" s="110" t="s">
        <v>393</v>
      </c>
      <c r="C197" s="80">
        <v>17</v>
      </c>
      <c r="D197" s="80" t="s">
        <v>4</v>
      </c>
    </row>
    <row r="198" spans="1:4" ht="15.6" thickBot="1">
      <c r="A198" s="42"/>
      <c r="B198" s="110" t="s">
        <v>275</v>
      </c>
      <c r="C198" s="80">
        <v>23.5</v>
      </c>
      <c r="D198" s="80" t="s">
        <v>4</v>
      </c>
    </row>
    <row r="199" spans="1:4" ht="15.6" thickBot="1">
      <c r="A199" s="32"/>
      <c r="B199" s="110" t="s">
        <v>683</v>
      </c>
      <c r="C199" s="80">
        <v>135</v>
      </c>
      <c r="D199" s="80" t="s">
        <v>4</v>
      </c>
    </row>
    <row r="200" spans="1:4" ht="15.6" thickBot="1">
      <c r="A200" s="32"/>
      <c r="B200" s="110" t="s">
        <v>684</v>
      </c>
      <c r="C200" s="80">
        <v>800</v>
      </c>
      <c r="D200" s="80" t="s">
        <v>4</v>
      </c>
    </row>
    <row r="201" spans="1:4" ht="15.6" thickBot="1">
      <c r="A201" s="32"/>
      <c r="B201" s="110" t="s">
        <v>685</v>
      </c>
      <c r="C201" s="80">
        <v>23</v>
      </c>
      <c r="D201" s="80" t="s">
        <v>4</v>
      </c>
    </row>
    <row r="202" spans="1:4" ht="15.6" thickBot="1">
      <c r="A202" s="32"/>
      <c r="B202" s="110" t="s">
        <v>686</v>
      </c>
      <c r="C202" s="80">
        <v>120</v>
      </c>
      <c r="D202" s="80" t="s">
        <v>4</v>
      </c>
    </row>
    <row r="203" spans="1:4" ht="15.6" thickBot="1">
      <c r="A203" s="32"/>
      <c r="B203" s="110" t="s">
        <v>687</v>
      </c>
      <c r="C203" s="80">
        <v>135</v>
      </c>
      <c r="D203" s="80" t="s">
        <v>4</v>
      </c>
    </row>
    <row r="204" spans="1:4" ht="15.6" thickBot="1">
      <c r="A204" s="32"/>
      <c r="B204" s="110" t="s">
        <v>282</v>
      </c>
      <c r="C204" s="86">
        <v>1070</v>
      </c>
      <c r="D204" s="80" t="s">
        <v>0</v>
      </c>
    </row>
    <row r="205" spans="1:4" ht="15.6" thickBot="1">
      <c r="A205" s="32"/>
      <c r="B205" s="110" t="s">
        <v>284</v>
      </c>
      <c r="C205" s="80">
        <v>40</v>
      </c>
      <c r="D205" s="80" t="s">
        <v>4</v>
      </c>
    </row>
    <row r="206" spans="1:4" ht="15.6" thickBot="1">
      <c r="A206" s="32"/>
      <c r="B206" s="110" t="s">
        <v>283</v>
      </c>
      <c r="C206" s="86">
        <v>2500</v>
      </c>
      <c r="D206" s="80" t="s">
        <v>682</v>
      </c>
    </row>
    <row r="207" spans="1:4" ht="15.6" thickBot="1">
      <c r="A207" s="32"/>
      <c r="B207" s="110" t="s">
        <v>281</v>
      </c>
      <c r="C207" s="86">
        <v>2000</v>
      </c>
      <c r="D207" s="80" t="s">
        <v>23</v>
      </c>
    </row>
    <row r="208" spans="1:4" ht="15.6" thickBot="1">
      <c r="A208" s="32"/>
      <c r="B208" s="110" t="s">
        <v>30</v>
      </c>
      <c r="C208" s="80">
        <v>535</v>
      </c>
      <c r="D208" s="80" t="s">
        <v>0</v>
      </c>
    </row>
    <row r="209" spans="1:4" ht="15.6" thickBot="1">
      <c r="A209" s="32"/>
      <c r="B209" s="110" t="s">
        <v>292</v>
      </c>
      <c r="C209" s="86">
        <v>2500</v>
      </c>
      <c r="D209" s="80" t="s">
        <v>0</v>
      </c>
    </row>
    <row r="210" spans="1:4" ht="15.6" thickBot="1">
      <c r="A210" s="32"/>
      <c r="B210" s="111" t="s">
        <v>688</v>
      </c>
      <c r="C210" s="79">
        <v>2500</v>
      </c>
      <c r="D210" s="80" t="s">
        <v>0</v>
      </c>
    </row>
    <row r="211" spans="1:4" ht="15.6" thickBot="1">
      <c r="A211" s="32"/>
      <c r="B211" s="111" t="s">
        <v>689</v>
      </c>
      <c r="C211" s="79">
        <v>3000</v>
      </c>
      <c r="D211" s="80" t="s">
        <v>0</v>
      </c>
    </row>
    <row r="212" spans="1:4" ht="15.6" thickBot="1">
      <c r="A212" s="23"/>
      <c r="B212" s="111" t="s">
        <v>690</v>
      </c>
      <c r="C212" s="79">
        <v>3500</v>
      </c>
      <c r="D212" s="80" t="s">
        <v>0</v>
      </c>
    </row>
    <row r="213" spans="1:4" ht="15.6" thickBot="1">
      <c r="A213" s="23"/>
      <c r="B213" s="110" t="s">
        <v>294</v>
      </c>
      <c r="C213" s="86">
        <v>1500</v>
      </c>
      <c r="D213" s="80" t="s">
        <v>24</v>
      </c>
    </row>
    <row r="214" spans="1:4" ht="15.6" thickBot="1">
      <c r="A214" s="23"/>
      <c r="B214" s="110" t="s">
        <v>295</v>
      </c>
      <c r="C214" s="86">
        <v>2500</v>
      </c>
      <c r="D214" s="80" t="s">
        <v>24</v>
      </c>
    </row>
    <row r="215" spans="1:4" ht="15.6" thickBot="1">
      <c r="A215" s="23"/>
      <c r="B215" s="110" t="s">
        <v>313</v>
      </c>
      <c r="C215" s="86">
        <v>3000</v>
      </c>
      <c r="D215" s="80" t="s">
        <v>24</v>
      </c>
    </row>
    <row r="216" spans="1:4" ht="15.6" thickBot="1">
      <c r="A216" s="23"/>
      <c r="B216" s="110" t="s">
        <v>296</v>
      </c>
      <c r="C216" s="86">
        <v>15000</v>
      </c>
      <c r="D216" s="80" t="s">
        <v>24</v>
      </c>
    </row>
    <row r="217" spans="1:4" ht="15.6" thickBot="1">
      <c r="A217" s="23"/>
      <c r="B217" s="110" t="s">
        <v>276</v>
      </c>
      <c r="C217" s="84">
        <v>200</v>
      </c>
      <c r="D217" s="84" t="s">
        <v>0</v>
      </c>
    </row>
    <row r="218" spans="1:4" ht="15.6" thickBot="1">
      <c r="A218" s="23"/>
      <c r="B218" s="110" t="s">
        <v>277</v>
      </c>
      <c r="C218" s="79">
        <v>1200</v>
      </c>
      <c r="D218" s="84" t="s">
        <v>0</v>
      </c>
    </row>
    <row r="219" spans="1:4" ht="15.6" thickBot="1">
      <c r="A219" s="23"/>
      <c r="B219" s="110" t="s">
        <v>392</v>
      </c>
      <c r="C219" s="79">
        <v>1500</v>
      </c>
      <c r="D219" s="84" t="s">
        <v>0</v>
      </c>
    </row>
    <row r="220" spans="1:4" ht="15.6" thickBot="1">
      <c r="A220" s="23"/>
      <c r="B220" s="110" t="s">
        <v>417</v>
      </c>
      <c r="C220" s="79">
        <v>1500</v>
      </c>
      <c r="D220" s="84" t="s">
        <v>0</v>
      </c>
    </row>
    <row r="221" spans="1:4" ht="15.6" thickBot="1">
      <c r="A221" s="23"/>
      <c r="B221" s="112" t="s">
        <v>457</v>
      </c>
      <c r="C221" s="113">
        <v>1200</v>
      </c>
      <c r="D221" s="114" t="s">
        <v>0</v>
      </c>
    </row>
    <row r="222" spans="1:4">
      <c r="A222" s="23"/>
      <c r="B222" s="92"/>
      <c r="C222" s="93"/>
      <c r="D222" s="94"/>
    </row>
    <row r="223" spans="1:4">
      <c r="A223" s="23"/>
      <c r="B223" s="92"/>
      <c r="C223" s="93"/>
      <c r="D223" s="94"/>
    </row>
    <row r="224" spans="1:4">
      <c r="A224" s="23"/>
      <c r="B224" s="92"/>
      <c r="C224" s="93"/>
      <c r="D224" s="94"/>
    </row>
    <row r="225" spans="1:4" ht="15.6" thickBot="1">
      <c r="A225" s="23"/>
      <c r="B225" s="92"/>
      <c r="C225" s="93"/>
      <c r="D225" s="94"/>
    </row>
    <row r="226" spans="1:4" ht="15.6" thickBot="1">
      <c r="A226" s="23"/>
      <c r="B226" s="107" t="s">
        <v>558</v>
      </c>
      <c r="C226" s="108">
        <v>1300</v>
      </c>
      <c r="D226" s="109" t="s">
        <v>290</v>
      </c>
    </row>
    <row r="227" spans="1:4" ht="15.6" thickBot="1">
      <c r="A227" s="23"/>
      <c r="B227" s="110" t="s">
        <v>287</v>
      </c>
      <c r="C227" s="86">
        <v>1000</v>
      </c>
      <c r="D227" s="80" t="s">
        <v>290</v>
      </c>
    </row>
    <row r="228" spans="1:4" ht="15.6" thickBot="1">
      <c r="A228" s="23"/>
      <c r="B228" s="110" t="s">
        <v>288</v>
      </c>
      <c r="C228" s="86">
        <v>1500</v>
      </c>
      <c r="D228" s="80" t="s">
        <v>290</v>
      </c>
    </row>
    <row r="229" spans="1:4" ht="15.6" thickBot="1">
      <c r="A229" s="23"/>
      <c r="B229" s="110" t="s">
        <v>289</v>
      </c>
      <c r="C229" s="86">
        <v>2000</v>
      </c>
      <c r="D229" s="80" t="s">
        <v>290</v>
      </c>
    </row>
    <row r="230" spans="1:4" ht="15.6" thickBot="1">
      <c r="A230" s="23"/>
      <c r="B230" s="110" t="s">
        <v>420</v>
      </c>
      <c r="C230" s="80">
        <v>7</v>
      </c>
      <c r="D230" s="80" t="s">
        <v>4</v>
      </c>
    </row>
    <row r="231" spans="1:4" ht="15.6" thickBot="1">
      <c r="A231" s="23"/>
      <c r="B231" s="110" t="s">
        <v>293</v>
      </c>
      <c r="C231" s="86">
        <v>1000</v>
      </c>
      <c r="D231" s="80" t="s">
        <v>0</v>
      </c>
    </row>
    <row r="232" spans="1:4" ht="15.6" thickBot="1">
      <c r="A232" s="23"/>
      <c r="B232" s="110" t="s">
        <v>681</v>
      </c>
      <c r="C232" s="86">
        <v>1000</v>
      </c>
      <c r="D232" s="80" t="s">
        <v>0</v>
      </c>
    </row>
    <row r="233" spans="1:4">
      <c r="A233" s="23"/>
      <c r="B233" s="92"/>
      <c r="C233" s="93"/>
      <c r="D233" s="94"/>
    </row>
    <row r="234" spans="1:4">
      <c r="A234" s="23"/>
      <c r="B234" s="92"/>
      <c r="C234" s="93"/>
      <c r="D234" s="94"/>
    </row>
    <row r="235" spans="1:4">
      <c r="A235" s="23"/>
      <c r="B235" s="92"/>
      <c r="C235" s="93"/>
      <c r="D235" s="94"/>
    </row>
    <row r="236" spans="1:4">
      <c r="A236" s="23"/>
      <c r="B236" s="92"/>
      <c r="C236" s="93"/>
      <c r="D236" s="94"/>
    </row>
    <row r="237" spans="1:4">
      <c r="A237" s="23"/>
      <c r="B237" s="92"/>
      <c r="C237" s="93"/>
      <c r="D237" s="94"/>
    </row>
    <row r="238" spans="1:4">
      <c r="A238" s="23"/>
      <c r="B238" s="92"/>
      <c r="C238" s="93"/>
      <c r="D238" s="94"/>
    </row>
    <row r="239" spans="1:4">
      <c r="A239" s="23"/>
      <c r="B239" s="92"/>
      <c r="C239" s="93"/>
      <c r="D239" s="94"/>
    </row>
    <row r="240" spans="1:4">
      <c r="A240" s="23"/>
      <c r="B240" s="92"/>
      <c r="C240" s="93"/>
      <c r="D240" s="94"/>
    </row>
    <row r="241" spans="1:4">
      <c r="A241" s="23"/>
      <c r="B241" s="92"/>
      <c r="C241" s="93"/>
      <c r="D241" s="94"/>
    </row>
    <row r="242" spans="1:4">
      <c r="A242" s="23"/>
      <c r="B242" s="92"/>
      <c r="C242" s="97"/>
      <c r="D242" s="94"/>
    </row>
    <row r="243" spans="1:4">
      <c r="A243" s="23"/>
      <c r="B243" s="92"/>
      <c r="C243" s="93"/>
      <c r="D243" s="94"/>
    </row>
    <row r="244" spans="1:4">
      <c r="A244" s="23"/>
      <c r="B244" s="92"/>
      <c r="C244" s="97"/>
      <c r="D244" s="94"/>
    </row>
    <row r="245" spans="1:4">
      <c r="A245" s="23"/>
      <c r="B245" s="92"/>
      <c r="C245" s="97"/>
      <c r="D245" s="94"/>
    </row>
    <row r="246" spans="1:4">
      <c r="A246" s="23"/>
      <c r="B246" s="92"/>
      <c r="C246" s="93"/>
      <c r="D246" s="94"/>
    </row>
    <row r="247" spans="1:4">
      <c r="A247" s="23"/>
      <c r="B247" s="95"/>
      <c r="C247" s="96"/>
      <c r="D247" s="94"/>
    </row>
    <row r="248" spans="1:4">
      <c r="A248" s="23"/>
      <c r="B248" s="95"/>
      <c r="C248" s="96"/>
      <c r="D248" s="94"/>
    </row>
    <row r="249" spans="1:4">
      <c r="A249" s="23"/>
      <c r="B249" s="95"/>
      <c r="C249" s="96"/>
      <c r="D249" s="94"/>
    </row>
    <row r="250" spans="1:4">
      <c r="A250" s="23"/>
      <c r="B250" s="92"/>
      <c r="C250" s="93"/>
      <c r="D250" s="94"/>
    </row>
    <row r="251" spans="1:4">
      <c r="A251" s="23"/>
      <c r="B251" s="92"/>
      <c r="C251" s="93"/>
      <c r="D251" s="94"/>
    </row>
    <row r="252" spans="1:4">
      <c r="A252" s="23"/>
      <c r="B252" s="92"/>
      <c r="C252" s="93"/>
      <c r="D252" s="94"/>
    </row>
    <row r="253" spans="1:4">
      <c r="A253" s="23"/>
      <c r="B253" s="92"/>
      <c r="C253" s="93"/>
      <c r="D253" s="94"/>
    </row>
    <row r="254" spans="1:4">
      <c r="A254" s="23"/>
      <c r="B254" s="92"/>
      <c r="C254" s="93"/>
      <c r="D254" s="94"/>
    </row>
    <row r="255" spans="1:4">
      <c r="A255" s="23"/>
      <c r="B255" s="92"/>
      <c r="C255" s="93"/>
      <c r="D255" s="94"/>
    </row>
    <row r="256" spans="1:4">
      <c r="A256" s="23"/>
      <c r="B256" s="92"/>
      <c r="C256" s="93"/>
      <c r="D256" s="94"/>
    </row>
    <row r="257" spans="1:4">
      <c r="A257" s="23"/>
      <c r="B257" s="92"/>
      <c r="C257" s="93"/>
      <c r="D257" s="94"/>
    </row>
    <row r="258" spans="1:4">
      <c r="A258" s="23"/>
      <c r="B258" s="92"/>
      <c r="C258" s="93"/>
      <c r="D258" s="94"/>
    </row>
    <row r="259" spans="1:4">
      <c r="A259" s="23"/>
      <c r="B259" s="92"/>
      <c r="C259" s="93"/>
      <c r="D259" s="94"/>
    </row>
    <row r="260" spans="1:4">
      <c r="A260" s="23"/>
      <c r="B260" s="92"/>
      <c r="C260" s="93"/>
      <c r="D260" s="94"/>
    </row>
    <row r="261" spans="1:4">
      <c r="A261" s="23"/>
      <c r="B261" s="92"/>
      <c r="C261" s="93"/>
      <c r="D261" s="94"/>
    </row>
    <row r="262" spans="1:4">
      <c r="A262" s="23"/>
      <c r="B262" s="92"/>
      <c r="C262" s="93"/>
      <c r="D262" s="94"/>
    </row>
    <row r="263" spans="1:4">
      <c r="A263" s="23"/>
      <c r="B263" s="92"/>
      <c r="C263" s="93"/>
      <c r="D263" s="94"/>
    </row>
    <row r="264" spans="1:4">
      <c r="A264" s="23"/>
      <c r="B264" s="92"/>
      <c r="C264" s="93"/>
      <c r="D264" s="94"/>
    </row>
    <row r="265" spans="1:4">
      <c r="A265" s="23"/>
      <c r="B265" s="92"/>
      <c r="C265" s="98"/>
      <c r="D265" s="94"/>
    </row>
    <row r="266" spans="1:4">
      <c r="A266" s="23"/>
      <c r="B266" s="92"/>
      <c r="C266" s="98"/>
      <c r="D266" s="94"/>
    </row>
    <row r="267" spans="1:4">
      <c r="A267" s="23"/>
      <c r="B267" s="92"/>
      <c r="C267" s="98"/>
      <c r="D267" s="94"/>
    </row>
    <row r="268" spans="1:4" ht="15.6" thickBot="1">
      <c r="A268" s="23"/>
      <c r="B268" s="92"/>
      <c r="C268" s="98"/>
      <c r="D268" s="94"/>
    </row>
    <row r="269" spans="1:4" ht="15.6" thickBot="1">
      <c r="A269" s="23"/>
      <c r="B269" s="110" t="s">
        <v>294</v>
      </c>
      <c r="C269" s="99">
        <v>9.65</v>
      </c>
      <c r="D269" s="94" t="s">
        <v>4</v>
      </c>
    </row>
    <row r="270" spans="1:4" ht="15.6" thickBot="1">
      <c r="A270" s="23"/>
      <c r="B270" s="110" t="s">
        <v>295</v>
      </c>
      <c r="C270" s="99"/>
      <c r="D270" s="94"/>
    </row>
    <row r="271" spans="1:4" ht="15.6" thickBot="1">
      <c r="A271" s="23"/>
      <c r="B271" s="110" t="s">
        <v>313</v>
      </c>
      <c r="C271" s="100"/>
      <c r="D271" s="94"/>
    </row>
    <row r="272" spans="1:4">
      <c r="A272" s="23"/>
      <c r="B272" s="92"/>
      <c r="C272" s="100"/>
      <c r="D272" s="94"/>
    </row>
    <row r="273" spans="1:4">
      <c r="A273" s="23"/>
      <c r="B273" s="92"/>
      <c r="C273" s="100"/>
      <c r="D273" s="94"/>
    </row>
    <row r="274" spans="1:4">
      <c r="C274" s="21"/>
      <c r="D274" s="21"/>
    </row>
    <row r="275" spans="1:4">
      <c r="B275" s="64" t="s">
        <v>199</v>
      </c>
      <c r="C275" s="66">
        <v>0</v>
      </c>
      <c r="D275" s="24"/>
    </row>
    <row r="276" spans="1:4">
      <c r="B276" s="65" t="s">
        <v>196</v>
      </c>
      <c r="C276" s="67">
        <v>399</v>
      </c>
      <c r="D276" s="25"/>
    </row>
    <row r="277" spans="1:4">
      <c r="B277" s="65" t="s">
        <v>197</v>
      </c>
      <c r="C277" s="66">
        <v>499</v>
      </c>
      <c r="D277" s="24"/>
    </row>
    <row r="278" spans="1:4">
      <c r="B278" s="65" t="s">
        <v>198</v>
      </c>
      <c r="C278" s="66">
        <v>599</v>
      </c>
      <c r="D278" s="24"/>
    </row>
    <row r="279" spans="1:4">
      <c r="B279" s="65" t="s">
        <v>311</v>
      </c>
      <c r="C279" s="66">
        <v>799</v>
      </c>
      <c r="D279" s="24"/>
    </row>
    <row r="280" spans="1:4">
      <c r="B280" s="65" t="s">
        <v>312</v>
      </c>
      <c r="C280" s="66">
        <v>1200</v>
      </c>
      <c r="D280" s="24"/>
    </row>
    <row r="281" spans="1:4">
      <c r="B281" s="64" t="s">
        <v>557</v>
      </c>
      <c r="C281" s="66"/>
      <c r="D281" s="24"/>
    </row>
    <row r="282" spans="1:4">
      <c r="B282" s="26" t="s">
        <v>32</v>
      </c>
      <c r="C282" s="27" t="s">
        <v>59</v>
      </c>
    </row>
    <row r="283" spans="1:4">
      <c r="B283" s="28" t="s">
        <v>33</v>
      </c>
      <c r="C283" s="27" t="s">
        <v>75</v>
      </c>
    </row>
    <row r="284" spans="1:4">
      <c r="B284" s="28" t="s">
        <v>34</v>
      </c>
      <c r="C284" s="27" t="s">
        <v>76</v>
      </c>
    </row>
    <row r="285" spans="1:4">
      <c r="B285" s="28" t="s">
        <v>35</v>
      </c>
      <c r="C285" s="27" t="s">
        <v>60</v>
      </c>
    </row>
    <row r="286" spans="1:4">
      <c r="B286" s="28" t="s">
        <v>36</v>
      </c>
      <c r="C286" s="27" t="s">
        <v>559</v>
      </c>
    </row>
    <row r="287" spans="1:4">
      <c r="B287" s="28" t="s">
        <v>37</v>
      </c>
      <c r="C287" s="27" t="s">
        <v>61</v>
      </c>
    </row>
    <row r="288" spans="1:4">
      <c r="B288" s="26" t="s">
        <v>38</v>
      </c>
    </row>
    <row r="289" spans="2:4">
      <c r="B289" s="30" t="s">
        <v>39</v>
      </c>
      <c r="C289" s="31" t="s">
        <v>62</v>
      </c>
      <c r="D289" s="31"/>
    </row>
    <row r="290" spans="2:4">
      <c r="B290" s="28" t="s">
        <v>40</v>
      </c>
      <c r="C290" s="31" t="s">
        <v>67</v>
      </c>
      <c r="D290" s="31"/>
    </row>
    <row r="291" spans="2:4">
      <c r="B291" s="30" t="s">
        <v>41</v>
      </c>
      <c r="C291" s="31" t="s">
        <v>31</v>
      </c>
      <c r="D291" s="31"/>
    </row>
    <row r="292" spans="2:4">
      <c r="B292" s="28" t="s">
        <v>42</v>
      </c>
      <c r="C292" s="31" t="s">
        <v>66</v>
      </c>
      <c r="D292" s="31"/>
    </row>
    <row r="293" spans="2:4">
      <c r="B293" s="28" t="s">
        <v>43</v>
      </c>
    </row>
    <row r="294" spans="2:4">
      <c r="B294" s="28" t="s">
        <v>44</v>
      </c>
    </row>
    <row r="295" spans="2:4">
      <c r="B295" s="26" t="s">
        <v>45</v>
      </c>
    </row>
    <row r="296" spans="2:4">
      <c r="B296" s="28" t="s">
        <v>46</v>
      </c>
    </row>
    <row r="297" spans="2:4">
      <c r="B297" s="30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A4" zoomScale="50" zoomScaleNormal="50" workbookViewId="0">
      <selection activeCell="E24" sqref="E24"/>
    </sheetView>
  </sheetViews>
  <sheetFormatPr defaultRowHeight="13.8"/>
  <cols>
    <col min="1" max="1" width="0.8984375" customWidth="1"/>
    <col min="2" max="2" width="18" customWidth="1"/>
    <col min="3" max="5" width="14.09765625" customWidth="1"/>
    <col min="6" max="6" width="16.5" customWidth="1"/>
    <col min="8" max="8" width="35.8984375" bestFit="1" customWidth="1"/>
    <col min="9" max="9" width="55.8984375" bestFit="1" customWidth="1"/>
    <col min="10" max="10" width="53.5" bestFit="1" customWidth="1"/>
    <col min="11" max="11" width="64.8984375" bestFit="1" customWidth="1"/>
    <col min="12" max="12" width="51.8984375" customWidth="1"/>
    <col min="13" max="13" width="27.5" customWidth="1"/>
    <col min="14" max="14" width="20.09765625" customWidth="1"/>
    <col min="15" max="15" width="52.8984375" style="3" bestFit="1" customWidth="1"/>
    <col min="16" max="16" width="47.8984375" style="3" bestFit="1" customWidth="1"/>
    <col min="17" max="17" width="26.8984375" bestFit="1" customWidth="1"/>
    <col min="18" max="18" width="63.09765625" bestFit="1" customWidth="1"/>
    <col min="19" max="19" width="13.8984375" bestFit="1" customWidth="1"/>
  </cols>
  <sheetData>
    <row r="2" spans="2:19" ht="34.35" customHeight="1">
      <c r="B2" s="1" t="s">
        <v>164</v>
      </c>
      <c r="C2" s="1" t="s">
        <v>165</v>
      </c>
      <c r="D2" s="1" t="s">
        <v>169</v>
      </c>
      <c r="E2" s="1" t="s">
        <v>170</v>
      </c>
      <c r="F2" s="2" t="s">
        <v>171</v>
      </c>
      <c r="G2" s="3"/>
      <c r="M2" s="36" t="s">
        <v>175</v>
      </c>
      <c r="N2" s="36" t="s">
        <v>176</v>
      </c>
      <c r="O2" s="44"/>
      <c r="P2" s="37"/>
    </row>
    <row r="3" spans="2:19" s="5" customFormat="1" ht="27.6" customHeight="1">
      <c r="B3" s="4" t="s">
        <v>172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173</v>
      </c>
      <c r="J3" s="6" t="s">
        <v>174</v>
      </c>
      <c r="K3" s="45"/>
      <c r="M3" s="46" t="s">
        <v>153</v>
      </c>
      <c r="N3" s="38" t="s">
        <v>459</v>
      </c>
      <c r="O3" s="47" t="s">
        <v>554</v>
      </c>
      <c r="P3" s="39" t="s">
        <v>460</v>
      </c>
      <c r="R3" s="6"/>
      <c r="S3" s="6"/>
    </row>
    <row r="4" spans="2:19" ht="17.100000000000001" customHeight="1">
      <c r="B4" s="7" t="s">
        <v>79</v>
      </c>
      <c r="C4" s="8" t="s">
        <v>80</v>
      </c>
      <c r="D4" s="8" t="s">
        <v>81</v>
      </c>
      <c r="E4" s="8" t="s">
        <v>461</v>
      </c>
      <c r="F4" s="8" t="s">
        <v>177</v>
      </c>
      <c r="G4" s="8" t="s">
        <v>177</v>
      </c>
      <c r="H4" s="9" t="s">
        <v>462</v>
      </c>
      <c r="I4" s="10" t="s">
        <v>166</v>
      </c>
      <c r="J4" s="9" t="s">
        <v>56</v>
      </c>
      <c r="M4" s="46" t="s">
        <v>155</v>
      </c>
      <c r="N4" s="39" t="s">
        <v>463</v>
      </c>
      <c r="O4" s="47" t="s">
        <v>555</v>
      </c>
      <c r="P4" s="39" t="s">
        <v>191</v>
      </c>
      <c r="R4" s="9" t="s">
        <v>189</v>
      </c>
      <c r="S4" s="8" t="s">
        <v>144</v>
      </c>
    </row>
    <row r="5" spans="2:19" ht="17.100000000000001" customHeight="1">
      <c r="B5" s="7" t="s">
        <v>82</v>
      </c>
      <c r="C5" s="8" t="s">
        <v>83</v>
      </c>
      <c r="D5" s="8" t="s">
        <v>81</v>
      </c>
      <c r="E5" s="8" t="s">
        <v>461</v>
      </c>
      <c r="F5" s="8" t="s">
        <v>177</v>
      </c>
      <c r="G5" s="8" t="s">
        <v>178</v>
      </c>
      <c r="H5" s="9" t="s">
        <v>465</v>
      </c>
      <c r="I5" s="10" t="s">
        <v>167</v>
      </c>
      <c r="J5" s="9" t="s">
        <v>389</v>
      </c>
      <c r="M5" s="48" t="s">
        <v>466</v>
      </c>
      <c r="N5" s="39" t="s">
        <v>467</v>
      </c>
      <c r="O5" s="47" t="s">
        <v>556</v>
      </c>
      <c r="P5" s="39" t="s">
        <v>191</v>
      </c>
      <c r="R5" s="9" t="s">
        <v>190</v>
      </c>
      <c r="S5" s="8" t="s">
        <v>181</v>
      </c>
    </row>
    <row r="6" spans="2:19" ht="17.100000000000001" customHeight="1">
      <c r="B6" s="7" t="s">
        <v>107</v>
      </c>
      <c r="C6" s="8" t="s">
        <v>108</v>
      </c>
      <c r="D6" s="8" t="s">
        <v>109</v>
      </c>
      <c r="E6" s="8" t="s">
        <v>461</v>
      </c>
      <c r="F6" s="8" t="s">
        <v>177</v>
      </c>
      <c r="G6" s="8" t="s">
        <v>93</v>
      </c>
      <c r="H6" s="9" t="s">
        <v>468</v>
      </c>
      <c r="I6" s="10" t="s">
        <v>469</v>
      </c>
      <c r="J6" s="9" t="s">
        <v>388</v>
      </c>
      <c r="M6" s="49" t="s">
        <v>152</v>
      </c>
      <c r="N6" s="38" t="s">
        <v>470</v>
      </c>
      <c r="O6" s="47" t="s">
        <v>471</v>
      </c>
      <c r="P6" s="39" t="s">
        <v>191</v>
      </c>
      <c r="R6" s="9" t="s">
        <v>191</v>
      </c>
      <c r="S6" s="8" t="s">
        <v>168</v>
      </c>
    </row>
    <row r="7" spans="2:19" ht="17.100000000000001" customHeight="1">
      <c r="B7" s="7" t="s">
        <v>110</v>
      </c>
      <c r="C7" s="8" t="s">
        <v>111</v>
      </c>
      <c r="D7" s="8" t="s">
        <v>109</v>
      </c>
      <c r="E7" s="8" t="s">
        <v>461</v>
      </c>
      <c r="F7" s="8" t="s">
        <v>177</v>
      </c>
      <c r="G7" s="8" t="s">
        <v>134</v>
      </c>
      <c r="H7" s="9" t="s">
        <v>579</v>
      </c>
      <c r="I7" s="10" t="s">
        <v>473</v>
      </c>
      <c r="J7" s="9" t="s">
        <v>388</v>
      </c>
      <c r="M7" s="49" t="s">
        <v>474</v>
      </c>
      <c r="N7" s="38" t="s">
        <v>475</v>
      </c>
      <c r="O7" s="47" t="s">
        <v>471</v>
      </c>
      <c r="P7" s="39" t="s">
        <v>191</v>
      </c>
      <c r="R7" s="9"/>
      <c r="S7" s="8"/>
    </row>
    <row r="8" spans="2:19" ht="17.100000000000001" customHeight="1">
      <c r="B8" s="7" t="s">
        <v>112</v>
      </c>
      <c r="C8" s="8" t="s">
        <v>113</v>
      </c>
      <c r="D8" s="8" t="s">
        <v>109</v>
      </c>
      <c r="E8" s="8" t="s">
        <v>461</v>
      </c>
      <c r="F8" s="8" t="s">
        <v>177</v>
      </c>
      <c r="G8" s="8" t="s">
        <v>180</v>
      </c>
      <c r="H8" s="9" t="s">
        <v>472</v>
      </c>
      <c r="I8" s="12" t="s">
        <v>179</v>
      </c>
      <c r="J8" s="12" t="s">
        <v>31</v>
      </c>
      <c r="K8" s="10"/>
      <c r="M8" s="46" t="s">
        <v>476</v>
      </c>
      <c r="N8" s="38" t="s">
        <v>477</v>
      </c>
      <c r="O8" s="47" t="s">
        <v>478</v>
      </c>
      <c r="P8" s="39" t="s">
        <v>191</v>
      </c>
      <c r="R8" t="s">
        <v>212</v>
      </c>
    </row>
    <row r="9" spans="2:19" ht="17.100000000000001" customHeight="1">
      <c r="B9" s="7" t="s">
        <v>130</v>
      </c>
      <c r="C9" s="8" t="s">
        <v>131</v>
      </c>
      <c r="D9" s="8" t="s">
        <v>63</v>
      </c>
      <c r="E9" s="8" t="s">
        <v>461</v>
      </c>
      <c r="F9" s="8" t="s">
        <v>177</v>
      </c>
      <c r="G9" s="8" t="s">
        <v>63</v>
      </c>
      <c r="H9" s="9" t="s">
        <v>479</v>
      </c>
      <c r="I9" s="13" t="s">
        <v>371</v>
      </c>
      <c r="J9" s="13" t="s">
        <v>66</v>
      </c>
      <c r="M9" s="49" t="s">
        <v>398</v>
      </c>
      <c r="N9" s="38" t="s">
        <v>480</v>
      </c>
      <c r="O9" s="47" t="s">
        <v>478</v>
      </c>
      <c r="P9" s="39" t="s">
        <v>191</v>
      </c>
      <c r="R9" t="s">
        <v>213</v>
      </c>
      <c r="S9" s="3" t="s">
        <v>219</v>
      </c>
    </row>
    <row r="10" spans="2:19" ht="17.100000000000001" customHeight="1">
      <c r="B10" s="7" t="s">
        <v>124</v>
      </c>
      <c r="C10" s="8" t="s">
        <v>125</v>
      </c>
      <c r="D10" s="8" t="s">
        <v>63</v>
      </c>
      <c r="E10" s="8" t="s">
        <v>461</v>
      </c>
      <c r="F10" s="8" t="s">
        <v>63</v>
      </c>
      <c r="G10" s="3" t="s">
        <v>252</v>
      </c>
      <c r="H10" s="19" t="s">
        <v>481</v>
      </c>
      <c r="I10" s="12" t="s">
        <v>396</v>
      </c>
      <c r="J10" s="13" t="s">
        <v>297</v>
      </c>
      <c r="M10" s="46" t="s">
        <v>154</v>
      </c>
      <c r="N10" s="38" t="s">
        <v>482</v>
      </c>
      <c r="O10" s="47" t="s">
        <v>483</v>
      </c>
      <c r="P10" s="39" t="s">
        <v>190</v>
      </c>
      <c r="R10" t="s">
        <v>214</v>
      </c>
      <c r="S10" s="3" t="s">
        <v>220</v>
      </c>
    </row>
    <row r="11" spans="2:19" ht="17.100000000000001" customHeight="1">
      <c r="B11" s="14" t="s">
        <v>126</v>
      </c>
      <c r="C11" s="8" t="s">
        <v>127</v>
      </c>
      <c r="D11" s="8" t="s">
        <v>63</v>
      </c>
      <c r="E11" s="8" t="s">
        <v>461</v>
      </c>
      <c r="F11" s="8" t="s">
        <v>63</v>
      </c>
      <c r="G11" s="3" t="s">
        <v>484</v>
      </c>
      <c r="H11" s="19" t="s">
        <v>485</v>
      </c>
      <c r="I11" t="s">
        <v>377</v>
      </c>
      <c r="J11" s="13" t="s">
        <v>378</v>
      </c>
      <c r="M11" s="50" t="s">
        <v>156</v>
      </c>
      <c r="N11" s="38" t="s">
        <v>162</v>
      </c>
      <c r="O11" s="47" t="s">
        <v>556</v>
      </c>
      <c r="P11" s="39" t="s">
        <v>190</v>
      </c>
      <c r="R11" t="s">
        <v>215</v>
      </c>
      <c r="S11" s="3" t="s">
        <v>222</v>
      </c>
    </row>
    <row r="12" spans="2:19" ht="17.100000000000001" customHeight="1">
      <c r="B12" s="14" t="s">
        <v>128</v>
      </c>
      <c r="C12" s="8" t="s">
        <v>129</v>
      </c>
      <c r="D12" s="8" t="s">
        <v>63</v>
      </c>
      <c r="E12" s="8" t="s">
        <v>461</v>
      </c>
      <c r="F12" s="8" t="s">
        <v>63</v>
      </c>
      <c r="G12" s="3" t="s">
        <v>486</v>
      </c>
      <c r="H12" s="12" t="s">
        <v>179</v>
      </c>
      <c r="I12" t="s">
        <v>164</v>
      </c>
      <c r="M12" s="49" t="s">
        <v>487</v>
      </c>
      <c r="N12" s="38" t="s">
        <v>488</v>
      </c>
      <c r="O12" s="47" t="s">
        <v>478</v>
      </c>
      <c r="P12" s="39" t="s">
        <v>190</v>
      </c>
      <c r="R12" t="s">
        <v>224</v>
      </c>
      <c r="S12" s="3" t="s">
        <v>223</v>
      </c>
    </row>
    <row r="13" spans="2:19" ht="17.100000000000001" customHeight="1">
      <c r="B13" s="14" t="s">
        <v>186</v>
      </c>
      <c r="C13" s="8" t="s">
        <v>186</v>
      </c>
      <c r="D13" s="8" t="s">
        <v>63</v>
      </c>
      <c r="E13" s="8" t="s">
        <v>461</v>
      </c>
      <c r="F13" s="8" t="s">
        <v>63</v>
      </c>
      <c r="G13" s="3" t="s">
        <v>489</v>
      </c>
      <c r="H13" s="12" t="s">
        <v>179</v>
      </c>
      <c r="I13" t="s">
        <v>166</v>
      </c>
      <c r="J13" s="9" t="s">
        <v>56</v>
      </c>
      <c r="M13" s="49" t="s">
        <v>399</v>
      </c>
      <c r="N13" s="38" t="s">
        <v>490</v>
      </c>
      <c r="O13" s="47" t="s">
        <v>478</v>
      </c>
      <c r="P13" s="39" t="s">
        <v>190</v>
      </c>
      <c r="R13" t="s">
        <v>225</v>
      </c>
      <c r="S13" s="3" t="s">
        <v>386</v>
      </c>
    </row>
    <row r="14" spans="2:19" ht="17.100000000000001" customHeight="1">
      <c r="B14" s="7" t="s">
        <v>91</v>
      </c>
      <c r="C14" s="8" t="s">
        <v>92</v>
      </c>
      <c r="D14" s="8" t="s">
        <v>93</v>
      </c>
      <c r="E14" s="8" t="s">
        <v>182</v>
      </c>
      <c r="F14" s="8" t="s">
        <v>93</v>
      </c>
      <c r="G14" s="3" t="s">
        <v>254</v>
      </c>
      <c r="H14" s="12" t="s">
        <v>179</v>
      </c>
      <c r="I14" t="s">
        <v>424</v>
      </c>
      <c r="J14" s="9" t="s">
        <v>389</v>
      </c>
      <c r="K14" t="s">
        <v>491</v>
      </c>
      <c r="M14" s="49" t="s">
        <v>415</v>
      </c>
      <c r="N14" s="38" t="s">
        <v>492</v>
      </c>
      <c r="O14" s="47" t="s">
        <v>478</v>
      </c>
      <c r="P14" s="39" t="s">
        <v>190</v>
      </c>
      <c r="R14" t="s">
        <v>216</v>
      </c>
      <c r="S14" s="3" t="s">
        <v>387</v>
      </c>
    </row>
    <row r="15" spans="2:19" ht="17.100000000000001" customHeight="1">
      <c r="B15" s="7" t="s">
        <v>94</v>
      </c>
      <c r="C15" s="8" t="s">
        <v>95</v>
      </c>
      <c r="D15" s="8" t="s">
        <v>93</v>
      </c>
      <c r="E15" s="8" t="s">
        <v>182</v>
      </c>
      <c r="F15" s="8" t="s">
        <v>93</v>
      </c>
      <c r="G15" s="3" t="s">
        <v>253</v>
      </c>
      <c r="H15" s="12" t="s">
        <v>258</v>
      </c>
      <c r="I15" s="10" t="s">
        <v>423</v>
      </c>
      <c r="J15" s="9" t="s">
        <v>425</v>
      </c>
      <c r="K15" t="s">
        <v>493</v>
      </c>
      <c r="M15" s="50" t="s">
        <v>494</v>
      </c>
      <c r="N15" s="38" t="s">
        <v>419</v>
      </c>
      <c r="O15" s="47" t="s">
        <v>478</v>
      </c>
      <c r="P15" s="39" t="s">
        <v>190</v>
      </c>
      <c r="R15" t="s">
        <v>217</v>
      </c>
      <c r="S15" s="3" t="s">
        <v>221</v>
      </c>
    </row>
    <row r="16" spans="2:19" ht="17.100000000000001" customHeight="1">
      <c r="B16" s="7" t="s">
        <v>87</v>
      </c>
      <c r="C16" s="8" t="s">
        <v>88</v>
      </c>
      <c r="D16" s="8" t="s">
        <v>86</v>
      </c>
      <c r="E16" s="8" t="s">
        <v>178</v>
      </c>
      <c r="F16" s="8" t="s">
        <v>93</v>
      </c>
      <c r="G16" s="3" t="s">
        <v>251</v>
      </c>
      <c r="H16" s="20" t="s">
        <v>375</v>
      </c>
      <c r="I16" s="10" t="s">
        <v>395</v>
      </c>
      <c r="J16" s="9" t="s">
        <v>388</v>
      </c>
      <c r="K16" t="s">
        <v>495</v>
      </c>
      <c r="M16" s="49" t="s">
        <v>157</v>
      </c>
      <c r="N16" s="38" t="s">
        <v>496</v>
      </c>
      <c r="O16" s="47" t="s">
        <v>497</v>
      </c>
      <c r="P16" s="39" t="s">
        <v>498</v>
      </c>
      <c r="R16" t="s">
        <v>218</v>
      </c>
    </row>
    <row r="17" spans="2:18" ht="17.100000000000001" customHeight="1">
      <c r="B17" s="7" t="s">
        <v>137</v>
      </c>
      <c r="C17" s="8" t="s">
        <v>138</v>
      </c>
      <c r="D17" s="8" t="s">
        <v>134</v>
      </c>
      <c r="E17" s="8" t="s">
        <v>182</v>
      </c>
      <c r="F17" s="8" t="s">
        <v>93</v>
      </c>
      <c r="G17" s="3" t="s">
        <v>256</v>
      </c>
      <c r="H17" s="20" t="s">
        <v>260</v>
      </c>
      <c r="M17" s="48" t="s">
        <v>158</v>
      </c>
      <c r="N17" s="38" t="s">
        <v>499</v>
      </c>
      <c r="O17" s="47" t="s">
        <v>500</v>
      </c>
      <c r="P17" s="39" t="s">
        <v>498</v>
      </c>
      <c r="R17" t="s">
        <v>501</v>
      </c>
    </row>
    <row r="18" spans="2:18" ht="17.100000000000001" customHeight="1">
      <c r="B18" s="7" t="s">
        <v>139</v>
      </c>
      <c r="C18" s="8" t="s">
        <v>140</v>
      </c>
      <c r="D18" s="8" t="s">
        <v>134</v>
      </c>
      <c r="E18" s="8" t="s">
        <v>182</v>
      </c>
      <c r="F18" s="8" t="s">
        <v>93</v>
      </c>
      <c r="G18" s="3" t="s">
        <v>255</v>
      </c>
      <c r="H18" s="20" t="s">
        <v>259</v>
      </c>
      <c r="M18" s="49" t="s">
        <v>502</v>
      </c>
      <c r="N18" s="51" t="s">
        <v>503</v>
      </c>
      <c r="O18" s="47" t="s">
        <v>478</v>
      </c>
      <c r="P18" s="39" t="s">
        <v>498</v>
      </c>
      <c r="R18" t="s">
        <v>504</v>
      </c>
    </row>
    <row r="19" spans="2:18" ht="17.100000000000001" customHeight="1">
      <c r="B19" s="7" t="s">
        <v>96</v>
      </c>
      <c r="C19" s="8" t="s">
        <v>97</v>
      </c>
      <c r="D19" s="8" t="s">
        <v>98</v>
      </c>
      <c r="E19" s="8" t="s">
        <v>178</v>
      </c>
      <c r="F19" s="8" t="s">
        <v>134</v>
      </c>
      <c r="G19" s="3"/>
      <c r="I19" s="15"/>
      <c r="K19" s="10" t="s">
        <v>167</v>
      </c>
      <c r="L19" s="9" t="s">
        <v>389</v>
      </c>
      <c r="M19" s="49" t="s">
        <v>159</v>
      </c>
      <c r="N19" s="38" t="s">
        <v>505</v>
      </c>
      <c r="O19" s="47" t="s">
        <v>506</v>
      </c>
      <c r="P19" s="39" t="s">
        <v>498</v>
      </c>
      <c r="R19" t="s">
        <v>374</v>
      </c>
    </row>
    <row r="20" spans="2:18" ht="17.100000000000001" customHeight="1">
      <c r="B20" s="7" t="s">
        <v>105</v>
      </c>
      <c r="C20" s="8" t="s">
        <v>106</v>
      </c>
      <c r="D20" s="8" t="s">
        <v>98</v>
      </c>
      <c r="E20" s="8" t="s">
        <v>178</v>
      </c>
      <c r="F20" s="8" t="s">
        <v>134</v>
      </c>
      <c r="G20" s="3"/>
      <c r="I20" s="15"/>
      <c r="K20" s="10" t="s">
        <v>423</v>
      </c>
      <c r="L20" s="9" t="s">
        <v>425</v>
      </c>
      <c r="M20" s="49" t="s">
        <v>161</v>
      </c>
      <c r="N20" s="38" t="s">
        <v>185</v>
      </c>
      <c r="O20" s="47" t="s">
        <v>507</v>
      </c>
      <c r="P20" s="39" t="s">
        <v>183</v>
      </c>
      <c r="R20" t="s">
        <v>405</v>
      </c>
    </row>
    <row r="21" spans="2:18" ht="17.100000000000001" customHeight="1">
      <c r="B21" s="7" t="s">
        <v>132</v>
      </c>
      <c r="C21" s="8" t="s">
        <v>133</v>
      </c>
      <c r="D21" s="8" t="s">
        <v>134</v>
      </c>
      <c r="E21" s="8" t="s">
        <v>182</v>
      </c>
      <c r="F21" s="8" t="s">
        <v>134</v>
      </c>
      <c r="G21" s="3"/>
      <c r="I21" s="15"/>
      <c r="K21" s="10" t="s">
        <v>508</v>
      </c>
      <c r="L21" s="9" t="s">
        <v>388</v>
      </c>
      <c r="M21" s="49" t="s">
        <v>160</v>
      </c>
      <c r="N21" s="38" t="s">
        <v>184</v>
      </c>
      <c r="O21" s="47" t="s">
        <v>507</v>
      </c>
      <c r="P21" s="39" t="s">
        <v>183</v>
      </c>
      <c r="R21" t="s">
        <v>404</v>
      </c>
    </row>
    <row r="22" spans="2:18" ht="17.100000000000001" customHeight="1">
      <c r="B22" s="7" t="s">
        <v>135</v>
      </c>
      <c r="C22" s="8" t="s">
        <v>136</v>
      </c>
      <c r="D22" s="8" t="s">
        <v>134</v>
      </c>
      <c r="E22" s="8" t="s">
        <v>182</v>
      </c>
      <c r="F22" s="8" t="s">
        <v>134</v>
      </c>
      <c r="G22" s="3"/>
      <c r="I22" s="16"/>
      <c r="M22" s="49" t="s">
        <v>509</v>
      </c>
      <c r="N22" s="38" t="s">
        <v>510</v>
      </c>
      <c r="O22" s="47" t="s">
        <v>511</v>
      </c>
      <c r="P22" s="39" t="s">
        <v>183</v>
      </c>
      <c r="R22" t="s">
        <v>406</v>
      </c>
    </row>
    <row r="23" spans="2:18" ht="17.100000000000001" customHeight="1">
      <c r="B23" s="7" t="s">
        <v>84</v>
      </c>
      <c r="C23" s="8" t="s">
        <v>85</v>
      </c>
      <c r="D23" s="8" t="s">
        <v>86</v>
      </c>
      <c r="E23" s="8" t="s">
        <v>178</v>
      </c>
      <c r="F23" s="8" t="s">
        <v>178</v>
      </c>
      <c r="G23" s="3"/>
      <c r="I23" s="16"/>
      <c r="M23" s="46" t="s">
        <v>512</v>
      </c>
      <c r="N23" s="51" t="s">
        <v>163</v>
      </c>
      <c r="O23" s="47" t="s">
        <v>478</v>
      </c>
      <c r="P23" s="39" t="s">
        <v>183</v>
      </c>
      <c r="R23" t="s">
        <v>407</v>
      </c>
    </row>
    <row r="24" spans="2:18" ht="17.100000000000001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178</v>
      </c>
      <c r="G24" s="3"/>
      <c r="H24" s="17" t="s">
        <v>231</v>
      </c>
      <c r="I24" s="15" t="s">
        <v>199</v>
      </c>
      <c r="M24" s="49" t="s">
        <v>397</v>
      </c>
      <c r="N24" s="38" t="s">
        <v>513</v>
      </c>
      <c r="O24" s="47" t="s">
        <v>514</v>
      </c>
      <c r="P24" s="39" t="s">
        <v>183</v>
      </c>
      <c r="R24" t="s">
        <v>408</v>
      </c>
    </row>
    <row r="25" spans="2:18" ht="17.100000000000001" customHeight="1">
      <c r="B25" s="7" t="s">
        <v>99</v>
      </c>
      <c r="C25" s="8" t="s">
        <v>100</v>
      </c>
      <c r="D25" s="8" t="s">
        <v>98</v>
      </c>
      <c r="E25" s="8" t="s">
        <v>178</v>
      </c>
      <c r="F25" s="8" t="s">
        <v>178</v>
      </c>
      <c r="G25" s="3"/>
      <c r="H25" s="17" t="s">
        <v>380</v>
      </c>
      <c r="I25" s="16" t="s">
        <v>196</v>
      </c>
      <c r="J25">
        <v>399</v>
      </c>
      <c r="M25" s="49" t="s">
        <v>515</v>
      </c>
      <c r="N25" s="38" t="s">
        <v>247</v>
      </c>
      <c r="O25" s="47" t="s">
        <v>516</v>
      </c>
      <c r="P25" s="39" t="s">
        <v>517</v>
      </c>
      <c r="R25" t="s">
        <v>409</v>
      </c>
    </row>
    <row r="26" spans="2:18" ht="15">
      <c r="B26" s="7" t="s">
        <v>101</v>
      </c>
      <c r="C26" s="8" t="s">
        <v>102</v>
      </c>
      <c r="D26" s="8" t="s">
        <v>98</v>
      </c>
      <c r="E26" s="8" t="s">
        <v>178</v>
      </c>
      <c r="F26" s="8" t="s">
        <v>178</v>
      </c>
      <c r="G26" s="3"/>
      <c r="H26" s="17" t="s">
        <v>286</v>
      </c>
      <c r="I26" s="16" t="s">
        <v>196</v>
      </c>
      <c r="J26">
        <v>399</v>
      </c>
      <c r="R26" t="s">
        <v>410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178</v>
      </c>
      <c r="F27" s="8" t="s">
        <v>178</v>
      </c>
      <c r="G27" s="3"/>
      <c r="H27" s="17" t="s">
        <v>233</v>
      </c>
      <c r="I27" s="16" t="s">
        <v>197</v>
      </c>
      <c r="K27" s="72"/>
      <c r="R27" t="s">
        <v>518</v>
      </c>
    </row>
    <row r="28" spans="2:18" ht="15">
      <c r="B28" s="7" t="s">
        <v>114</v>
      </c>
      <c r="C28" s="8" t="s">
        <v>115</v>
      </c>
      <c r="D28" s="8" t="s">
        <v>116</v>
      </c>
      <c r="E28" s="8" t="s">
        <v>180</v>
      </c>
      <c r="F28" s="8" t="s">
        <v>180</v>
      </c>
      <c r="G28" s="3"/>
      <c r="H28" s="17" t="s">
        <v>234</v>
      </c>
      <c r="I28" s="15" t="s">
        <v>199</v>
      </c>
      <c r="R28" t="s">
        <v>519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180</v>
      </c>
      <c r="F29" s="8" t="s">
        <v>180</v>
      </c>
      <c r="G29" s="3"/>
      <c r="H29" s="17" t="s">
        <v>520</v>
      </c>
      <c r="I29" s="16" t="s">
        <v>196</v>
      </c>
      <c r="J29">
        <v>399</v>
      </c>
      <c r="K29" t="s">
        <v>692</v>
      </c>
      <c r="L29" t="s">
        <v>693</v>
      </c>
      <c r="M29" s="9" t="s">
        <v>462</v>
      </c>
      <c r="N29" s="9" t="s">
        <v>264</v>
      </c>
      <c r="O29" s="46" t="s">
        <v>153</v>
      </c>
      <c r="P29" s="49" t="s">
        <v>568</v>
      </c>
      <c r="R29" t="s">
        <v>521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180</v>
      </c>
      <c r="F30" s="8" t="s">
        <v>180</v>
      </c>
      <c r="G30" s="3"/>
      <c r="H30" s="17" t="s">
        <v>522</v>
      </c>
      <c r="I30" s="15" t="s">
        <v>199</v>
      </c>
      <c r="M30" s="9" t="s">
        <v>465</v>
      </c>
      <c r="N30" s="9" t="s">
        <v>265</v>
      </c>
      <c r="O30" s="49" t="s">
        <v>154</v>
      </c>
      <c r="P30" s="49" t="s">
        <v>483</v>
      </c>
      <c r="R30" t="s">
        <v>523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180</v>
      </c>
      <c r="F31" s="8" t="s">
        <v>180</v>
      </c>
      <c r="G31" s="3"/>
      <c r="H31" s="17" t="s">
        <v>524</v>
      </c>
      <c r="I31" s="16" t="s">
        <v>196</v>
      </c>
      <c r="M31" s="9" t="s">
        <v>468</v>
      </c>
      <c r="N31" s="9" t="s">
        <v>266</v>
      </c>
      <c r="O31" s="49" t="s">
        <v>155</v>
      </c>
      <c r="P31" s="49" t="s">
        <v>464</v>
      </c>
      <c r="R31" t="s">
        <v>525</v>
      </c>
    </row>
    <row r="32" spans="2:18" ht="25.2" thickBot="1">
      <c r="B32" s="52" t="s">
        <v>141</v>
      </c>
      <c r="C32" s="53" t="s">
        <v>142</v>
      </c>
      <c r="D32" s="53" t="s">
        <v>486</v>
      </c>
      <c r="E32" s="53" t="s">
        <v>486</v>
      </c>
      <c r="F32" s="53" t="s">
        <v>486</v>
      </c>
      <c r="G32" s="3"/>
      <c r="H32" s="17" t="s">
        <v>526</v>
      </c>
      <c r="I32" s="15" t="s">
        <v>199</v>
      </c>
      <c r="M32" s="9" t="s">
        <v>579</v>
      </c>
      <c r="N32" s="9" t="s">
        <v>580</v>
      </c>
      <c r="O32" s="54" t="s">
        <v>528</v>
      </c>
      <c r="P32" s="54" t="s">
        <v>448</v>
      </c>
      <c r="R32" t="s">
        <v>529</v>
      </c>
    </row>
    <row r="33" spans="2:21" ht="25.2" thickBot="1">
      <c r="B33" s="52" t="s">
        <v>143</v>
      </c>
      <c r="C33" s="55" t="s">
        <v>144</v>
      </c>
      <c r="D33" s="55" t="s">
        <v>253</v>
      </c>
      <c r="E33" s="55" t="s">
        <v>253</v>
      </c>
      <c r="F33" s="55" t="s">
        <v>253</v>
      </c>
      <c r="G33" s="3"/>
      <c r="H33" s="18" t="s">
        <v>236</v>
      </c>
      <c r="I33" s="15" t="s">
        <v>199</v>
      </c>
      <c r="M33" s="9" t="s">
        <v>472</v>
      </c>
      <c r="N33" s="9" t="s">
        <v>527</v>
      </c>
      <c r="O33" s="54" t="s">
        <v>447</v>
      </c>
      <c r="P33" s="54" t="s">
        <v>448</v>
      </c>
    </row>
    <row r="34" spans="2:21" ht="25.2" thickBot="1">
      <c r="B34" s="56" t="s">
        <v>145</v>
      </c>
      <c r="C34" s="55" t="s">
        <v>146</v>
      </c>
      <c r="D34" s="55" t="s">
        <v>253</v>
      </c>
      <c r="E34" s="55" t="s">
        <v>253</v>
      </c>
      <c r="F34" s="55" t="s">
        <v>253</v>
      </c>
      <c r="G34" s="3"/>
      <c r="H34" s="18" t="s">
        <v>322</v>
      </c>
      <c r="I34" s="15" t="s">
        <v>199</v>
      </c>
      <c r="K34" t="s">
        <v>530</v>
      </c>
      <c r="L34" t="s">
        <v>448</v>
      </c>
      <c r="M34" s="9" t="s">
        <v>479</v>
      </c>
      <c r="N34" s="11" t="s">
        <v>267</v>
      </c>
      <c r="O34" s="54" t="s">
        <v>530</v>
      </c>
      <c r="P34" s="54" t="s">
        <v>448</v>
      </c>
    </row>
    <row r="35" spans="2:21" ht="15.6" thickBot="1">
      <c r="B35" s="57" t="s">
        <v>147</v>
      </c>
      <c r="C35" s="55" t="s">
        <v>148</v>
      </c>
      <c r="D35" s="55" t="s">
        <v>253</v>
      </c>
      <c r="E35" s="55" t="s">
        <v>253</v>
      </c>
      <c r="F35" s="55" t="s">
        <v>253</v>
      </c>
      <c r="G35" s="3"/>
      <c r="H35" s="18" t="s">
        <v>321</v>
      </c>
      <c r="I35" s="15" t="s">
        <v>199</v>
      </c>
      <c r="K35" t="s">
        <v>581</v>
      </c>
      <c r="L35" t="s">
        <v>578</v>
      </c>
      <c r="M35" s="9" t="s">
        <v>481</v>
      </c>
      <c r="N35" s="11" t="s">
        <v>268</v>
      </c>
      <c r="U35" s="37"/>
    </row>
    <row r="36" spans="2:21" ht="15.6" thickBot="1">
      <c r="B36" s="57" t="s">
        <v>149</v>
      </c>
      <c r="C36" s="55" t="s">
        <v>150</v>
      </c>
      <c r="D36" s="55" t="s">
        <v>253</v>
      </c>
      <c r="E36" s="55" t="s">
        <v>253</v>
      </c>
      <c r="F36" s="55" t="s">
        <v>253</v>
      </c>
      <c r="G36" s="3"/>
      <c r="H36" s="18" t="s">
        <v>278</v>
      </c>
      <c r="I36" s="16" t="s">
        <v>197</v>
      </c>
      <c r="M36" s="9" t="s">
        <v>485</v>
      </c>
      <c r="N36" s="11" t="s">
        <v>269</v>
      </c>
      <c r="U36" s="40"/>
    </row>
    <row r="37" spans="2:21" ht="15.6" thickBot="1">
      <c r="B37" s="57" t="s">
        <v>248</v>
      </c>
      <c r="C37" s="55" t="s">
        <v>263</v>
      </c>
      <c r="D37" s="55" t="s">
        <v>484</v>
      </c>
      <c r="E37" s="55" t="s">
        <v>484</v>
      </c>
      <c r="F37" s="55" t="s">
        <v>484</v>
      </c>
      <c r="G37" s="3"/>
      <c r="H37" s="18" t="s">
        <v>279</v>
      </c>
      <c r="I37" s="16" t="s">
        <v>197</v>
      </c>
      <c r="M37" s="9" t="s">
        <v>257</v>
      </c>
      <c r="N37" s="11" t="s">
        <v>270</v>
      </c>
    </row>
    <row r="38" spans="2:21" ht="15.6" thickBot="1">
      <c r="B38" s="57" t="s">
        <v>261</v>
      </c>
      <c r="C38" s="55" t="s">
        <v>531</v>
      </c>
      <c r="D38" s="55" t="s">
        <v>484</v>
      </c>
      <c r="E38" s="55" t="s">
        <v>484</v>
      </c>
      <c r="F38" s="55" t="s">
        <v>484</v>
      </c>
      <c r="G38" s="3"/>
      <c r="H38" s="18" t="s">
        <v>237</v>
      </c>
      <c r="I38" s="15" t="s">
        <v>199</v>
      </c>
      <c r="M38" s="12" t="s">
        <v>179</v>
      </c>
      <c r="N38" s="9" t="s">
        <v>285</v>
      </c>
    </row>
    <row r="39" spans="2:21" ht="15.6" thickBot="1">
      <c r="B39" s="57" t="s">
        <v>249</v>
      </c>
      <c r="C39" s="55" t="s">
        <v>532</v>
      </c>
      <c r="D39" s="55" t="s">
        <v>486</v>
      </c>
      <c r="E39" s="55" t="s">
        <v>486</v>
      </c>
      <c r="F39" s="55" t="s">
        <v>486</v>
      </c>
      <c r="G39" s="3"/>
      <c r="H39" s="18" t="s">
        <v>238</v>
      </c>
      <c r="I39" s="15" t="s">
        <v>199</v>
      </c>
      <c r="M39" s="11" t="s">
        <v>258</v>
      </c>
      <c r="N39" s="11" t="s">
        <v>272</v>
      </c>
      <c r="U39" s="41"/>
    </row>
    <row r="40" spans="2:21" ht="15.6" thickBot="1">
      <c r="B40" s="57" t="s">
        <v>250</v>
      </c>
      <c r="C40" s="55" t="s">
        <v>262</v>
      </c>
      <c r="D40" s="55" t="s">
        <v>489</v>
      </c>
      <c r="E40" s="55" t="s">
        <v>489</v>
      </c>
      <c r="F40" s="55" t="s">
        <v>489</v>
      </c>
      <c r="G40" s="3"/>
      <c r="H40" s="18" t="s">
        <v>239</v>
      </c>
      <c r="I40" s="15" t="s">
        <v>199</v>
      </c>
      <c r="K40">
        <v>2</v>
      </c>
      <c r="M40" s="20" t="s">
        <v>375</v>
      </c>
      <c r="N40" s="11" t="s">
        <v>376</v>
      </c>
      <c r="U40" s="41"/>
    </row>
    <row r="41" spans="2:21" ht="15.6" thickBot="1">
      <c r="B41" s="58" t="s">
        <v>533</v>
      </c>
      <c r="C41" s="59" t="s">
        <v>534</v>
      </c>
      <c r="D41" s="55" t="s">
        <v>486</v>
      </c>
      <c r="E41" s="55" t="s">
        <v>486</v>
      </c>
      <c r="F41" s="55" t="s">
        <v>486</v>
      </c>
      <c r="G41" s="3"/>
      <c r="H41" s="18" t="s">
        <v>240</v>
      </c>
      <c r="I41" s="15" t="s">
        <v>199</v>
      </c>
      <c r="M41" s="11" t="s">
        <v>260</v>
      </c>
      <c r="N41" s="9"/>
    </row>
    <row r="42" spans="2:21" ht="15.6" thickBot="1">
      <c r="B42" s="60" t="s">
        <v>535</v>
      </c>
      <c r="C42" s="55" t="s">
        <v>536</v>
      </c>
      <c r="D42" s="55" t="s">
        <v>489</v>
      </c>
      <c r="E42" s="55" t="s">
        <v>489</v>
      </c>
      <c r="F42" s="55" t="s">
        <v>489</v>
      </c>
      <c r="G42" s="3"/>
      <c r="H42" s="18" t="s">
        <v>241</v>
      </c>
      <c r="I42" s="16" t="s">
        <v>196</v>
      </c>
      <c r="J42">
        <v>399</v>
      </c>
      <c r="M42" s="11" t="s">
        <v>259</v>
      </c>
      <c r="N42" s="9"/>
      <c r="U42" s="41"/>
    </row>
    <row r="43" spans="2:21" ht="15">
      <c r="B43" s="57" t="s">
        <v>537</v>
      </c>
      <c r="C43" s="61"/>
      <c r="D43" s="61"/>
      <c r="E43" s="61"/>
      <c r="G43" s="3"/>
      <c r="H43" s="18" t="s">
        <v>401</v>
      </c>
      <c r="I43" s="16" t="s">
        <v>196</v>
      </c>
      <c r="J43">
        <v>399</v>
      </c>
      <c r="M43" s="9"/>
      <c r="N43" s="9"/>
      <c r="U43" s="41"/>
    </row>
    <row r="44" spans="2:21" ht="15.6" customHeight="1">
      <c r="G44" s="3"/>
      <c r="H44" s="18" t="s">
        <v>354</v>
      </c>
      <c r="I44" s="15" t="s">
        <v>199</v>
      </c>
      <c r="U44" s="41"/>
    </row>
    <row r="45" spans="2:21" ht="15.6" customHeight="1">
      <c r="G45" s="3"/>
      <c r="H45" s="18" t="s">
        <v>538</v>
      </c>
      <c r="I45" s="15" t="s">
        <v>199</v>
      </c>
      <c r="U45" s="41"/>
    </row>
    <row r="46" spans="2:21" ht="15">
      <c r="G46" s="3"/>
      <c r="H46" s="62" t="s">
        <v>539</v>
      </c>
      <c r="I46" s="15" t="s">
        <v>199</v>
      </c>
      <c r="J46" s="63"/>
    </row>
    <row r="47" spans="2:21" ht="15">
      <c r="G47" s="3"/>
      <c r="H47" s="18" t="s">
        <v>570</v>
      </c>
      <c r="I47" s="16" t="s">
        <v>197</v>
      </c>
      <c r="U47" s="43"/>
    </row>
    <row r="48" spans="2:21">
      <c r="H48" s="18" t="s">
        <v>571</v>
      </c>
      <c r="I48" t="s">
        <v>379</v>
      </c>
      <c r="U48" s="43"/>
    </row>
    <row r="49" spans="8:21" ht="15">
      <c r="H49" s="62" t="s">
        <v>540</v>
      </c>
      <c r="I49" s="16" t="s">
        <v>197</v>
      </c>
      <c r="U49" s="43"/>
    </row>
    <row r="50" spans="8:21" ht="15">
      <c r="H50" s="18" t="s">
        <v>541</v>
      </c>
      <c r="I50" s="15" t="s">
        <v>199</v>
      </c>
      <c r="U50" s="43"/>
    </row>
    <row r="51" spans="8:21" ht="15">
      <c r="H51" s="18" t="s">
        <v>243</v>
      </c>
      <c r="I51" s="15" t="s">
        <v>199</v>
      </c>
      <c r="U51" s="40"/>
    </row>
    <row r="52" spans="8:21" ht="15">
      <c r="H52" s="18" t="s">
        <v>402</v>
      </c>
      <c r="I52" s="15" t="s">
        <v>199</v>
      </c>
      <c r="U52" s="40"/>
    </row>
    <row r="53" spans="8:21" ht="15">
      <c r="H53" s="18" t="s">
        <v>244</v>
      </c>
      <c r="I53" s="15" t="s">
        <v>199</v>
      </c>
      <c r="U53" s="40"/>
    </row>
    <row r="54" spans="8:21" ht="15">
      <c r="H54" s="18" t="s">
        <v>245</v>
      </c>
      <c r="I54" s="15" t="s">
        <v>199</v>
      </c>
      <c r="U54" s="43"/>
    </row>
    <row r="55" spans="8:21" ht="15">
      <c r="H55" s="18" t="s">
        <v>542</v>
      </c>
      <c r="I55" s="15" t="s">
        <v>199</v>
      </c>
      <c r="U55" s="40"/>
    </row>
    <row r="56" spans="8:21" ht="15">
      <c r="H56" s="18" t="s">
        <v>543</v>
      </c>
      <c r="I56" s="15" t="s">
        <v>199</v>
      </c>
      <c r="U56" s="40"/>
    </row>
    <row r="57" spans="8:21" ht="15">
      <c r="H57" s="18" t="s">
        <v>572</v>
      </c>
      <c r="I57" s="15" t="s">
        <v>199</v>
      </c>
      <c r="U57" s="43"/>
    </row>
    <row r="58" spans="8:21" ht="15">
      <c r="H58" t="s">
        <v>544</v>
      </c>
      <c r="I58" s="15" t="s">
        <v>199</v>
      </c>
      <c r="U58" s="40"/>
    </row>
    <row r="59" spans="8:21" ht="15">
      <c r="H59" t="s">
        <v>545</v>
      </c>
      <c r="I59" s="15" t="s">
        <v>199</v>
      </c>
    </row>
    <row r="60" spans="8:21" ht="15">
      <c r="H60" t="s">
        <v>546</v>
      </c>
      <c r="I60" s="15" t="s">
        <v>199</v>
      </c>
      <c r="J60">
        <v>399</v>
      </c>
    </row>
    <row r="61" spans="8:21" ht="15">
      <c r="H61" t="s">
        <v>547</v>
      </c>
      <c r="I61" s="15" t="s">
        <v>199</v>
      </c>
      <c r="J61">
        <v>399</v>
      </c>
    </row>
    <row r="62" spans="8:21" ht="15">
      <c r="H62" t="s">
        <v>548</v>
      </c>
      <c r="I62" s="15" t="s">
        <v>199</v>
      </c>
    </row>
    <row r="63" spans="8:21" ht="15">
      <c r="H63" t="s">
        <v>573</v>
      </c>
      <c r="I63" s="15" t="s">
        <v>199</v>
      </c>
    </row>
    <row r="64" spans="8:21" ht="15">
      <c r="H64" t="s">
        <v>574</v>
      </c>
      <c r="I64" s="15" t="s">
        <v>199</v>
      </c>
    </row>
    <row r="65" spans="8:9" ht="15">
      <c r="H65" t="s">
        <v>421</v>
      </c>
      <c r="I65" s="15" t="s">
        <v>199</v>
      </c>
    </row>
    <row r="66" spans="8:9">
      <c r="H66" t="s">
        <v>549</v>
      </c>
    </row>
    <row r="68" spans="8:9" ht="15">
      <c r="H68" s="15"/>
    </row>
    <row r="69" spans="8:9" ht="15">
      <c r="H69" s="15"/>
    </row>
    <row r="70" spans="8:9" ht="15">
      <c r="H70" s="15"/>
    </row>
    <row r="71" spans="8:9" ht="15">
      <c r="H71" s="16"/>
    </row>
    <row r="72" spans="8:9" ht="15">
      <c r="H72" s="16"/>
    </row>
    <row r="73" spans="8:9" ht="15">
      <c r="H73" s="15"/>
    </row>
    <row r="74" spans="8:9" ht="15">
      <c r="H74" s="15"/>
    </row>
    <row r="75" spans="8:9" ht="15">
      <c r="H75" s="16"/>
    </row>
    <row r="76" spans="8:9" ht="15">
      <c r="H76" s="16"/>
    </row>
    <row r="77" spans="8:9" ht="15">
      <c r="H77" s="15"/>
    </row>
    <row r="78" spans="8:9" ht="15">
      <c r="H78" s="15"/>
    </row>
    <row r="79" spans="8:9" ht="15">
      <c r="H79" s="15"/>
    </row>
    <row r="80" spans="8:9" ht="15">
      <c r="H80" s="16"/>
    </row>
    <row r="81" spans="8:8" ht="15">
      <c r="H81" s="16"/>
    </row>
    <row r="82" spans="8:8" ht="15">
      <c r="H82" s="15"/>
    </row>
    <row r="83" spans="8:8" ht="15">
      <c r="H83" s="15"/>
    </row>
    <row r="84" spans="8:8" ht="15">
      <c r="H84" s="15"/>
    </row>
    <row r="85" spans="8:8" ht="15">
      <c r="H85" s="15"/>
    </row>
    <row r="86" spans="8:8" ht="15">
      <c r="H86" s="16"/>
    </row>
    <row r="87" spans="8:8" ht="15">
      <c r="H87" s="16"/>
    </row>
    <row r="88" spans="8:8" ht="15">
      <c r="H88" s="16"/>
    </row>
    <row r="89" spans="8:8" ht="15">
      <c r="H89" s="15"/>
    </row>
    <row r="90" spans="8:8" ht="15">
      <c r="H90" s="16"/>
    </row>
    <row r="91" spans="8:8" ht="15">
      <c r="H91" s="15"/>
    </row>
    <row r="92" spans="8:8" ht="15">
      <c r="H92" s="15"/>
    </row>
    <row r="93" spans="8:8" ht="15">
      <c r="H93" s="15"/>
    </row>
    <row r="94" spans="8:8" ht="15">
      <c r="H94" s="15"/>
    </row>
    <row r="95" spans="8:8" ht="15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รายละเอียด ROI</vt:lpstr>
      <vt:lpstr>Ref.1</vt:lpstr>
      <vt:lpstr>Ref.2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สุริยา พลทิพย์</cp:lastModifiedBy>
  <cp:lastPrinted>2026-01-19T03:47:10Z</cp:lastPrinted>
  <dcterms:created xsi:type="dcterms:W3CDTF">2021-08-28T09:02:17Z</dcterms:created>
  <dcterms:modified xsi:type="dcterms:W3CDTF">2026-01-19T04:24:20Z</dcterms:modified>
</cp:coreProperties>
</file>