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A51C7A7-FE02-4DF4-9291-99FBCC7190F1}" xr6:coauthVersionLast="47" xr6:coauthVersionMax="47" xr10:uidLastSave="{00000000-0000-0000-0000-000000000000}"/>
  <workbookProtection workbookAlgorithmName="SHA-512" workbookHashValue="pj5Eb/HXBX0SyvVtDLXsTaWG9z7XL5nhsz9qi9rfSQayl9B5qj2cTaXYFzrRuxWFefIU0p72rst5QMk4IADvUQ==" workbookSaltValue="zVAMoQQoVoIIqoBiLuiKLQ==" workbookSpinCount="100000" lockStructure="1"/>
  <bookViews>
    <workbookView xWindow="-108" yWindow="-108" windowWidth="23256" windowHeight="12456" firstSheet="2" activeTab="3" xr2:uid="{82FFDC66-6ED9-4ADD-A061-BDCD010F52F8}"/>
  </bookViews>
  <sheets>
    <sheet name="Ref.1" sheetId="2" state="hidden" r:id="rId1"/>
    <sheet name="Ref.2" sheetId="5" state="hidden" r:id="rId2"/>
    <sheet name="Ref.3" sheetId="9" r:id="rId3"/>
    <sheet name="รายละเอียด ROI" sheetId="7" r:id="rId4"/>
    <sheet name="ภาพประกอบ" sheetId="8" r:id="rId5"/>
  </sheets>
  <externalReferences>
    <externalReference r:id="rId6"/>
    <externalReference r:id="rId7"/>
  </externalReferences>
  <definedNames>
    <definedName name="Net">'Ref.1'!#REF!</definedName>
    <definedName name="Piceทีมfog">'Ref.1'!$F$217:$F$258</definedName>
    <definedName name="PriceNet">'Ref.1'!#REF!</definedName>
    <definedName name="Priceนอกอาคาร">'Ref.1'!$E$2:$F$258</definedName>
    <definedName name="Priceในอาคาร">'Ref.1'!#REF!</definedName>
    <definedName name="Priceเมน">'Ref.1'!#REF!</definedName>
    <definedName name="Priceห้องส่ง">'Ref.1'!#REF!</definedName>
    <definedName name="_xlnm.Print_Area" localSheetId="3">'รายละเอียด ROI'!$A$1:$L$102</definedName>
    <definedName name="ทีมfog" localSheetId="0">'Ref.1'!$E$217:$E$258</definedName>
    <definedName name="นอกอาคาร">'Ref.1'!$B$2:$B$258</definedName>
    <definedName name="ในอาคาร">'Ref.1'!#REF!</definedName>
    <definedName name="ระบบเมน">'Ref.1'!#REF!</definedName>
    <definedName name="หน่วยNet">'Ref.1'!#REF!</definedName>
    <definedName name="หน่วยนอกอาคาร">'Ref.1'!$B$2:$C$258</definedName>
    <definedName name="หน่วยในอาคาร">'Ref.1'!#REF!</definedName>
    <definedName name="หน่วยเมน">'Ref.1'!#REF!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7" l="1"/>
  <c r="H31" i="7"/>
  <c r="K31" i="7" s="1"/>
  <c r="J30" i="7" l="1"/>
  <c r="H30" i="7"/>
  <c r="K30" i="7" s="1"/>
  <c r="H28" i="7"/>
  <c r="K28" i="7" s="1"/>
  <c r="J28" i="7"/>
  <c r="H29" i="7"/>
  <c r="K29" i="7" s="1"/>
  <c r="J29" i="7"/>
  <c r="J26" i="7"/>
  <c r="H26" i="7"/>
  <c r="K26" i="7" s="1"/>
  <c r="J24" i="7"/>
  <c r="H24" i="7"/>
  <c r="K24" i="7" s="1"/>
  <c r="L53" i="8" l="1"/>
  <c r="L57" i="8" s="1"/>
  <c r="L54" i="8"/>
  <c r="L55" i="8"/>
  <c r="L56" i="8"/>
  <c r="L52" i="8"/>
  <c r="J79" i="7" l="1"/>
  <c r="H79" i="7"/>
  <c r="K79" i="7" s="1"/>
  <c r="J69" i="7"/>
  <c r="H69" i="7"/>
  <c r="K69" i="7" s="1"/>
  <c r="H25" i="7"/>
  <c r="K25" i="7" s="1"/>
  <c r="J25" i="7"/>
  <c r="H27" i="7"/>
  <c r="K27" i="7" s="1"/>
  <c r="J27" i="7"/>
  <c r="K80" i="7" l="1"/>
  <c r="J23" i="7"/>
  <c r="H23" i="7"/>
  <c r="K23" i="7" s="1"/>
  <c r="J71" i="7" l="1"/>
  <c r="H71" i="7"/>
  <c r="K71" i="7" s="1"/>
  <c r="J70" i="7"/>
  <c r="H70" i="7"/>
  <c r="K70" i="7" s="1"/>
  <c r="E8" i="7" l="1"/>
  <c r="H9" i="7" l="1"/>
  <c r="E9" i="7"/>
  <c r="H97" i="7" l="1"/>
  <c r="D102" i="7"/>
  <c r="H102" i="7" l="1"/>
  <c r="A96" i="7" l="1"/>
  <c r="A97" i="7" l="1"/>
  <c r="J74" i="7" l="1"/>
  <c r="H74" i="7"/>
  <c r="K18" i="7"/>
  <c r="G20" i="7"/>
  <c r="H8" i="7"/>
  <c r="K8" i="7"/>
  <c r="E10" i="7"/>
  <c r="K9" i="7"/>
  <c r="K10" i="7" s="1"/>
  <c r="K16" i="7" l="1"/>
  <c r="J73" i="7" l="1"/>
  <c r="H73" i="7"/>
  <c r="K73" i="7" s="1"/>
  <c r="J72" i="7"/>
  <c r="H72" i="7"/>
  <c r="K72" i="7" s="1"/>
  <c r="J82" i="7"/>
  <c r="H82" i="7"/>
  <c r="K82" i="7" s="1"/>
  <c r="H84" i="7"/>
  <c r="K84" i="7" s="1"/>
  <c r="J84" i="7"/>
  <c r="H85" i="7"/>
  <c r="K85" i="7" s="1"/>
  <c r="J85" i="7"/>
  <c r="H75" i="7"/>
  <c r="H83" i="7"/>
  <c r="K83" i="7" s="1"/>
  <c r="J46" i="7"/>
  <c r="J47" i="7"/>
  <c r="H46" i="7"/>
  <c r="K46" i="7" s="1"/>
  <c r="H47" i="7"/>
  <c r="K47" i="7" s="1"/>
  <c r="K14" i="7"/>
  <c r="K15" i="7"/>
  <c r="K89" i="7" s="1"/>
  <c r="K13" i="7"/>
  <c r="K86" i="7" l="1"/>
  <c r="J83" i="7"/>
  <c r="J75" i="7"/>
  <c r="K75" i="7"/>
  <c r="K76" i="7" s="1"/>
  <c r="J65" i="7"/>
  <c r="H65" i="7"/>
  <c r="K65" i="7" s="1"/>
  <c r="J64" i="7"/>
  <c r="H64" i="7"/>
  <c r="K64" i="7" s="1"/>
  <c r="J63" i="7"/>
  <c r="H63" i="7"/>
  <c r="K63" i="7" s="1"/>
  <c r="J62" i="7"/>
  <c r="H62" i="7"/>
  <c r="K62" i="7" s="1"/>
  <c r="J61" i="7"/>
  <c r="H61" i="7"/>
  <c r="K61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K32" i="7"/>
  <c r="K33" i="7" s="1"/>
  <c r="C10" i="7"/>
  <c r="H10" i="7" s="1"/>
  <c r="K20" i="7" l="1"/>
  <c r="K93" i="7" s="1"/>
  <c r="K17" i="7"/>
  <c r="K66" i="7"/>
  <c r="K88" i="7" l="1"/>
  <c r="K90" i="7" s="1"/>
  <c r="K92" i="7" s="1"/>
  <c r="K91" i="7"/>
</calcChain>
</file>

<file path=xl/sharedStrings.xml><?xml version="1.0" encoding="utf-8"?>
<sst xmlns="http://schemas.openxmlformats.org/spreadsheetml/2006/main" count="2810" uniqueCount="861">
  <si>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</si>
  <si>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</si>
  <si>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</si>
  <si>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</si>
  <si>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</si>
  <si>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</si>
  <si>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</si>
  <si>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</si>
  <si>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</si>
  <si>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</si>
  <si>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</si>
  <si>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</si>
  <si>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</si>
  <si>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</si>
  <si>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</si>
  <si>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</si>
  <si>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</si>
  <si>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</si>
  <si>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</si>
  <si>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</si>
  <si>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</si>
  <si>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</si>
  <si>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</si>
  <si>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</si>
  <si>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</si>
  <si>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</si>
  <si>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</si>
  <si>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</si>
  <si>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</si>
  <si>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</si>
  <si>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</si>
  <si>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</si>
  <si>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</si>
  <si>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</si>
  <si>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</si>
  <si>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</si>
  <si>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</si>
  <si>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</si>
  <si>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</si>
  <si>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</si>
  <si>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</si>
  <si>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</si>
  <si>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</si>
  <si>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</si>
  <si>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</si>
  <si>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</si>
  <si>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</si>
  <si>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</si>
  <si>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</si>
  <si>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</si>
  <si>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</si>
  <si>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</si>
  <si>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</si>
  <si>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</si>
  <si>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</si>
  <si>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</si>
  <si>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</si>
  <si>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</si>
  <si>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</si>
  <si>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</si>
  <si>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</si>
  <si>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</si>
  <si>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</si>
  <si>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</si>
  <si>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</si>
  <si>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</si>
  <si>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</si>
  <si>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</si>
  <si>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</si>
  <si>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</si>
  <si>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</si>
  <si>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</si>
  <si>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</si>
  <si>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</si>
  <si>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</si>
  <si>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</si>
  <si>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</si>
  <si>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</si>
  <si>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</si>
  <si>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</si>
  <si>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</si>
  <si>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</si>
  <si>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</si>
  <si>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</si>
  <si>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</si>
  <si>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</si>
  <si>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</si>
  <si>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</si>
  <si>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</si>
  <si>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</si>
  <si>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</si>
  <si>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</si>
  <si>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</si>
  <si>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</si>
  <si>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</si>
  <si>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</si>
  <si>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</si>
  <si>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</si>
  <si>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</si>
  <si>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</si>
  <si>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</si>
  <si>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</si>
  <si>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</si>
  <si>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</si>
  <si>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</si>
  <si>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</si>
  <si>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</si>
  <si>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</si>
  <si>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</si>
  <si>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</si>
  <si>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</si>
  <si>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</si>
  <si>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</si>
  <si>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</si>
  <si>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</si>
  <si>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</si>
  <si>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</si>
  <si>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</si>
  <si>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</si>
  <si>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</si>
  <si>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</si>
  <si>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</si>
  <si>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</si>
  <si>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</si>
  <si>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</si>
  <si>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</si>
  <si>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</si>
  <si>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</si>
  <si>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</si>
  <si>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</si>
  <si>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</si>
  <si>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</si>
  <si>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</si>
  <si>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</si>
  <si>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</si>
  <si>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</si>
  <si>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</si>
  <si>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</si>
  <si>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</si>
  <si>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</si>
  <si>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</si>
  <si>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</si>
  <si>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</si>
  <si>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</si>
  <si>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</si>
  <si>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</si>
  <si>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</si>
  <si>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</si>
  <si>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</si>
  <si>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</si>
  <si>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</si>
  <si>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</si>
  <si>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</si>
  <si>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</si>
  <si>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</si>
  <si>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</si>
  <si>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</si>
  <si>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</si>
  <si>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</si>
  <si>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</si>
  <si>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</si>
  <si>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</si>
  <si>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</si>
  <si>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</si>
  <si>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</si>
  <si>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</si>
  <si>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</si>
  <si>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</si>
  <si>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</si>
  <si>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</si>
  <si>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</si>
  <si>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</si>
  <si>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</si>
  <si>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</si>
  <si>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</si>
  <si>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</si>
  <si>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</si>
  <si>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</si>
  <si>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</si>
  <si>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</si>
  <si>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</si>
  <si>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</si>
  <si>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</si>
  <si>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</si>
  <si>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</si>
  <si>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</si>
  <si>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</si>
  <si>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</si>
  <si>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</si>
  <si>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</si>
  <si>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</si>
  <si>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</si>
  <si>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</si>
  <si>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</si>
  <si>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</si>
  <si>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</si>
  <si>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</si>
  <si>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</si>
  <si>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</si>
  <si>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</si>
  <si>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</si>
  <si>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</si>
  <si>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</si>
  <si>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</si>
  <si>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</si>
  <si>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</si>
  <si>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</si>
  <si>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</si>
  <si>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</si>
  <si>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</si>
  <si>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</si>
  <si>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</si>
  <si>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</si>
  <si>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</si>
  <si>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</si>
  <si>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</si>
  <si>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</si>
  <si>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</si>
  <si>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</si>
  <si>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</si>
  <si>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</si>
  <si>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</si>
  <si>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</si>
  <si>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</si>
  <si>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</si>
  <si>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</si>
  <si>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</si>
  <si>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</si>
  <si>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</si>
  <si>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</si>
  <si>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</si>
  <si>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</si>
  <si>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</si>
  <si>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</si>
  <si>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</si>
  <si>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</si>
  <si>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</si>
  <si>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</si>
  <si>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</si>
  <si>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</si>
  <si>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</si>
  <si>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</si>
  <si>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</si>
  <si>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</si>
  <si>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</si>
  <si>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</si>
  <si>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</si>
  <si>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</si>
  <si>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</si>
  <si>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</si>
  <si>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</si>
  <si>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</si>
  <si>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</si>
  <si>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</si>
  <si>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</si>
  <si>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</si>
  <si>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</si>
  <si>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</si>
  <si>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</si>
  <si>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</si>
  <si>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</si>
  <si>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</si>
  <si>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</si>
  <si>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</si>
  <si>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</si>
  <si>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</si>
  <si>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</si>
  <si>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</si>
  <si>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</si>
  <si>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</si>
  <si>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</si>
  <si>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</si>
  <si>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</si>
  <si>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</si>
  <si>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</si>
  <si>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</si>
  <si>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</si>
  <si>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</si>
  <si>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</si>
  <si>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</si>
  <si>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</si>
  <si>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</si>
  <si>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</si>
  <si>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</si>
  <si>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</si>
  <si>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</si>
  <si>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</si>
  <si>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</si>
  <si>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</si>
  <si>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</si>
  <si>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</si>
  <si>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</si>
  <si>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</si>
  <si>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</si>
  <si>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</si>
  <si>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</si>
  <si>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</si>
  <si>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</si>
  <si>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</si>
  <si>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</si>
  <si>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</si>
  <si>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</si>
  <si>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</si>
  <si>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</si>
  <si>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</si>
  <si>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</si>
  <si>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</si>
  <si>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</si>
  <si>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</si>
  <si>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</si>
  <si>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</si>
  <si>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</si>
  <si>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</si>
  <si>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</si>
  <si>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</si>
  <si>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</si>
  <si>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</si>
  <si>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</si>
  <si>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</si>
  <si>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</si>
  <si>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</si>
  <si>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</si>
  <si>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</si>
  <si>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</si>
  <si>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</si>
  <si>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</si>
  <si>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</si>
  <si>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</si>
  <si>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</si>
  <si>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</si>
  <si>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</si>
  <si>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</si>
  <si>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</si>
  <si>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</si>
  <si>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</si>
  <si>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</si>
  <si>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</si>
  <si>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</si>
  <si>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</si>
  <si>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</si>
  <si>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</si>
  <si>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</si>
  <si>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</si>
  <si>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</si>
  <si>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</si>
  <si>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</si>
  <si>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</si>
  <si>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</si>
  <si>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</si>
  <si>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</si>
  <si>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</si>
  <si>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</si>
  <si>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</si>
  <si>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</si>
  <si>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</si>
  <si>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</si>
  <si>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</si>
  <si>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</si>
  <si>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</si>
  <si>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</si>
  <si>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</si>
  <si>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</si>
  <si>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</si>
  <si>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</si>
  <si>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</si>
  <si>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</si>
  <si>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</si>
  <si>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</si>
  <si>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</si>
  <si>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</si>
  <si>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</si>
  <si>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</si>
  <si>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</si>
  <si>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</si>
  <si>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</si>
  <si>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</si>
  <si>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</si>
  <si>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</si>
  <si>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</si>
  <si>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</si>
  <si>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</si>
  <si>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</si>
  <si>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</si>
  <si>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</si>
  <si>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</si>
  <si>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</si>
  <si>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</si>
  <si>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</si>
  <si>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</si>
  <si>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</si>
  <si>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</si>
  <si>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</si>
  <si>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</si>
  <si>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</si>
  <si>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</si>
  <si>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</si>
  <si>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</si>
  <si>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</si>
  <si>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</si>
  <si>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</si>
  <si>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</si>
  <si>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</si>
  <si>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</si>
  <si>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</si>
  <si>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</si>
  <si>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</si>
  <si>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</si>
  <si>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</si>
  <si>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</si>
  <si>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</si>
  <si>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</si>
  <si>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</si>
  <si>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</si>
  <si>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</si>
  <si>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</si>
  <si>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</si>
  <si>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</si>
  <si>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</si>
  <si>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</si>
  <si>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</si>
  <si>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</si>
  <si>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</si>
  <si>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</si>
  <si>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</si>
  <si>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</si>
  <si>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</si>
  <si>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</si>
  <si>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</si>
  <si>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</si>
  <si>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</si>
  <si>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</si>
  <si>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</si>
  <si>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</si>
  <si>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</si>
  <si>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</si>
  <si>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</si>
  <si>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</si>
  <si>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</si>
  <si>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</si>
  <si>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</si>
  <si>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</si>
  <si>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</si>
  <si>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</si>
  <si>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</si>
  <si>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</si>
  <si>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</si>
  <si>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</si>
  <si>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</si>
  <si>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</si>
  <si>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</si>
  <si>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</si>
  <si>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</si>
  <si>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</si>
  <si>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</si>
  <si>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</si>
  <si>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</si>
  <si>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</si>
  <si>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</si>
  <si>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</si>
  <si>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</si>
  <si>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</si>
  <si>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</si>
  <si>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</si>
  <si>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</si>
  <si>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</si>
  <si>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</si>
  <si>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</si>
  <si>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</si>
  <si>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</si>
  <si>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</si>
  <si>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</si>
  <si>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</si>
  <si>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</si>
  <si>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</si>
  <si>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</si>
  <si>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</si>
  <si>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</si>
  <si>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</si>
  <si>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</si>
  <si>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</si>
  <si>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</si>
  <si>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</si>
  <si>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</si>
  <si>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</si>
  <si>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</si>
  <si>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</si>
  <si>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</si>
  <si>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</si>
  <si>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</si>
  <si>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</si>
  <si>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</si>
  <si>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</si>
  <si>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</si>
  <si>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</si>
  <si>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</si>
  <si>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</si>
  <si>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</si>
  <si>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</si>
  <si>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</si>
  <si>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</si>
  <si>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</si>
  <si>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</si>
  <si>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</si>
  <si>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</si>
  <si>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</si>
  <si>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</si>
  <si>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</si>
  <si>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</si>
  <si>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</si>
  <si>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</si>
  <si>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</si>
  <si>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</si>
  <si>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</si>
  <si>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</si>
  <si>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</si>
  <si>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</si>
  <si>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</si>
  <si>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</si>
  <si>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</si>
  <si>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</si>
  <si>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</si>
  <si>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</si>
  <si>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</si>
  <si>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</si>
  <si>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</si>
  <si>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</si>
  <si>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</si>
  <si>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</si>
  <si>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</si>
  <si>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</si>
  <si>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</si>
  <si>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</si>
  <si>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</si>
  <si>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</si>
  <si>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</si>
  <si>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</si>
  <si>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</si>
  <si>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</si>
  <si>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</si>
  <si>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</si>
  <si>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</si>
  <si>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</si>
  <si>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</si>
  <si>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</si>
  <si>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</si>
  <si>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</si>
  <si>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</si>
  <si>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</si>
  <si>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</si>
  <si>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</si>
  <si>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</si>
  <si>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</si>
  <si>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</si>
  <si>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</si>
  <si>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</si>
  <si>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</si>
  <si>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</si>
  <si>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</si>
  <si>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</si>
  <si>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</si>
  <si>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</si>
  <si>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</si>
  <si>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</si>
  <si>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</si>
  <si>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</si>
  <si>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</si>
  <si>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</si>
  <si>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</si>
  <si>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</si>
  <si>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</si>
  <si>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</si>
  <si>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</si>
  <si>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</si>
  <si>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</si>
  <si>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</si>
  <si>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</si>
  <si>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</si>
  <si>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</si>
  <si>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</si>
  <si>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</si>
  <si>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</si>
  <si>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</si>
  <si>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</si>
  <si>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</si>
  <si>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</si>
  <si>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</si>
  <si>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</si>
  <si>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</si>
  <si>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</si>
  <si>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</si>
  <si>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</si>
  <si>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</si>
  <si>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</si>
  <si>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</si>
  <si>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</si>
  <si>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</si>
  <si>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</si>
  <si>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</si>
  <si>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</si>
  <si>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</si>
  <si>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</si>
  <si>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</si>
  <si>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</si>
  <si>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</si>
  <si>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</si>
  <si>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</si>
  <si>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</si>
  <si>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</si>
  <si>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</si>
  <si>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</si>
  <si>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</si>
  <si>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</si>
  <si>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</si>
  <si>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</si>
  <si>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</si>
  <si>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</si>
  <si>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</si>
  <si>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</si>
  <si>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</si>
  <si>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</si>
  <si>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</si>
  <si>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</si>
  <si>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</si>
  <si>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</si>
  <si>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</si>
  <si>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</si>
  <si>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</si>
  <si>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</si>
  <si>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</si>
  <si>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</si>
  <si>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</si>
  <si>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</si>
  <si>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</si>
  <si>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</si>
  <si>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</si>
  <si>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</si>
  <si>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</si>
  <si>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</si>
  <si>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</si>
  <si>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</si>
  <si>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</si>
  <si>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</si>
  <si>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</si>
  <si>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</si>
  <si>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</si>
  <si>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</si>
  <si>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</si>
  <si>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</si>
  <si>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</si>
  <si>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</si>
  <si>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</si>
  <si>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</si>
  <si>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</si>
  <si>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</si>
  <si>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</si>
  <si>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</si>
  <si>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</si>
  <si>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</si>
  <si>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</si>
  <si>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</si>
  <si>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</si>
  <si>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</si>
  <si>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</si>
  <si>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</si>
  <si>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</si>
  <si>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</si>
  <si>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</si>
  <si>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</si>
  <si>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</si>
  <si>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</si>
  <si>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</si>
  <si>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</si>
  <si>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</si>
  <si>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</si>
  <si>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</si>
  <si>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</si>
  <si>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</si>
  <si>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</si>
  <si>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</si>
  <si>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</si>
  <si>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</si>
  <si>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</si>
  <si>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</si>
  <si>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</si>
  <si>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</si>
  <si>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</si>
  <si>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</si>
  <si>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</si>
  <si>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</si>
  <si>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</si>
  <si>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</si>
  <si>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</si>
  <si>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</si>
  <si>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</si>
  <si>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</si>
  <si>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</si>
  <si>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</si>
  <si>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</si>
  <si>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</si>
  <si>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</si>
  <si>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</si>
  <si>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</si>
  <si>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</si>
  <si>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</si>
  <si>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</si>
  <si>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</si>
  <si>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</si>
  <si>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</si>
  <si>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</si>
  <si>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</si>
  <si>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</si>
  <si>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</si>
  <si>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</si>
  <si>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</si>
  <si>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</si>
  <si>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</si>
  <si>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</si>
  <si>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</si>
  <si>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</si>
  <si>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</si>
  <si>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</si>
  <si>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</si>
  <si>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</si>
  <si>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</si>
  <si>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</si>
  <si>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</si>
  <si>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</si>
  <si>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</si>
  <si>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</si>
  <si>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</si>
  <si>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</si>
  <si>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</si>
  <si>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</si>
  <si>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</si>
  <si>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</si>
  <si>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</si>
  <si>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</si>
  <si>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</si>
  <si>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</si>
  <si>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</si>
  <si>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</si>
  <si>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</si>
  <si>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</si>
  <si>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</si>
  <si>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</si>
  <si>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</si>
  <si>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</si>
  <si>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</si>
  <si>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</si>
  <si>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</si>
  <si>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</si>
  <si>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</si>
  <si>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</si>
  <si>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</si>
  <si>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</si>
  <si>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</si>
  <si>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</si>
  <si>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</si>
  <si>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</si>
  <si>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</si>
  <si>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</si>
  <si>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</si>
  <si>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</si>
  <si>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</si>
  <si>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</si>
  <si>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</si>
  <si>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</si>
  <si>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</si>
  <si>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</si>
  <si>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</si>
  <si>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</si>
  <si>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</si>
  <si>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</si>
  <si>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</si>
  <si>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</si>
  <si>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</si>
  <si>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</si>
  <si>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</si>
  <si>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</si>
  <si>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</si>
  <si>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</si>
  <si>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</si>
  <si>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</si>
  <si>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</si>
  <si>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</si>
  <si>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</si>
  <si>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</si>
  <si>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</si>
  <si>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</si>
  <si>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</si>
  <si>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</si>
  <si>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</si>
  <si>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</si>
  <si>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</si>
  <si>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</si>
  <si>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</si>
  <si>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</si>
  <si>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</si>
  <si>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</si>
  <si>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</si>
  <si>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</si>
  <si>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</si>
  <si>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</si>
  <si>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</si>
  <si>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</si>
  <si>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</si>
  <si>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</si>
  <si>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</si>
  <si>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</si>
  <si>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</si>
  <si>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</si>
  <si>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</si>
  <si>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</si>
  <si>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</si>
  <si>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</si>
  <si>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</si>
  <si>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</si>
  <si>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</si>
  <si>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</si>
  <si>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</si>
  <si>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</si>
  <si>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</si>
  <si>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</si>
  <si>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</si>
  <si>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</si>
  <si>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</si>
  <si>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</si>
  <si>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</si>
  <si>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</si>
  <si>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</si>
  <si>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</si>
  <si>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</si>
  <si>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</si>
  <si>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</si>
  <si>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</si>
  <si>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</si>
  <si>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</si>
  <si>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</si>
  <si>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</si>
  <si>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</si>
  <si>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</si>
  <si>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</si>
  <si>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</si>
  <si>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</si>
  <si>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</si>
  <si>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</si>
  <si>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</si>
  <si>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</si>
  <si>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</si>
  <si>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</si>
  <si>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นางสาววันวิสาข์ ประทุมเมือง</t>
  </si>
  <si>
    <t>Deputy Managing Director Marketing</t>
  </si>
  <si>
    <t>Service Support / ผู้ช่วยผู้อำนวยการส่วนงานบริหาร</t>
  </si>
  <si>
    <t>https://maps.app.goo.gl/JzE9BbbMWdaC3nBR8</t>
  </si>
  <si>
    <t>11890/07</t>
  </si>
  <si>
    <t>นางสาววัลวิภา ประทุมเมือง</t>
  </si>
  <si>
    <t>Sleep With Me Bangkok</t>
  </si>
  <si>
    <t>1040 20 ซ. สุขุมวิท 44/2 แขวงพระโขนง เขตวัฒนา กรุงเทพมหานคร 10110</t>
  </si>
  <si>
    <t>คุณปาตี้</t>
  </si>
  <si>
    <t xml:space="preserve">098-269-9614 </t>
  </si>
  <si>
    <t>กล่องพลาสติก เบอร์2-3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</si>
</sst>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76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164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4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164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164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164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164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164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164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164" fontId="20" fillId="10" borderId="4" xfId="1" applyFont="1" applyFill="1" applyBorder="1"/>
    <xf numFmtId="164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164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164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164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164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164" fontId="22" fillId="6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164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164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164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164" fontId="26" fillId="6" borderId="42" xfId="0" applyNumberFormat="1" applyFont="1" applyFill="1" applyBorder="1"/>
    <xf numFmtId="164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164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164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164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164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164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164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164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164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164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164" fontId="20" fillId="2" borderId="0" xfId="1" applyFont="1" applyFill="1" applyBorder="1"/>
    <xf numFmtId="164" fontId="20" fillId="2" borderId="0" xfId="1" applyFont="1" applyFill="1" applyAlignment="1"/>
    <xf numFmtId="0" fontId="20" fillId="10" borderId="4" xfId="0" applyFont="1" applyFill="1" applyBorder="1"/>
    <xf numFmtId="164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164" fontId="32" fillId="3" borderId="0" xfId="1" applyFont="1" applyFill="1" applyProtection="1"/>
    <xf numFmtId="164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5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164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164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164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164" fontId="33" fillId="3" borderId="10" xfId="1" applyFont="1" applyFill="1" applyBorder="1" applyAlignment="1" applyProtection="1">
      <alignment horizontal="center"/>
    </xf>
    <xf numFmtId="165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164" fontId="33" fillId="3" borderId="0" xfId="1" applyFont="1" applyFill="1" applyBorder="1" applyAlignment="1" applyProtection="1">
      <alignment vertical="top"/>
    </xf>
    <xf numFmtId="164" fontId="37" fillId="3" borderId="0" xfId="1" applyFont="1" applyFill="1" applyBorder="1" applyAlignment="1" applyProtection="1">
      <alignment horizontal="center" vertical="top"/>
    </xf>
    <xf numFmtId="165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164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164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164" fontId="37" fillId="2" borderId="0" xfId="1" applyFont="1" applyFill="1" applyBorder="1" applyAlignment="1" applyProtection="1">
      <alignment horizontal="center" vertical="top"/>
    </xf>
    <xf numFmtId="165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164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164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164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164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6" fillId="15" borderId="1" xfId="0" applyFont="1" applyFill="1" applyBorder="1" applyAlignment="1" applyProtection="1">
      <alignment vertical="center" wrapText="1"/>
      <protection locked="0"/>
    </xf>
    <xf numFmtId="164" fontId="32" fillId="3" borderId="4" xfId="1" applyFont="1" applyFill="1" applyBorder="1" applyAlignment="1">
      <alignment horizontal="center"/>
    </xf>
    <xf numFmtId="0" fontId="34" fillId="3" borderId="11" xfId="0" applyFont="1" applyFill="1" applyBorder="1" applyAlignment="1">
      <alignment horizontal="center" vertical="center"/>
    </xf>
    <xf numFmtId="164" fontId="32" fillId="3" borderId="10" xfId="1" applyFont="1" applyFill="1" applyBorder="1" applyAlignment="1">
      <alignment horizontal="center"/>
    </xf>
    <xf numFmtId="0" fontId="34" fillId="3" borderId="10" xfId="0" applyFont="1" applyFill="1" applyBorder="1" applyAlignment="1">
      <alignment horizontal="center" vertical="top"/>
    </xf>
    <xf numFmtId="0" fontId="32" fillId="3" borderId="10" xfId="0" applyFont="1" applyFill="1" applyBorder="1" applyAlignment="1">
      <alignment horizontal="center"/>
    </xf>
    <xf numFmtId="164" fontId="32" fillId="3" borderId="10" xfId="1" applyFont="1" applyFill="1" applyBorder="1" applyAlignment="1" applyProtection="1">
      <alignment horizontal="center"/>
    </xf>
    <xf numFmtId="165" fontId="32" fillId="3" borderId="4" xfId="0" applyNumberFormat="1" applyFont="1" applyFill="1" applyBorder="1" applyAlignment="1">
      <alignment horizontal="center"/>
    </xf>
    <xf numFmtId="0" fontId="32" fillId="3" borderId="4" xfId="0" applyFont="1" applyFill="1" applyBorder="1" applyAlignment="1">
      <alignment horizontal="center" vertical="top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6" fontId="8" fillId="15" borderId="5" xfId="0" quotePrefix="1" applyNumberFormat="1" applyFont="1" applyFill="1" applyBorder="1" applyAlignment="1" applyProtection="1">
      <alignment horizontal="center"/>
      <protection locked="0"/>
    </xf>
    <xf numFmtId="166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164" fontId="28" fillId="15" borderId="7" xfId="5" applyNumberFormat="1" applyFont="1" applyFill="1" applyBorder="1" applyAlignment="1" applyProtection="1">
      <alignment horizontal="center" vertical="center"/>
      <protection locked="0"/>
    </xf>
    <xf numFmtId="164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164" fontId="8" fillId="18" borderId="5" xfId="1" applyFont="1" applyFill="1" applyBorder="1" applyAlignment="1" applyProtection="1">
      <alignment horizontal="center"/>
    </xf>
    <xf numFmtId="164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3" borderId="9" xfId="0" applyFont="1" applyFill="1" applyBorder="1" applyAlignment="1">
      <alignment horizontal="righ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2" fillId="3" borderId="0" xfId="0" applyFont="1" applyFill="1" applyAlignment="1" applyProtection="1">
      <alignment horizontal="left"/>
      <protection locked="0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2" fillId="3" borderId="2" xfId="0" applyFont="1" applyFill="1" applyBorder="1" applyAlignment="1" applyProtection="1">
      <alignment horizontal="left"/>
      <protection locked="0"/>
    </xf>
    <xf numFmtId="0" fontId="32" fillId="3" borderId="9" xfId="0" applyFont="1" applyFill="1" applyBorder="1" applyAlignment="1" applyProtection="1">
      <alignment horizontal="left"/>
      <protection locked="0"/>
    </xf>
    <xf numFmtId="0" fontId="32" fillId="3" borderId="48" xfId="0" applyFont="1" applyFill="1" applyBorder="1" applyAlignment="1" applyProtection="1">
      <alignment horizontal="left"/>
      <protection locked="0"/>
    </xf>
    <xf numFmtId="0" fontId="19" fillId="3" borderId="0" xfId="0" applyFont="1" applyFill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0" fontId="33" fillId="3" borderId="0" xfId="0" applyFont="1" applyFill="1" applyAlignment="1">
      <alignment horizontal="center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164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98</xdr:row>
      <xdr:rowOff>60959</xdr:rowOff>
    </xdr:from>
    <xdr:to>
      <xdr:col>9</xdr:col>
      <xdr:colOff>284382</xdr:colOff>
      <xdr:row>98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98</xdr:row>
      <xdr:rowOff>64770</xdr:rowOff>
    </xdr:from>
    <xdr:to>
      <xdr:col>10</xdr:col>
      <xdr:colOff>304563</xdr:colOff>
      <xdr:row>98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7470</xdr:rowOff>
    </xdr:from>
    <xdr:to>
      <xdr:col>2</xdr:col>
      <xdr:colOff>1003300</xdr:colOff>
      <xdr:row>2</xdr:row>
      <xdr:rowOff>230799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269" y="7470"/>
          <a:ext cx="1540431" cy="947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121920</xdr:rowOff>
    </xdr:to>
    <xdr:sp macro="" textlink="">
      <xdr:nvSpPr>
        <xdr:cNvPr id="2049" name="AutoShape 1" descr="http://10.242.1.10/attachments/download/37548/image.png">
          <a:extLst>
            <a:ext uri="{FF2B5EF4-FFF2-40B4-BE49-F238E27FC236}">
              <a16:creationId xmlns:a16="http://schemas.microsoft.com/office/drawing/2014/main" id="{25E0BD6C-3EE9-401A-B734-01B772FDE0FF}"/>
            </a:ext>
          </a:extLst>
        </xdr:cNvPr>
        <xdr:cNvSpPr>
          <a:spLocks noChangeAspect="1" noChangeArrowheads="1"/>
        </xdr:cNvSpPr>
      </xdr:nvSpPr>
      <xdr:spPr bwMode="auto">
        <a:xfrm>
          <a:off x="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23</xdr:col>
      <xdr:colOff>595627</xdr:colOff>
      <xdr:row>40</xdr:row>
      <xdr:rowOff>23496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1B1A5F-37DE-4A9C-A592-CE48501AC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616427" cy="73386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240821_Survey%20ROI%20%20&#3629;&#3634;&#3588;&#3634;&#3619;%20@%20Home%20&#3591;&#3634;&#3617;&#3623;&#3591;&#3624;&#3660;&#3623;&#3634;&#36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WIFI2025/2024_Survey%20ROI%20Net%20-%20Cable%20%20&#3619;&#3640;&#3592;&#3636;&#3648;&#3623;&#3624;&#3609;&#3660;&#3648;&#3614;&#3621;&#362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 refreshError="1">
        <row r="2">
          <cell r="B2" t="str">
            <v>Mikrotik Rbcapgi-5acd2nd Dual-band 2.4/5Ghz Wierless access point</v>
          </cell>
          <cell r="C2" t="str">
            <v>ตัว</v>
          </cell>
          <cell r="E2" t="str">
            <v>Mikrotik Rbcapgi-5acd2nd Dual-band 2.4/5Ghz Wierless access point</v>
          </cell>
          <cell r="F2">
            <v>1990</v>
          </cell>
        </row>
        <row r="3">
          <cell r="B3" t="str">
            <v>Access Point Tenda AC 1200 Wave 2 Celiling Model i</v>
          </cell>
          <cell r="C3" t="str">
            <v>ตัว</v>
          </cell>
          <cell r="E3" t="str">
            <v>Access Point Tenda AC 1200 Wave 2 Celiling Model i</v>
          </cell>
          <cell r="F3">
            <v>2500</v>
          </cell>
        </row>
        <row r="4">
          <cell r="B4" t="str">
            <v>Access Point TP-Link (EAP223) AC1350 Wireless MU-MIMO Gigabit Ceiling Mount</v>
          </cell>
          <cell r="C4" t="str">
            <v>ตัว</v>
          </cell>
          <cell r="E4" t="str">
            <v>Access Point TP-Link (EAP223) AC1350 Wireless MU-MIMO Gigabit Ceiling Mount</v>
          </cell>
          <cell r="F4">
            <v>2000</v>
          </cell>
        </row>
        <row r="5">
          <cell r="B5" t="str">
            <v xml:space="preserve">Access Point Zyxel NWA1123ACv3 </v>
          </cell>
          <cell r="C5" t="str">
            <v>ตัว</v>
          </cell>
          <cell r="E5" t="str">
            <v xml:space="preserve">Access Point Zyxel NWA1123ACv3 </v>
          </cell>
          <cell r="F5">
            <v>2200</v>
          </cell>
        </row>
        <row r="6">
          <cell r="B6" t="str">
            <v>ROUTER (เราเตอร์) TENDA AC21 - AC2100 DUAL BAND GIGABIT WI-FI ROUTER</v>
          </cell>
          <cell r="C6" t="str">
            <v>ตัว</v>
          </cell>
          <cell r="E6" t="str">
            <v>ROUTER (เราเตอร์) TENDA AC21 - AC2100 DUAL BAND GIGABIT WI-FI ROUTER</v>
          </cell>
          <cell r="F6">
            <v>1177</v>
          </cell>
        </row>
        <row r="7">
          <cell r="B7" t="str">
            <v>ROUTER (เราเตอร์) TENDA AC23 - AC2100 DUAL BAND GIGABIT WI-FI ROUTER</v>
          </cell>
          <cell r="C7" t="str">
            <v>ตัว</v>
          </cell>
          <cell r="E7" t="str">
            <v>ROUTER (เราเตอร์) TENDA AC23 - AC2100 DUAL BAND GIGABIT WI-FI ROUTER</v>
          </cell>
          <cell r="F7">
            <v>1712</v>
          </cell>
        </row>
        <row r="8">
          <cell r="B8" t="str">
            <v>ROUTER (เราเตอร์) TP-LINK INWALL  Roaming</v>
          </cell>
          <cell r="C8" t="str">
            <v>ตัว</v>
          </cell>
          <cell r="E8" t="str">
            <v>ROUTER (เราเตอร์) TP-LINK INWALL  Roaming</v>
          </cell>
          <cell r="F8">
            <v>2650</v>
          </cell>
        </row>
        <row r="9">
          <cell r="B9" t="str">
            <v>ROUTER (เราเตอร์) TP-LINK EAP265HD Roaming</v>
          </cell>
          <cell r="C9" t="str">
            <v>ตัว</v>
          </cell>
          <cell r="E9" t="str">
            <v>ROUTER (เราเตอร์) TP-LINK EAP265HD Roaming</v>
          </cell>
          <cell r="F9">
            <v>3990</v>
          </cell>
        </row>
        <row r="10">
          <cell r="B10" t="str">
            <v>OMADA Rooming</v>
          </cell>
          <cell r="C10" t="str">
            <v>ตัว</v>
          </cell>
          <cell r="E10" t="str">
            <v>OMADA Rooming</v>
          </cell>
          <cell r="F10">
            <v>10000</v>
          </cell>
        </row>
        <row r="11">
          <cell r="B11" t="str">
            <v xml:space="preserve">Access Point Omada AC1200 Wireless MU-MIMO Wall-Plate </v>
          </cell>
          <cell r="C11" t="str">
            <v>ตัว</v>
          </cell>
          <cell r="E11" t="str">
            <v xml:space="preserve">Access Point Omada AC1200 Wireless MU-MIMO Wall-Plate </v>
          </cell>
          <cell r="F11">
            <v>2800</v>
          </cell>
        </row>
        <row r="12">
          <cell r="B12" t="str">
            <v>Tenda i21 AC1200Mbps ceiling gigabit access point PoE</v>
          </cell>
          <cell r="C12" t="str">
            <v>ตัว</v>
          </cell>
          <cell r="E12" t="str">
            <v>Tenda i21 AC1200Mbps ceiling gigabit access point PoE</v>
          </cell>
          <cell r="F12">
            <v>1926</v>
          </cell>
        </row>
        <row r="13">
          <cell r="B13" t="str">
            <v>Tenda i24 AC1200Mbps ceiling gigabit access point PoE</v>
          </cell>
          <cell r="C13" t="str">
            <v>ตัว</v>
          </cell>
          <cell r="E13" t="str">
            <v>Tenda i24 AC1200Mbps ceiling gigabit access point PoE</v>
          </cell>
          <cell r="F13">
            <v>2568</v>
          </cell>
        </row>
        <row r="14">
          <cell r="B14" t="str">
            <v>AC2100 DUAL-BNLD Gigabitg Wireless Router</v>
          </cell>
          <cell r="C14" t="str">
            <v>ตัว</v>
          </cell>
          <cell r="E14" t="str">
            <v>AC2100 DUAL-BNLD Gigabitg Wireless Router</v>
          </cell>
          <cell r="F14">
            <v>1050</v>
          </cell>
        </row>
        <row r="15">
          <cell r="B15" t="str">
            <v>ZyXEL Gigabit Switching Hub  (GS1200-5HP V2) 5 Port POE Web-Menager</v>
          </cell>
          <cell r="C15" t="str">
            <v>ตัว</v>
          </cell>
          <cell r="E15" t="str">
            <v>ZyXEL Gigabit Switching Hub  (GS1200-5HP V2) 5 Port POE Web-Menager</v>
          </cell>
          <cell r="F15">
            <v>2600</v>
          </cell>
        </row>
        <row r="16">
          <cell r="B16" t="str">
            <v>PLANET POE GS-4210-8P2T2S 8-PORT 10/100/1000MBPS 802.3AT POE + 2-PORT 10/100/1000MBPS + 2-PORT 100/1000X SFP MANAGED SWITCH</v>
          </cell>
          <cell r="C16" t="str">
            <v>ตัว</v>
          </cell>
          <cell r="E16" t="str">
            <v>PLANET POE GS-4210-8P2T2S 8-PORT 10/100/1000MBPS 802.3AT POE + 2-PORT 10/100/1000MBPS + 2-PORT 100/1000X SFP MANAGED SWITCH</v>
          </cell>
          <cell r="F16">
            <v>14552</v>
          </cell>
        </row>
        <row r="17">
          <cell r="B17" t="str">
            <v>Planet POE GS-4210-16P4C 16-Port 10/100/1000T 802.3at PoE + 4-Port Gigabit TP/SFP Combo Managed Switch/220W</v>
          </cell>
          <cell r="C17" t="str">
            <v>ตัว</v>
          </cell>
          <cell r="E17" t="str">
            <v>Planet POE GS-4210-16P4C 16-Port 10/100/1000T 802.3at PoE + 4-Port Gigabit TP/SFP Combo Managed Switch/220W</v>
          </cell>
          <cell r="F17">
            <v>18511</v>
          </cell>
        </row>
        <row r="18">
          <cell r="B18" t="str">
            <v>PLANET POE GS-4210-24P4C 24-PORT 10/100/1000T ULTRA POE + 4-PORT GIGABIT TP/SFP COMBO MANAGED SWITCH</v>
          </cell>
          <cell r="C18" t="str">
            <v>ตัว</v>
          </cell>
          <cell r="E18" t="str">
            <v>PLANET POE GS-4210-24P4C 24-PORT 10/100/1000T ULTRA POE + 4-PORT GIGABIT TP/SFP COMBO MANAGED SWITCH</v>
          </cell>
          <cell r="F18">
            <v>24075</v>
          </cell>
        </row>
        <row r="19">
          <cell r="B19" t="str">
            <v>Planet POE GS-4210-48P4S 48-Port 10/100/1000T 802.3at PoE + 4-Port 100/1000BASE-X SFP Managed Switch</v>
          </cell>
          <cell r="C19" t="str">
            <v>ตัว</v>
          </cell>
          <cell r="E19" t="str">
            <v>Planet POE GS-4210-48P4S 48-Port 10/100/1000T 802.3at PoE + 4-Port 100/1000BASE-X SFP Managed Switch</v>
          </cell>
          <cell r="F19">
            <v>39269</v>
          </cell>
        </row>
        <row r="20">
          <cell r="B20" t="str">
            <v>TP-LINK  TL-SG1024 24-port gigabit rackmount switch Roaming</v>
          </cell>
          <cell r="C20" t="str">
            <v>ตัว</v>
          </cell>
          <cell r="E20" t="str">
            <v>TP-LINK  TL-SG1024 24-port gigabit rackmount switch Roaming</v>
          </cell>
          <cell r="F20">
            <v>4500</v>
          </cell>
        </row>
        <row r="21">
          <cell r="B21" t="str">
            <v>Planet GS-4210-16T2S 16-Port Layer 2 Managed Gigabit Ethernet Switch W/2 SFP Interfaces</v>
          </cell>
          <cell r="C21" t="str">
            <v>ตัว</v>
          </cell>
          <cell r="E21" t="str">
            <v>Planet GS-4210-16T2S 16-Port Layer 2 Managed Gigabit Ethernet Switch W/2 SFP Interfaces</v>
          </cell>
          <cell r="F21">
            <v>6741</v>
          </cell>
        </row>
        <row r="22">
          <cell r="B22" t="str">
            <v>WI-FI ROUTER Link sys AC1900</v>
          </cell>
          <cell r="C22" t="str">
            <v>ตัว</v>
          </cell>
          <cell r="E22" t="str">
            <v>WI-FI ROUTER Link sys AC1900</v>
          </cell>
          <cell r="F22">
            <v>1000</v>
          </cell>
        </row>
        <row r="23">
          <cell r="B23" t="str">
            <v xml:space="preserve"> Switch TP-Link 24-Port Gigabit Managed WI-FI ROUTER</v>
          </cell>
          <cell r="C23" t="str">
            <v>ตัว</v>
          </cell>
          <cell r="E23" t="str">
            <v xml:space="preserve"> Switch TP-Link 24-Port Gigabit Managed WI-FI ROUTER</v>
          </cell>
          <cell r="F23">
            <v>7600</v>
          </cell>
        </row>
        <row r="24">
          <cell r="B24" t="str">
            <v xml:space="preserve"> Switch TP-Link 48-Port Gigabit Managed WI-FI ROUTER</v>
          </cell>
          <cell r="C24" t="str">
            <v>ตัว</v>
          </cell>
          <cell r="E24" t="str">
            <v xml:space="preserve"> Switch TP-Link 48-Port Gigabit Managed WI-FI ROUTER</v>
          </cell>
          <cell r="F24">
            <v>12000</v>
          </cell>
        </row>
        <row r="25">
          <cell r="B25" t="str">
            <v>Aruba IOn 1930 8G 2SFP POE 124W Switch (8 x 10/100/1000 PoE+, 2 SFP)</v>
          </cell>
          <cell r="C25" t="str">
            <v>ตัว</v>
          </cell>
          <cell r="E25" t="str">
            <v>Aruba IOn 1930 8G 2SFP POE 124W Switch (8 x 10/100/1000 PoE+, 2 SFP)</v>
          </cell>
          <cell r="F25">
            <v>9700</v>
          </cell>
        </row>
        <row r="26">
          <cell r="B26" t="str">
            <v>Tenda TND-TEG5328P 24 port 10/100/1000 Managed PoE Switch</v>
          </cell>
          <cell r="C26" t="str">
            <v>ตัว</v>
          </cell>
          <cell r="E26" t="str">
            <v>Tenda TND-TEG5328P 24 port 10/100/1000 Managed PoE Switch</v>
          </cell>
          <cell r="F26">
            <v>12500</v>
          </cell>
        </row>
        <row r="27">
          <cell r="B27" t="str">
            <v>Switch Zyxel GS1900-24HPv2 24 Ports 10/100/1000BASE-T ( 12 PoE) , + 2 Ports SFP 100/1000BASE-X Smart Managed PoE Switch with GbE Uplink (170 Watt)</v>
          </cell>
          <cell r="C27" t="str">
            <v>ตัว</v>
          </cell>
          <cell r="E27" t="str">
            <v>Switch Zyxel GS1900-24HPv2 24 Ports 10/100/1000BASE-T ( 12 PoE) , + 2 Ports SFP 100/1000BASE-X Smart Managed PoE Switch with GbE Uplink (170 Watt)</v>
          </cell>
          <cell r="F27">
            <v>12500</v>
          </cell>
        </row>
        <row r="28">
          <cell r="B28" t="str">
            <v>Optical Field Connector SC/APC Stech</v>
          </cell>
          <cell r="C28" t="str">
            <v>ตัว</v>
          </cell>
          <cell r="E28" t="str">
            <v>Optical Field Connector SC/APC Stech</v>
          </cell>
          <cell r="F28">
            <v>45</v>
          </cell>
        </row>
        <row r="29">
          <cell r="B29" t="str">
            <v>Switch TP-Link TL-SG2210P JetStream 8-Port Gigabit Smart PoE+</v>
          </cell>
          <cell r="C29" t="str">
            <v>ตัว</v>
          </cell>
          <cell r="E29" t="str">
            <v>Switch TP-Link TL-SG2210P JetStream 8-Port Gigabit Smart PoE+</v>
          </cell>
          <cell r="F29">
            <v>3400</v>
          </cell>
        </row>
        <row r="30">
          <cell r="B30" t="str">
            <v>Switch TP-LINK TL-SG1218MP 18-Port Gigabit Rackmount Switch with 16 PoE+ (250W)</v>
          </cell>
          <cell r="C30" t="str">
            <v>ตัว</v>
          </cell>
          <cell r="E30" t="str">
            <v>Switch TP-LINK TL-SG1218MP 18-Port Gigabit Rackmount Switch with 16 PoE+ (250W)</v>
          </cell>
          <cell r="F30">
            <v>5750</v>
          </cell>
        </row>
        <row r="31">
          <cell r="B31" t="str">
            <v>Switch TP-Link T1600G-52PS(TL-SG2452P) L2-Managed Gigabit POE Switch 48 Port,PoE+</v>
          </cell>
          <cell r="C31" t="str">
            <v>ตัว</v>
          </cell>
          <cell r="E31" t="str">
            <v>Switch TP-Link T1600G-52PS(TL-SG2452P) L2-Managed Gigabit POE Switch 48 Port,PoE+</v>
          </cell>
          <cell r="F31">
            <v>26000</v>
          </cell>
        </row>
        <row r="32">
          <cell r="B32" t="str">
            <v>Switch TP-LINK TL-SG3428MP 28-Port Gigabit L2 Managed Switch with 24-Port PoE+</v>
          </cell>
          <cell r="C32" t="str">
            <v>ตัว</v>
          </cell>
          <cell r="E32" t="str">
            <v>Switch TP-LINK TL-SG3428MP 28-Port Gigabit L2 Managed Switch with 24-Port PoE+</v>
          </cell>
          <cell r="F32">
            <v>10890</v>
          </cell>
        </row>
        <row r="33">
          <cell r="B33" t="str">
            <v>Switch TP-Link TL-SG1008MP 8-Port Gigabit</v>
          </cell>
          <cell r="C33" t="str">
            <v>ตัว</v>
          </cell>
          <cell r="E33" t="str">
            <v>Switch TP-Link TL-SG1008MP 8-Port Gigabit</v>
          </cell>
          <cell r="F33">
            <v>3000</v>
          </cell>
        </row>
        <row r="34">
          <cell r="B34" t="str">
            <v xml:space="preserve">Switch Tenda TEG5310P-8-150W </v>
          </cell>
          <cell r="C34" t="str">
            <v>ตัว</v>
          </cell>
          <cell r="E34" t="str">
            <v xml:space="preserve">Switch Tenda TEG5310P-8-150W </v>
          </cell>
          <cell r="F34">
            <v>4500</v>
          </cell>
        </row>
        <row r="35">
          <cell r="B35" t="str">
            <v xml:space="preserve">MikroTik CCR1036-8G-2S+ Cloud Core Router Industrial Grade </v>
          </cell>
          <cell r="C35" t="str">
            <v>ตัว</v>
          </cell>
          <cell r="E35" t="str">
            <v xml:space="preserve">MikroTik CCR1036-8G-2S+ Cloud Core Router Industrial Grade </v>
          </cell>
          <cell r="F35">
            <v>50000</v>
          </cell>
        </row>
        <row r="36">
          <cell r="B36" t="str">
            <v>SFP Fiber Single-Mode Fiber (SMF) 10Gb 1310-1490</v>
          </cell>
          <cell r="C36" t="str">
            <v>ตัว</v>
          </cell>
          <cell r="E36" t="str">
            <v>SFP Fiber Single-Mode Fiber (SMF) 10Gb 1310-1490</v>
          </cell>
          <cell r="F36">
            <v>10000</v>
          </cell>
        </row>
        <row r="37">
          <cell r="B37" t="str">
            <v>Mikrotik RB2011UiAS-RM</v>
          </cell>
          <cell r="C37" t="str">
            <v>ตัว</v>
          </cell>
          <cell r="E37" t="str">
            <v>Mikrotik RB2011UiAS-RM</v>
          </cell>
          <cell r="F37">
            <v>3400</v>
          </cell>
        </row>
        <row r="38">
          <cell r="B38" t="str">
            <v>Mikrotik RB3011UiAS-RM</v>
          </cell>
          <cell r="C38" t="str">
            <v>ตัว</v>
          </cell>
          <cell r="E38" t="str">
            <v>Mikrotik RB3011UiAS-RM</v>
          </cell>
          <cell r="F38">
            <v>5120</v>
          </cell>
        </row>
        <row r="39">
          <cell r="B39" t="str">
            <v>Mikrotik RB4011iGS+RM</v>
          </cell>
          <cell r="C39" t="str">
            <v>ตัว</v>
          </cell>
          <cell r="E39" t="str">
            <v>Mikrotik RB4011iGS+RM</v>
          </cell>
          <cell r="F39">
            <v>7900</v>
          </cell>
        </row>
        <row r="40">
          <cell r="B40" t="str">
            <v>TP-Link XC220-G3V</v>
          </cell>
          <cell r="C40" t="str">
            <v>กล่อง</v>
          </cell>
          <cell r="E40" t="str">
            <v>TP-Link XC220-G3V</v>
          </cell>
          <cell r="F40">
            <v>1750</v>
          </cell>
        </row>
        <row r="41">
          <cell r="B41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C41" t="str">
            <v>ชุด</v>
          </cell>
          <cell r="E41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F41">
            <v>3785</v>
          </cell>
        </row>
        <row r="42">
          <cell r="B42" t="str">
            <v xml:space="preserve">G7-00004  รางไฟชนิด 4 Outlet Universal มี Surge </v>
          </cell>
          <cell r="C42" t="str">
            <v>ตัว</v>
          </cell>
          <cell r="E42" t="str">
            <v xml:space="preserve">G7-00004  รางไฟชนิด 4 Outlet Universal มี Surge </v>
          </cell>
          <cell r="F42">
            <v>860</v>
          </cell>
        </row>
        <row r="43">
          <cell r="B43" t="str">
            <v>G7-00006  รางไฟชนิด 6 Outlet Universal มี Surge</v>
          </cell>
          <cell r="C43" t="str">
            <v>ตัว</v>
          </cell>
          <cell r="E43" t="str">
            <v>G7-00006  รางไฟชนิด 6 Outlet Universal มี Surge</v>
          </cell>
          <cell r="F43">
            <v>960</v>
          </cell>
        </row>
        <row r="44">
          <cell r="B44" t="str">
            <v xml:space="preserve">พัดลมระบายอากาศ 4" </v>
          </cell>
          <cell r="C44" t="str">
            <v>ตัว</v>
          </cell>
          <cell r="E44" t="str">
            <v xml:space="preserve">พัดลมระบายอากาศ 4" </v>
          </cell>
          <cell r="F44">
            <v>360</v>
          </cell>
        </row>
        <row r="45">
          <cell r="B45" t="str">
            <v>เครื่องสำรองไฟ UPS 1000VA VERTIV</v>
          </cell>
          <cell r="C45" t="str">
            <v>ตัว</v>
          </cell>
          <cell r="E45" t="str">
            <v>เครื่องสำรองไฟ UPS 1000VA VERTIV</v>
          </cell>
          <cell r="F45">
            <v>1890</v>
          </cell>
        </row>
        <row r="46">
          <cell r="B46" t="str">
            <v>สาย Lan cat6 305M</v>
          </cell>
          <cell r="C46" t="str">
            <v>กล่อง</v>
          </cell>
          <cell r="E46" t="str">
            <v>สาย Lan cat6 305M</v>
          </cell>
          <cell r="F46">
            <v>3300</v>
          </cell>
        </row>
        <row r="47">
          <cell r="B47" t="str">
            <v>สาย Lan cat5e 305M</v>
          </cell>
          <cell r="C47" t="str">
            <v>กล่อง</v>
          </cell>
          <cell r="E47" t="str">
            <v>สาย Lan cat5e 305M</v>
          </cell>
          <cell r="F47">
            <v>1800</v>
          </cell>
        </row>
        <row r="48">
          <cell r="B48" t="str">
            <v>lan cat5e Outdoor 305M</v>
          </cell>
          <cell r="C48" t="str">
            <v>กล่อง</v>
          </cell>
          <cell r="E48" t="str">
            <v>lan cat5e Outdoor 305M</v>
          </cell>
          <cell r="F48">
            <v>2630</v>
          </cell>
        </row>
        <row r="49">
          <cell r="B49" t="str">
            <v>เบ็ตเตล็ด กิ๊ปตอกสาย Lan</v>
          </cell>
          <cell r="C49" t="str">
            <v>ชุด</v>
          </cell>
          <cell r="E49" t="str">
            <v>เบ็ตเตล็ด กิ๊ปตอกสาย Lan</v>
          </cell>
          <cell r="F49">
            <v>960</v>
          </cell>
        </row>
        <row r="50">
          <cell r="B50" t="str">
            <v>US-1001 หัว Lan Link cat5e หน่วนเป็น 1 ถุง ถุงละ 10 ตัว</v>
          </cell>
          <cell r="C50" t="str">
            <v>ถุง</v>
          </cell>
          <cell r="E50" t="str">
            <v>US-1001 หัว Lan Link cat5e หน่วนเป็น 1 ถุง ถุงละ 10 ตัว</v>
          </cell>
          <cell r="F50">
            <v>50</v>
          </cell>
        </row>
        <row r="51">
          <cell r="B51" t="str">
            <v>US-6004 CAT 5E Locking Plug Boot  1 ถุง ถุงละ 10 ตัว</v>
          </cell>
          <cell r="C51" t="str">
            <v>ถุง</v>
          </cell>
          <cell r="E51" t="str">
            <v>US-6004 CAT 5E Locking Plug Boot  1 ถุง ถุงละ 10 ตัว</v>
          </cell>
          <cell r="F51">
            <v>50</v>
          </cell>
        </row>
        <row r="52">
          <cell r="B52" t="str">
            <v>ตัวต่อกลาง Lan Link CAT 5E LINK รุ่น US-4005IL</v>
          </cell>
          <cell r="C52" t="str">
            <v>ตัว</v>
          </cell>
          <cell r="E52" t="str">
            <v>ตัวต่อกลาง Lan Link CAT 5E LINK รุ่น US-4005IL</v>
          </cell>
          <cell r="F52">
            <v>60</v>
          </cell>
        </row>
        <row r="53">
          <cell r="B53" t="str">
            <v>SFP Fiber Single-Mode Fiber (SMF) 1.25Gb 1310-1490</v>
          </cell>
          <cell r="C53" t="str">
            <v>คู่</v>
          </cell>
          <cell r="E53" t="str">
            <v>SFP Fiber Single-Mode Fiber (SMF) 1.25Gb 1310-1490</v>
          </cell>
          <cell r="F53">
            <v>1200</v>
          </cell>
        </row>
        <row r="54">
          <cell r="B54" t="str">
            <v>SFP Fiber Single-Mode Fiber (SMF) 10 Gb 1310-1490</v>
          </cell>
          <cell r="C54" t="str">
            <v>คู่</v>
          </cell>
          <cell r="E54" t="str">
            <v>SFP Fiber Single-Mode Fiber (SMF) 10 Gb 1310-1490</v>
          </cell>
          <cell r="F54">
            <v>8500</v>
          </cell>
        </row>
        <row r="55">
          <cell r="B55" t="str">
            <v>SFP Lan  1.25Gb</v>
          </cell>
          <cell r="C55" t="str">
            <v>ตัว</v>
          </cell>
          <cell r="E55" t="str">
            <v>SFP Lan  1.25Gb</v>
          </cell>
          <cell r="F55">
            <v>1050</v>
          </cell>
        </row>
        <row r="56">
          <cell r="B56" t="str">
            <v>Wall Mouth indoor 4 port  (SC/APC)</v>
          </cell>
          <cell r="C56" t="str">
            <v>ชุด</v>
          </cell>
          <cell r="E56" t="str">
            <v>Wall Mouth indoor 4 port  (SC/APC)</v>
          </cell>
          <cell r="F56">
            <v>570</v>
          </cell>
        </row>
        <row r="57">
          <cell r="B57" t="str">
            <v>ค่าจ้าง ติดตั้งรวมอุปกรณ์ ราง-เฟล็ก-ท่อPVC เดินสาย เชื่อมตู้อุปกรณ์ (SUB)</v>
          </cell>
          <cell r="C57" t="str">
            <v>จุด</v>
          </cell>
          <cell r="E57" t="str">
            <v>ค่าจ้าง ติดตั้งรวมอุปกรณ์ ราง-เฟล็ก-ท่อPVC เดินสาย เชื่อมตู้อุปกรณ์ (SUB)</v>
          </cell>
          <cell r="F57">
            <v>1200</v>
          </cell>
        </row>
        <row r="58">
          <cell r="B58" t="str">
            <v>ค่าติดตั้ง อุปกรณ์ Access Point ในอาคาร (พนักงาน)</v>
          </cell>
          <cell r="C58" t="str">
            <v>จุด</v>
          </cell>
          <cell r="E58" t="str">
            <v>ค่าติดตั้ง อุปกรณ์ Access Point ในอาคาร (พนักงาน)</v>
          </cell>
          <cell r="F58">
            <v>150</v>
          </cell>
        </row>
        <row r="59">
          <cell r="B59" t="str">
            <v>ค่าติดตั้ง อุปกรณ์ Access Point ในอาคาร (SUB)</v>
          </cell>
          <cell r="C59" t="str">
            <v>จุด</v>
          </cell>
          <cell r="E59" t="str">
            <v>ค่าติดตั้ง อุปกรณ์ Access Point ในอาคาร (SUB)</v>
          </cell>
          <cell r="F59">
            <v>200</v>
          </cell>
        </row>
        <row r="60">
          <cell r="B60" t="str">
            <v>ค่าแรง เดินสายแลน และติดตั้ง Access Point ในอาคาร (SUB)</v>
          </cell>
          <cell r="C60" t="str">
            <v>จุด</v>
          </cell>
          <cell r="E60" t="str">
            <v>ค่าแรง เดินสายแลน และติดตั้ง Access Point ในอาคาร (SUB)</v>
          </cell>
          <cell r="F60">
            <v>1200</v>
          </cell>
        </row>
        <row r="61">
          <cell r="B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C61" t="str">
            <v>จุด</v>
          </cell>
          <cell r="E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F61">
            <v>1500</v>
          </cell>
        </row>
        <row r="62">
          <cell r="B62" t="str">
            <v>ค่าแรง ติดตั้งตู้พร้อมระบบไฟฟ้า (พนักงาน)</v>
          </cell>
          <cell r="C62" t="str">
            <v>จุด</v>
          </cell>
          <cell r="E62" t="str">
            <v>ค่าแรง ติดตั้งตู้พร้อมระบบไฟฟ้า (พนักงาน)</v>
          </cell>
          <cell r="F62">
            <v>500</v>
          </cell>
        </row>
        <row r="63">
          <cell r="B63" t="str">
            <v>ค่าแรง ติดตั้งตู้ พร้อมอุปกรณ์ส่วนควบ ระบบไฟฟ้า (SUB)</v>
          </cell>
          <cell r="C63" t="str">
            <v>จุด</v>
          </cell>
          <cell r="E63" t="str">
            <v>ค่าแรง ติดตั้งตู้ พร้อมอุปกรณ์ส่วนควบ ระบบไฟฟ้า (SUB)</v>
          </cell>
          <cell r="F63">
            <v>1500</v>
          </cell>
        </row>
        <row r="64">
          <cell r="B64" t="str">
            <v>Mikrotik CCR2004-16G-2S+</v>
          </cell>
          <cell r="C64" t="str">
            <v>ตัว</v>
          </cell>
          <cell r="E64" t="str">
            <v>Mikrotik CCR2004-16G-2S+</v>
          </cell>
          <cell r="F64">
            <v>21000</v>
          </cell>
        </row>
        <row r="65">
          <cell r="B65" t="str">
            <v xml:space="preserve">Mikrotik CCR1016-12S-1S+  </v>
          </cell>
          <cell r="C65" t="str">
            <v>ตัว</v>
          </cell>
          <cell r="E65" t="str">
            <v xml:space="preserve">Mikrotik CCR1016-12S-1S+  </v>
          </cell>
          <cell r="F65">
            <v>28620</v>
          </cell>
        </row>
        <row r="66">
          <cell r="B66" t="str">
            <v>Mikrotik CCR ROUTER1009 -7C - 1C - 1S+</v>
          </cell>
          <cell r="C66" t="str">
            <v>ตัว</v>
          </cell>
          <cell r="E66" t="str">
            <v>Mikrotik CCR ROUTER1009 -7C - 1C - 1S+</v>
          </cell>
          <cell r="F66">
            <v>16620</v>
          </cell>
        </row>
        <row r="67">
          <cell r="B67" t="str">
            <v>6-24 Port F.O.RACK MOUNT DRAWER</v>
          </cell>
          <cell r="C67" t="str">
            <v>ชิ้น</v>
          </cell>
          <cell r="E67" t="str">
            <v>6-24 Port F.O.RACK MOUNT DRAWER</v>
          </cell>
          <cell r="F67">
            <v>2404</v>
          </cell>
        </row>
        <row r="68">
          <cell r="B68" t="str">
            <v>4 SC/UPC DUPLEX ADPTER SNAP PLATE</v>
          </cell>
          <cell r="C68" t="str">
            <v>ชิ้น</v>
          </cell>
          <cell r="E68" t="str">
            <v>4 SC/UPC DUPLEX ADPTER SNAP PLATE</v>
          </cell>
          <cell r="F68">
            <v>220</v>
          </cell>
        </row>
        <row r="69">
          <cell r="B69" t="str">
            <v>LC/UPC  SC/UPC SM PATCH CORD 3M</v>
          </cell>
          <cell r="C69" t="str">
            <v>เส้น</v>
          </cell>
          <cell r="E69" t="str">
            <v>LC/UPC  SC/UPC SM PATCH CORD 3M</v>
          </cell>
          <cell r="F69">
            <v>180</v>
          </cell>
        </row>
        <row r="70">
          <cell r="B70" t="str">
            <v>LC/UPC  SC/APC SM PATCH CORD 3M</v>
          </cell>
          <cell r="C70" t="str">
            <v>เส้น</v>
          </cell>
          <cell r="E70" t="str">
            <v>LC/UPC  SC/APC SM PATCH CORD 3M</v>
          </cell>
          <cell r="F70">
            <v>180</v>
          </cell>
        </row>
        <row r="71">
          <cell r="B71" t="str">
            <v>LC/UPC  FC/APC SM PATCH CORD 3M</v>
          </cell>
          <cell r="C71" t="str">
            <v>เส้น</v>
          </cell>
          <cell r="E71" t="str">
            <v>LC/UPC  FC/APC SM PATCH CORD 3M</v>
          </cell>
          <cell r="F71">
            <v>180</v>
          </cell>
        </row>
        <row r="72">
          <cell r="B72" t="str">
            <v>SC/APC  SC/APC SM PATCH CORD 3M</v>
          </cell>
          <cell r="C72" t="str">
            <v>เส้น</v>
          </cell>
          <cell r="E72" t="str">
            <v>SC/APC  SC/APC SM PATCH CORD 3M</v>
          </cell>
          <cell r="F72">
            <v>180</v>
          </cell>
        </row>
        <row r="73">
          <cell r="B73" t="str">
            <v>SC/UPC  SC/UPC SM PATCH CORD 3M</v>
          </cell>
          <cell r="C73" t="str">
            <v>เส้น</v>
          </cell>
          <cell r="E73" t="str">
            <v>SC/UPC  SC/UPC SM PATCH CORD 3M</v>
          </cell>
          <cell r="F73">
            <v>180</v>
          </cell>
        </row>
        <row r="74">
          <cell r="B74" t="str">
            <v>SC/UPC  SC/APC SM PATCH CORD 3M</v>
          </cell>
          <cell r="C74" t="str">
            <v>เส้น</v>
          </cell>
          <cell r="E74" t="str">
            <v>SC/UPC  SC/APC SM PATCH CORD 3M</v>
          </cell>
          <cell r="F74">
            <v>180</v>
          </cell>
        </row>
        <row r="75">
          <cell r="B75" t="str">
            <v>FC/APC  SC/UPC SM PATCH CORD 3M</v>
          </cell>
          <cell r="C75" t="str">
            <v>เส้น</v>
          </cell>
          <cell r="E75" t="str">
            <v>FC/APC  SC/UPC SM PATCH CORD 3M</v>
          </cell>
          <cell r="F75">
            <v>180</v>
          </cell>
        </row>
        <row r="76">
          <cell r="B76" t="str">
            <v>FC/APC  SC/APC SM PATCH CORD 3M</v>
          </cell>
          <cell r="C76" t="str">
            <v>เส้น</v>
          </cell>
          <cell r="E76" t="str">
            <v>FC/APC  SC/APC SM PATCH CORD 3M</v>
          </cell>
          <cell r="F76">
            <v>180</v>
          </cell>
        </row>
        <row r="77">
          <cell r="B77" t="str">
            <v>LAN Cat6 3m สีฟ้า</v>
          </cell>
          <cell r="C77" t="str">
            <v>เส้น</v>
          </cell>
          <cell r="E77" t="str">
            <v>LAN Cat6 3m สีฟ้า</v>
          </cell>
          <cell r="F77">
            <v>84</v>
          </cell>
        </row>
        <row r="78">
          <cell r="B78" t="str">
            <v>LAN Cat6 1m สีแดง</v>
          </cell>
          <cell r="C78" t="str">
            <v>เส้น</v>
          </cell>
          <cell r="E78" t="str">
            <v>LAN Cat6 1m สีแดง</v>
          </cell>
          <cell r="F78">
            <v>52</v>
          </cell>
        </row>
        <row r="79">
          <cell r="B79" t="str">
            <v>LAN Cat6 1m สีเหลือง</v>
          </cell>
          <cell r="C79" t="str">
            <v>เส้น</v>
          </cell>
          <cell r="E79" t="str">
            <v>LAN Cat6 1m สีเหลือง</v>
          </cell>
          <cell r="F79">
            <v>52</v>
          </cell>
        </row>
        <row r="80">
          <cell r="B80" t="str">
            <v xml:space="preserve">FWDM </v>
          </cell>
          <cell r="C80" t="str">
            <v>คู่</v>
          </cell>
          <cell r="E80" t="str">
            <v xml:space="preserve">FWDM </v>
          </cell>
          <cell r="F80">
            <v>1500</v>
          </cell>
        </row>
        <row r="81">
          <cell r="B81" t="str">
            <v>Atten 3 dBm (Fiber Optic)</v>
          </cell>
          <cell r="C81" t="str">
            <v>ตัว</v>
          </cell>
          <cell r="E81" t="str">
            <v>Atten 3 dBm (Fiber Optic)</v>
          </cell>
          <cell r="F81">
            <v>80</v>
          </cell>
        </row>
        <row r="82">
          <cell r="B82" t="str">
            <v>Atten 5 dBm (Fiber Optic)</v>
          </cell>
          <cell r="C82" t="str">
            <v>ตัว</v>
          </cell>
          <cell r="E82" t="str">
            <v>Atten 5 dBm (Fiber Optic)</v>
          </cell>
          <cell r="F82">
            <v>80</v>
          </cell>
        </row>
        <row r="83">
          <cell r="B83" t="str">
            <v>OLT- 4 PON</v>
          </cell>
          <cell r="C83" t="str">
            <v>ตัว</v>
          </cell>
          <cell r="E83" t="str">
            <v>OLT- 4 PON</v>
          </cell>
          <cell r="F83">
            <v>25500</v>
          </cell>
        </row>
        <row r="84">
          <cell r="B84" t="str">
            <v>OLT-1812-8PON</v>
          </cell>
          <cell r="C84" t="str">
            <v>ตัว</v>
          </cell>
          <cell r="E84" t="str">
            <v>OLT-1812-8PON</v>
          </cell>
          <cell r="F84">
            <v>37500</v>
          </cell>
        </row>
        <row r="85">
          <cell r="B85" t="str">
            <v>OLT-GPON W&amp;D 16 PON</v>
          </cell>
          <cell r="C85" t="str">
            <v>ตัว</v>
          </cell>
          <cell r="E85" t="str">
            <v>OLT-GPON W&amp;D 16 PON</v>
          </cell>
          <cell r="F85">
            <v>64000</v>
          </cell>
        </row>
        <row r="86">
          <cell r="B86" t="str">
            <v>OLT TP Link DS-P7001-08 PON</v>
          </cell>
          <cell r="C86" t="str">
            <v>ตัว</v>
          </cell>
          <cell r="E86" t="str">
            <v>OLT TP Link DS-P7001-08 PON</v>
          </cell>
          <cell r="F86">
            <v>75000</v>
          </cell>
        </row>
        <row r="87">
          <cell r="B87" t="str">
            <v>OLT TP Link DS-P7001-016 PON</v>
          </cell>
          <cell r="C87" t="str">
            <v>ตัว</v>
          </cell>
          <cell r="E87" t="str">
            <v>OLT TP Link DS-P7001-016 PON</v>
          </cell>
          <cell r="F87">
            <v>162800</v>
          </cell>
        </row>
        <row r="88">
          <cell r="B88" t="str">
            <v>Power Supply</v>
          </cell>
          <cell r="C88" t="str">
            <v>ตัว</v>
          </cell>
          <cell r="E88" t="str">
            <v>Power Supply</v>
          </cell>
          <cell r="F88">
            <v>3713</v>
          </cell>
        </row>
        <row r="89">
          <cell r="B89" t="str">
            <v>SFP PON</v>
          </cell>
          <cell r="C89" t="str">
            <v>ตัว</v>
          </cell>
          <cell r="E89" t="str">
            <v>SFP PON</v>
          </cell>
          <cell r="F89">
            <v>1871</v>
          </cell>
        </row>
        <row r="90">
          <cell r="B90" t="str">
            <v>EOC MASTER EOCM-8002 (ABI)</v>
          </cell>
          <cell r="C90" t="str">
            <v>ตัว</v>
          </cell>
          <cell r="E90" t="str">
            <v>EOC MASTER EOCM-8002 (ABI)</v>
          </cell>
          <cell r="F90">
            <v>30000</v>
          </cell>
        </row>
        <row r="91">
          <cell r="B91" t="str">
            <v>EOC MASTER EOCM-8004U CA (ABI)</v>
          </cell>
          <cell r="C91" t="str">
            <v>ตัว</v>
          </cell>
          <cell r="E91" t="str">
            <v>EOC MASTER EOCM-8004U CA (ABI)</v>
          </cell>
          <cell r="F91">
            <v>50000</v>
          </cell>
        </row>
        <row r="92">
          <cell r="B92" t="str">
            <v>EOC Master Node (อินเตอร์เน็ต)</v>
          </cell>
          <cell r="C92" t="str">
            <v>ตัว</v>
          </cell>
          <cell r="E92" t="str">
            <v>EOC Master Node (อินเตอร์เน็ต)</v>
          </cell>
          <cell r="F92">
            <v>12500</v>
          </cell>
        </row>
        <row r="93">
          <cell r="B93" t="str">
            <v>RF1802A-P EOC Bridge</v>
          </cell>
          <cell r="C93" t="str">
            <v>ตัว</v>
          </cell>
          <cell r="E93" t="str">
            <v>RF1802A-P EOC Bridge</v>
          </cell>
          <cell r="F93">
            <v>1000</v>
          </cell>
        </row>
        <row r="94">
          <cell r="B94" t="str">
            <v>Routher EoCS-5004 WDRLTCEC (ABI) Eoc slave</v>
          </cell>
          <cell r="C94" t="str">
            <v>ตัว</v>
          </cell>
          <cell r="E94" t="str">
            <v>Routher EoCS-5004 WDRLTCEC (ABI) Eoc slave</v>
          </cell>
          <cell r="F94">
            <v>1500</v>
          </cell>
        </row>
        <row r="95">
          <cell r="B95" t="str">
            <v>ONT-Bridge 1Gb GPON</v>
          </cell>
          <cell r="C95" t="str">
            <v>ตัว</v>
          </cell>
          <cell r="E95" t="str">
            <v>ONT-Bridge 1Gb GPON</v>
          </cell>
          <cell r="F95">
            <v>914</v>
          </cell>
        </row>
        <row r="96">
          <cell r="B96" t="str">
            <v>ONT-Bridge 1Gb GPON With Cable</v>
          </cell>
          <cell r="C96" t="str">
            <v>ตัว</v>
          </cell>
          <cell r="E96" t="str">
            <v>ONT-Bridge 1Gb GPON With Cable</v>
          </cell>
          <cell r="F96">
            <v>1442</v>
          </cell>
        </row>
        <row r="97">
          <cell r="B97" t="str">
            <v>ONU With Wifi AC1200 ax220</v>
          </cell>
          <cell r="C97" t="str">
            <v>ตัว</v>
          </cell>
          <cell r="E97" t="str">
            <v>ONU With Wifi AC1200 ax220</v>
          </cell>
          <cell r="F97">
            <v>1914</v>
          </cell>
        </row>
        <row r="98">
          <cell r="B98" t="str">
            <v>ONU With Wifi AX1800</v>
          </cell>
          <cell r="C98" t="str">
            <v>ตัว</v>
          </cell>
          <cell r="E98" t="str">
            <v>ONU With Wifi AX1800</v>
          </cell>
          <cell r="F98">
            <v>2770</v>
          </cell>
        </row>
        <row r="99">
          <cell r="B99" t="str">
            <v>Blockless PLC Splitter 1:2 JBN</v>
          </cell>
          <cell r="C99" t="str">
            <v>ตัว</v>
          </cell>
          <cell r="E99" t="str">
            <v>Blockless PLC Splitter 1:2 JBN</v>
          </cell>
          <cell r="F99">
            <v>210</v>
          </cell>
        </row>
        <row r="100">
          <cell r="B100" t="str">
            <v>Blockless PLC Splitter 1:4 JBN</v>
          </cell>
          <cell r="C100" t="str">
            <v>ตัว</v>
          </cell>
          <cell r="E100" t="str">
            <v>Blockless PLC Splitter 1:4 JBN</v>
          </cell>
          <cell r="F100">
            <v>290</v>
          </cell>
        </row>
        <row r="101">
          <cell r="B101" t="str">
            <v>Blockless PLC Splitter 1:8 JBN</v>
          </cell>
          <cell r="C101" t="str">
            <v>ตัว</v>
          </cell>
          <cell r="E101" t="str">
            <v>Blockless PLC Splitter 1:8 JBN</v>
          </cell>
          <cell r="F101">
            <v>480</v>
          </cell>
        </row>
        <row r="102">
          <cell r="B102" t="str">
            <v>Blockless PLC Splitter 1:16 JBN</v>
          </cell>
          <cell r="C102" t="str">
            <v>ตัว</v>
          </cell>
          <cell r="E102" t="str">
            <v>Blockless PLC Splitter 1:16 JBN</v>
          </cell>
          <cell r="F102">
            <v>1100</v>
          </cell>
        </row>
        <row r="103">
          <cell r="B103" t="str">
            <v>Dorp Closure spliller  FTTX  1x16 (เปล่า) HTSC-TL17 inline  JBN</v>
          </cell>
          <cell r="C103" t="str">
            <v>ตัว</v>
          </cell>
          <cell r="E103" t="str">
            <v>Dorp Closure spliller  FTTX  1x16 (เปล่า) HTSC-TL17 inline  JBN</v>
          </cell>
          <cell r="F103">
            <v>1500</v>
          </cell>
        </row>
        <row r="104">
          <cell r="B104" t="str">
            <v>Dual Window Optical Fiber Coupler 1x2</v>
          </cell>
          <cell r="C104" t="str">
            <v>ตัว</v>
          </cell>
          <cell r="E104" t="str">
            <v>Dual Window Optical Fiber Coupler 1x2</v>
          </cell>
          <cell r="F104">
            <v>550</v>
          </cell>
        </row>
        <row r="105">
          <cell r="B105" t="str">
            <v>Dual Window Optical Fiber Coupler 1x4</v>
          </cell>
          <cell r="C105" t="str">
            <v>ตัว</v>
          </cell>
          <cell r="E105" t="str">
            <v>Dual Window Optical Fiber Coupler 1x4</v>
          </cell>
          <cell r="F105">
            <v>1400</v>
          </cell>
        </row>
        <row r="106">
          <cell r="B106" t="str">
            <v>Dual Window Optical Fiber Coupler 1x8</v>
          </cell>
          <cell r="C106" t="str">
            <v>ตัว</v>
          </cell>
          <cell r="E106" t="str">
            <v>Dual Window Optical Fiber Coupler 1x8</v>
          </cell>
          <cell r="F106">
            <v>1700</v>
          </cell>
        </row>
        <row r="107">
          <cell r="B107" t="str">
            <v>Rack 42U เฉพาะโครง ความสูง 205 mm</v>
          </cell>
          <cell r="C107" t="str">
            <v>ตัว</v>
          </cell>
          <cell r="E107" t="str">
            <v>Rack 42U เฉพาะโครง ความสูง 205 mm</v>
          </cell>
          <cell r="F107">
            <v>9200</v>
          </cell>
        </row>
        <row r="108">
          <cell r="B108" t="str">
            <v>ถาดใส่ Rack</v>
          </cell>
          <cell r="C108" t="str">
            <v>ชิ้น</v>
          </cell>
          <cell r="E108" t="str">
            <v>ถาดใส่ Rack</v>
          </cell>
          <cell r="F108">
            <v>300</v>
          </cell>
        </row>
        <row r="109">
          <cell r="B109" t="str">
            <v>Combiner 20ch Cable Active</v>
          </cell>
          <cell r="C109" t="str">
            <v>ตัว</v>
          </cell>
          <cell r="E109" t="str">
            <v>Combiner 20ch Cable Active</v>
          </cell>
          <cell r="F109">
            <v>5500</v>
          </cell>
        </row>
        <row r="110">
          <cell r="B110" t="str">
            <v>Modulator Single Side Band Cable</v>
          </cell>
          <cell r="C110" t="str">
            <v>ตัว</v>
          </cell>
          <cell r="E110" t="str">
            <v>Modulator Single Side Band Cable</v>
          </cell>
          <cell r="F110">
            <v>3000</v>
          </cell>
        </row>
        <row r="111">
          <cell r="B111" t="str">
            <v>CA DM -O1  มอสดิจิติล  ตัวใหญ่ (ยอดยิ่ง)</v>
          </cell>
          <cell r="C111" t="str">
            <v>ตัว</v>
          </cell>
          <cell r="E111" t="str">
            <v>CA DM -O1  มอสดิจิติล  ตัวใหญ่ (ยอดยิ่ง)</v>
          </cell>
          <cell r="F111">
            <v>4400</v>
          </cell>
        </row>
        <row r="112">
          <cell r="B112" t="str">
            <v>EDFA PON 8 Port</v>
          </cell>
          <cell r="C112" t="str">
            <v>ตัว</v>
          </cell>
          <cell r="E112" t="str">
            <v>EDFA PON 8 Port</v>
          </cell>
          <cell r="F112">
            <v>55000</v>
          </cell>
        </row>
        <row r="113">
          <cell r="B113" t="str">
            <v>Encoder 4:1 Hisolution</v>
          </cell>
          <cell r="C113" t="str">
            <v>ตัว</v>
          </cell>
          <cell r="E113" t="str">
            <v>Encoder 4:1 Hisolution</v>
          </cell>
          <cell r="F113">
            <v>51360</v>
          </cell>
        </row>
        <row r="114">
          <cell r="B114" t="str">
            <v>Encoder 8:2 Hisolution IP</v>
          </cell>
          <cell r="C114" t="str">
            <v>ตัว</v>
          </cell>
          <cell r="E114" t="str">
            <v>Encoder 8:2 Hisolution IP</v>
          </cell>
          <cell r="F114">
            <v>86884</v>
          </cell>
        </row>
        <row r="115">
          <cell r="B115" t="str">
            <v>CA 8 HD ENCODER (ยอดยิ่ง)</v>
          </cell>
          <cell r="C115" t="str">
            <v>ตัว</v>
          </cell>
          <cell r="E115" t="str">
            <v>CA 8 HD ENCODER (ยอดยิ่ง)</v>
          </cell>
          <cell r="F115">
            <v>64000</v>
          </cell>
        </row>
        <row r="116">
          <cell r="B116" t="str">
            <v>CA-TRANS 2 TS</v>
          </cell>
          <cell r="C116" t="str">
            <v>ตัว</v>
          </cell>
          <cell r="E116" t="str">
            <v>CA-TRANS 2 TS</v>
          </cell>
          <cell r="F116">
            <v>18000</v>
          </cell>
        </row>
        <row r="117">
          <cell r="B117" t="str">
            <v>CA-TRANS 5 TS ip</v>
          </cell>
          <cell r="C117" t="str">
            <v>ตัว</v>
          </cell>
          <cell r="E117" t="str">
            <v>CA-TRANS 5 TS ip</v>
          </cell>
          <cell r="F117">
            <v>35000</v>
          </cell>
        </row>
        <row r="118">
          <cell r="B118" t="str">
            <v>CA-TRANS 12 TS ip</v>
          </cell>
          <cell r="C118" t="str">
            <v>ตัว</v>
          </cell>
          <cell r="E118" t="str">
            <v>CA-TRANS 12 TS ip</v>
          </cell>
          <cell r="F118">
            <v>75000</v>
          </cell>
        </row>
        <row r="119">
          <cell r="B119" t="str">
            <v>CA-TRANS 16 TS ip</v>
          </cell>
          <cell r="C119" t="str">
            <v>ตัว</v>
          </cell>
          <cell r="E119" t="str">
            <v>CA-TRANS 16 TS ip</v>
          </cell>
          <cell r="F119">
            <v>110000</v>
          </cell>
        </row>
        <row r="120">
          <cell r="B120" t="str">
            <v xml:space="preserve">Filter  Cable </v>
          </cell>
          <cell r="C120" t="str">
            <v>ตัว</v>
          </cell>
          <cell r="E120" t="str">
            <v xml:space="preserve">Filter  Cable </v>
          </cell>
          <cell r="F120">
            <v>107</v>
          </cell>
        </row>
        <row r="121">
          <cell r="B121" t="str">
            <v>Filter TAFN</v>
          </cell>
          <cell r="C121" t="str">
            <v>ตัว</v>
          </cell>
          <cell r="E121" t="str">
            <v>Filter TAFN</v>
          </cell>
          <cell r="F121">
            <v>300</v>
          </cell>
        </row>
        <row r="122">
          <cell r="B122" t="str">
            <v>Mikro Node</v>
          </cell>
          <cell r="C122" t="str">
            <v>ตัว</v>
          </cell>
          <cell r="E122" t="str">
            <v>Mikro Node</v>
          </cell>
          <cell r="F122">
            <v>500</v>
          </cell>
        </row>
        <row r="123">
          <cell r="B123" t="str">
            <v>Mikro Node Fttx WDM</v>
          </cell>
          <cell r="C123" t="str">
            <v>ตัว</v>
          </cell>
          <cell r="E123" t="str">
            <v>Mikro Node Fttx WDM</v>
          </cell>
          <cell r="F123">
            <v>750</v>
          </cell>
        </row>
        <row r="124">
          <cell r="B124" t="str">
            <v>NODE IN DOOR WR1001j FC/APC</v>
          </cell>
          <cell r="C124" t="str">
            <v>ตัว</v>
          </cell>
          <cell r="E124" t="str">
            <v>NODE IN DOOR WR1001j FC/APC</v>
          </cell>
          <cell r="F124">
            <v>2150</v>
          </cell>
        </row>
        <row r="125">
          <cell r="B125" t="str">
            <v>NODE IN DOOR WR1001j SC/APC</v>
          </cell>
          <cell r="C125" t="str">
            <v>ตัว</v>
          </cell>
          <cell r="E125" t="str">
            <v>NODE IN DOOR WR1001j SC/APC</v>
          </cell>
          <cell r="F125">
            <v>2150</v>
          </cell>
        </row>
        <row r="126">
          <cell r="B126" t="str">
            <v>NODE OUT DOOR 2 Output 860 Mhz (Cable)</v>
          </cell>
          <cell r="C126" t="str">
            <v>ตัว</v>
          </cell>
          <cell r="E126" t="str">
            <v>NODE OUT DOOR 2 Output 860 Mhz (Cable)</v>
          </cell>
          <cell r="F126">
            <v>2800</v>
          </cell>
        </row>
        <row r="127">
          <cell r="B127" t="str">
            <v>NODE OUT DOOR 4 Output 860 Mhz (Cable)</v>
          </cell>
          <cell r="C127" t="str">
            <v>ตัว</v>
          </cell>
          <cell r="E127" t="str">
            <v>NODE OUT DOOR 4 Output 860 Mhz (Cable)</v>
          </cell>
          <cell r="F127">
            <v>4800</v>
          </cell>
        </row>
        <row r="128">
          <cell r="B128" t="str">
            <v>Trunk Amp (CTV) TA860R Return 860 Mhz.</v>
          </cell>
          <cell r="C128" t="str">
            <v>ตัว</v>
          </cell>
          <cell r="E128" t="str">
            <v>Trunk Amp (CTV) TA860R Return 860 Mhz.</v>
          </cell>
          <cell r="F128">
            <v>1900</v>
          </cell>
        </row>
        <row r="129">
          <cell r="B129" t="str">
            <v>Trunk Amp WB8130KL Return 860MHz. Hisolution</v>
          </cell>
          <cell r="C129" t="str">
            <v>ตัว</v>
          </cell>
          <cell r="E129" t="str">
            <v>Trunk Amp WB8130KL Return 860MHz. Hisolution</v>
          </cell>
          <cell r="F129">
            <v>3060</v>
          </cell>
        </row>
        <row r="130">
          <cell r="B130" t="str">
            <v xml:space="preserve">Booster Return Amplifier ACE WF8130LI 220VJ                  </v>
          </cell>
          <cell r="C130" t="str">
            <v>ตัว</v>
          </cell>
          <cell r="E130" t="str">
            <v xml:space="preserve">Booster Return Amplifier ACE WF8130LI 220VJ                  </v>
          </cell>
          <cell r="F130">
            <v>1400</v>
          </cell>
        </row>
        <row r="131">
          <cell r="B131" t="str">
            <v xml:space="preserve">Booster Return Amplifier Cable CA Net Amp.                   </v>
          </cell>
          <cell r="C131" t="str">
            <v>ตัว</v>
          </cell>
          <cell r="E131" t="str">
            <v xml:space="preserve">Booster Return Amplifier Cable CA Net Amp.                   </v>
          </cell>
          <cell r="F131">
            <v>1400</v>
          </cell>
        </row>
        <row r="132">
          <cell r="B132" t="str">
            <v xml:space="preserve">Power Supply Cable 13 Amp. 63V                               </v>
          </cell>
          <cell r="C132" t="str">
            <v>ตัว</v>
          </cell>
          <cell r="E132" t="str">
            <v xml:space="preserve">Power Supply Cable 13 Amp. 63V                               </v>
          </cell>
          <cell r="F132">
            <v>2700</v>
          </cell>
        </row>
        <row r="133">
          <cell r="B133" t="str">
            <v xml:space="preserve">Power Supply Cable 13 Amp. 90V                               </v>
          </cell>
          <cell r="C133" t="str">
            <v>ตัว</v>
          </cell>
          <cell r="E133" t="str">
            <v xml:space="preserve">Power Supply Cable 13 Amp. 90V                               </v>
          </cell>
          <cell r="F133">
            <v>3200</v>
          </cell>
        </row>
        <row r="134">
          <cell r="B134" t="str">
            <v xml:space="preserve">Line Power Insert Outdoor (YY)                               </v>
          </cell>
          <cell r="C134" t="str">
            <v>ตัว</v>
          </cell>
          <cell r="E134" t="str">
            <v xml:space="preserve">Line Power Insert Outdoor (YY)                               </v>
          </cell>
          <cell r="F134">
            <v>400</v>
          </cell>
        </row>
        <row r="135">
          <cell r="B135" t="str">
            <v xml:space="preserve">Line Splitter outdoor 2 Ways (LSP2 YY)                          </v>
          </cell>
          <cell r="C135" t="str">
            <v>ตัว</v>
          </cell>
          <cell r="E135" t="str">
            <v xml:space="preserve">Line Splitter outdoor 2 Ways (LSP2 YY)                          </v>
          </cell>
          <cell r="F135">
            <v>400</v>
          </cell>
        </row>
        <row r="136">
          <cell r="B136" t="str">
            <v xml:space="preserve">Line Splitter outdoor 3 Ways (LSP3 YY)                          </v>
          </cell>
          <cell r="C136" t="str">
            <v>ตัว</v>
          </cell>
          <cell r="E136" t="str">
            <v xml:space="preserve">Line Splitter outdoor 3 Ways (LSP3 YY)                          </v>
          </cell>
          <cell r="F136">
            <v>400</v>
          </cell>
        </row>
        <row r="137">
          <cell r="B137" t="str">
            <v>PIN Connector RG11</v>
          </cell>
          <cell r="C137" t="str">
            <v>ตัว</v>
          </cell>
          <cell r="E137" t="str">
            <v>PIN Connector RG11</v>
          </cell>
          <cell r="F137">
            <v>115</v>
          </cell>
        </row>
        <row r="138">
          <cell r="B138" t="str">
            <v>Splice Block RG11</v>
          </cell>
          <cell r="C138" t="str">
            <v>ตัว</v>
          </cell>
          <cell r="E138" t="str">
            <v>Splice Block RG11</v>
          </cell>
          <cell r="F138">
            <v>90</v>
          </cell>
        </row>
        <row r="139">
          <cell r="B139" t="str">
            <v xml:space="preserve">F-Connector Feed Through RG11 แบบเกลียว (CABLECAT)  </v>
          </cell>
          <cell r="C139" t="str">
            <v>ตัว</v>
          </cell>
          <cell r="E139" t="str">
            <v xml:space="preserve">F-Connector Feed Through RG11 แบบเกลียว (CABLECAT)  </v>
          </cell>
          <cell r="F139">
            <v>36</v>
          </cell>
        </row>
        <row r="140">
          <cell r="B140" t="str">
            <v>RG11 Co-Axial dBy Black  Shild 90% (305m/Roll)</v>
          </cell>
          <cell r="C140" t="str">
            <v>เมตร</v>
          </cell>
          <cell r="E140" t="str">
            <v>RG11 Co-Axial dBy Black  Shild 90% (305m/Roll)</v>
          </cell>
          <cell r="F140">
            <v>8.6562999999999999</v>
          </cell>
        </row>
        <row r="141">
          <cell r="B141" t="str">
            <v>RG11 Co-Axial DMG Data Lan Cable Shield Slink 95% (305m./Roll)</v>
          </cell>
          <cell r="C141" t="str">
            <v>เมตร</v>
          </cell>
          <cell r="E141" t="str">
            <v>RG11 Co-Axial DMG Data Lan Cable Shield Slink 95% (305m./Roll)</v>
          </cell>
          <cell r="F141">
            <v>10.75</v>
          </cell>
        </row>
        <row r="142">
          <cell r="B142" t="str">
            <v>RG6 Co-Axial (DLC) DMG Black Slink Shield 95% (305m./Roll)</v>
          </cell>
          <cell r="C142" t="str">
            <v>เมตร</v>
          </cell>
          <cell r="E142" t="str">
            <v>RG6 Co-Axial (DLC) DMG Black Slink Shield 95% (305m./Roll)</v>
          </cell>
          <cell r="F142">
            <v>6.5</v>
          </cell>
        </row>
        <row r="143">
          <cell r="B143" t="str">
            <v>RG6 Co-Axial (DLC) DMG White Shild 95% (305m./Roll)</v>
          </cell>
          <cell r="C143" t="str">
            <v>เมตร</v>
          </cell>
          <cell r="E143" t="str">
            <v>RG6 Co-Axial (DLC) DMG White Shild 95% (305m./Roll)</v>
          </cell>
          <cell r="F143">
            <v>4.4939999999999998</v>
          </cell>
        </row>
        <row r="144">
          <cell r="B144" t="str">
            <v>Closuer for 4-48C 2in&amp;2out (Accessories) W-ICL-002-48F</v>
          </cell>
          <cell r="C144" t="str">
            <v>ชุด</v>
          </cell>
          <cell r="E144" t="str">
            <v>Closuer for 4-48C 2in&amp;2out (Accessories) W-ICL-002-48F</v>
          </cell>
          <cell r="F144">
            <v>950</v>
          </cell>
        </row>
        <row r="145">
          <cell r="B145" t="str">
            <v>Closuer for 4-48C 3in&amp;3out (Accessories) W-ICL-003-48F</v>
          </cell>
          <cell r="C145" t="str">
            <v>ชุด</v>
          </cell>
          <cell r="E145" t="str">
            <v>Closuer for 4-48C 3in&amp;3out (Accessories) W-ICL-003-48F</v>
          </cell>
          <cell r="F145">
            <v>1650</v>
          </cell>
        </row>
        <row r="146">
          <cell r="B146" t="str">
            <v>Fiber splice Closure 1:4 U1-CS08 (Sippskan)</v>
          </cell>
          <cell r="C146" t="str">
            <v>ตัว</v>
          </cell>
          <cell r="E146" t="str">
            <v>Fiber splice Closure 1:4 U1-CS08 (Sippskan)</v>
          </cell>
          <cell r="F146">
            <v>2200</v>
          </cell>
        </row>
        <row r="147">
          <cell r="B147" t="str">
            <v>Fiber splice Closure 1:8 U1-CS08 (Sippskan)</v>
          </cell>
          <cell r="C147" t="str">
            <v>ตัว</v>
          </cell>
          <cell r="E147" t="str">
            <v>Fiber splice Closure 1:8 U1-CS08 (Sippskan)</v>
          </cell>
          <cell r="F147">
            <v>2500</v>
          </cell>
        </row>
        <row r="148">
          <cell r="B148" t="str">
            <v>Fiber splice Closure 1:16 U1-CS08 (Sippskan)</v>
          </cell>
          <cell r="C148" t="str">
            <v>ตัว</v>
          </cell>
          <cell r="E148" t="str">
            <v>Fiber splice Closure 1:16 U1-CS08 (Sippskan)</v>
          </cell>
          <cell r="F148">
            <v>2850</v>
          </cell>
        </row>
        <row r="149">
          <cell r="B149" t="str">
            <v xml:space="preserve">Outdoor Waterproof Optical Cable 10m.2C </v>
          </cell>
          <cell r="C149" t="str">
            <v>เส้น</v>
          </cell>
          <cell r="E149" t="str">
            <v xml:space="preserve">Outdoor Waterproof Optical Cable 10m.2C </v>
          </cell>
          <cell r="F149">
            <v>850</v>
          </cell>
        </row>
        <row r="150">
          <cell r="B150" t="str">
            <v>Wall Mouth indoor 4 port  (SC/APC)</v>
          </cell>
          <cell r="C150" t="str">
            <v>ชุด</v>
          </cell>
          <cell r="E150" t="str">
            <v>Wall Mouth indoor 4 port  (SC/APC)</v>
          </cell>
          <cell r="F150">
            <v>510</v>
          </cell>
        </row>
        <row r="151">
          <cell r="B151" t="str">
            <v>ตู้เหล็ก #2</v>
          </cell>
          <cell r="C151" t="str">
            <v>ใบ</v>
          </cell>
          <cell r="E151" t="str">
            <v>ตู้เหล็ก #2</v>
          </cell>
          <cell r="F151">
            <v>590</v>
          </cell>
        </row>
        <row r="152">
          <cell r="B152" t="str">
            <v>Dual Window Optical Fiber Coupler 50/50 - 90/10</v>
          </cell>
          <cell r="C152" t="str">
            <v>ตัว</v>
          </cell>
          <cell r="E152" t="str">
            <v>Dual Window Optical Fiber Coupler 50/50 - 90/10</v>
          </cell>
          <cell r="F152">
            <v>550</v>
          </cell>
        </row>
        <row r="153">
          <cell r="B153" t="str">
            <v xml:space="preserve">Splitter indoor 2 ways 5-1000Mhz.(DSB-21G) CTV-YY     </v>
          </cell>
          <cell r="C153" t="str">
            <v>ตัว</v>
          </cell>
          <cell r="E153" t="str">
            <v xml:space="preserve">Splitter indoor 2 ways 5-1000Mhz.(DSB-21G) CTV-YY     </v>
          </cell>
          <cell r="F153">
            <v>26.75</v>
          </cell>
        </row>
        <row r="154">
          <cell r="B154" t="str">
            <v xml:space="preserve">Splitter indoor 3 ways 5-1000Mhz (DSB-31G) CTV - YY          </v>
          </cell>
          <cell r="C154" t="str">
            <v>ตัว</v>
          </cell>
          <cell r="E154" t="str">
            <v xml:space="preserve">Splitter indoor 3 ways 5-1000Mhz (DSB-31G) CTV - YY          </v>
          </cell>
          <cell r="F154">
            <v>46.01</v>
          </cell>
        </row>
        <row r="155">
          <cell r="B155" t="str">
            <v xml:space="preserve">Splitter indoor 4 ways 5-1000Mhz (DSB-41G) CTV -  YY           </v>
          </cell>
          <cell r="C155" t="str">
            <v>ตัว</v>
          </cell>
          <cell r="E155" t="str">
            <v xml:space="preserve">Splitter indoor 4 ways 5-1000Mhz (DSB-41G) CTV -  YY           </v>
          </cell>
          <cell r="F155">
            <v>50.29</v>
          </cell>
        </row>
        <row r="156">
          <cell r="B156" t="str">
            <v xml:space="preserve">Tap off indoor 1 way Loss 9dB CTV                            </v>
          </cell>
          <cell r="C156" t="str">
            <v>ตัว</v>
          </cell>
          <cell r="E156" t="str">
            <v xml:space="preserve">Tap off indoor 1 way Loss 9dB CTV                            </v>
          </cell>
          <cell r="F156">
            <v>46.01</v>
          </cell>
        </row>
        <row r="157">
          <cell r="B157" t="str">
            <v xml:space="preserve">Tap off indoor 4 ways Loss 11dB (5-1000Mhz)                  </v>
          </cell>
          <cell r="C157" t="str">
            <v>ตัว</v>
          </cell>
          <cell r="E157" t="str">
            <v xml:space="preserve">Tap off indoor 4 ways Loss 11dB (5-1000Mhz)                  </v>
          </cell>
          <cell r="F157">
            <v>58.85</v>
          </cell>
        </row>
        <row r="158">
          <cell r="B158" t="str">
            <v xml:space="preserve">Jack Trunk RG6 F-24A   </v>
          </cell>
          <cell r="C158" t="str">
            <v>ตัว</v>
          </cell>
          <cell r="E158" t="str">
            <v xml:space="preserve">Jack Trunk RG6 F-24A   </v>
          </cell>
          <cell r="F158">
            <v>18</v>
          </cell>
        </row>
        <row r="159">
          <cell r="B159" t="str">
            <v xml:space="preserve">F-Type RG11 แบบบีบ                                           </v>
          </cell>
          <cell r="C159" t="str">
            <v>ตัว</v>
          </cell>
          <cell r="E159" t="str">
            <v xml:space="preserve">F-Type RG11 แบบบีบ                                           </v>
          </cell>
          <cell r="F159">
            <v>11.21</v>
          </cell>
        </row>
        <row r="160">
          <cell r="B160" t="str">
            <v xml:space="preserve">F-Type RG6 แบบบีบ                                            </v>
          </cell>
          <cell r="C160" t="str">
            <v>ตัว</v>
          </cell>
          <cell r="E160" t="str">
            <v xml:space="preserve">F-Type RG6 แบบบีบ                                            </v>
          </cell>
          <cell r="F160">
            <v>2.4931000000000001</v>
          </cell>
        </row>
        <row r="161">
          <cell r="B161" t="str">
            <v>F-F Type RG6 ต่อตรง</v>
          </cell>
          <cell r="C161" t="str">
            <v>ตัว</v>
          </cell>
          <cell r="E161" t="str">
            <v>F-F Type RG6 ต่อตรง</v>
          </cell>
          <cell r="F161">
            <v>2.34</v>
          </cell>
        </row>
        <row r="162">
          <cell r="B162" t="str">
            <v>JACK TV แบบงอ ตัวผู้ (TVM75) HSTN</v>
          </cell>
          <cell r="C162" t="str">
            <v>ตัว</v>
          </cell>
          <cell r="E162" t="str">
            <v>JACK TV แบบงอ ตัวผู้ (TVM75) HSTN</v>
          </cell>
          <cell r="F162">
            <v>4.3899999999999997</v>
          </cell>
        </row>
        <row r="163">
          <cell r="B163" t="str">
            <v xml:space="preserve">กิ๊บตอกสาย RG6 สีขาว (1Kg./ถุง)  </v>
          </cell>
          <cell r="C163" t="str">
            <v>ตัว</v>
          </cell>
          <cell r="E163" t="str">
            <v xml:space="preserve">กิ๊บตอกสาย RG6 สีขาว (1Kg./ถุง)  </v>
          </cell>
          <cell r="F163">
            <v>0.2</v>
          </cell>
        </row>
        <row r="164">
          <cell r="B164" t="str">
            <v>Cable Tie Bandex 200x4.8 mm black (8")</v>
          </cell>
          <cell r="C164" t="str">
            <v>เส้น</v>
          </cell>
          <cell r="E164" t="str">
            <v>Cable Tie Bandex 200x4.8 mm black (8")</v>
          </cell>
          <cell r="F164">
            <v>0.55000000000000004</v>
          </cell>
        </row>
        <row r="165">
          <cell r="B165" t="str">
            <v>Cable Tie Bandex 200x4.8 mm white (8")</v>
          </cell>
          <cell r="C165" t="str">
            <v>เส้น</v>
          </cell>
          <cell r="E165" t="str">
            <v>Cable Tie Bandex 200x4.8 mm white (8")</v>
          </cell>
          <cell r="F165">
            <v>0.55000000000000004</v>
          </cell>
        </row>
        <row r="166">
          <cell r="B166" t="str">
            <v>Cable mark 4 white (100เส้น/ถุง)</v>
          </cell>
          <cell r="C166" t="str">
            <v>เส้น</v>
          </cell>
          <cell r="E166" t="str">
            <v>Cable mark 4 white (100เส้น/ถุง)</v>
          </cell>
          <cell r="F166">
            <v>1</v>
          </cell>
        </row>
        <row r="167">
          <cell r="B167" t="str">
            <v>Optical Patch Cord SM 3.00nm.length 3 mete</v>
          </cell>
          <cell r="C167" t="str">
            <v>เส้น</v>
          </cell>
          <cell r="E167" t="str">
            <v>Optical Patch Cord SM 3.00nm.length 3 mete</v>
          </cell>
          <cell r="F167">
            <v>180</v>
          </cell>
        </row>
        <row r="168">
          <cell r="B168" t="str">
            <v xml:space="preserve">Set Top Box Digital </v>
          </cell>
          <cell r="C168" t="str">
            <v>กล่อง</v>
          </cell>
          <cell r="E168" t="str">
            <v xml:space="preserve">Set Top Box Digital </v>
          </cell>
          <cell r="F168">
            <v>490</v>
          </cell>
        </row>
        <row r="169">
          <cell r="B169" t="str">
            <v>Set Top Box Digital Hotel Mode (SV Tech)</v>
          </cell>
          <cell r="C169" t="str">
            <v>กล่อง</v>
          </cell>
          <cell r="E169" t="str">
            <v>Set Top Box Digital Hotel Mode (SV Tech)</v>
          </cell>
          <cell r="F169">
            <v>850</v>
          </cell>
        </row>
        <row r="170">
          <cell r="B170" t="str">
            <v>Set Top Box Digital Hotel Mode (SAMART)</v>
          </cell>
          <cell r="C170" t="str">
            <v>กล่อง</v>
          </cell>
          <cell r="E170" t="str">
            <v>Set Top Box Digital Hotel Mode (SAMART)</v>
          </cell>
          <cell r="F170">
            <v>870</v>
          </cell>
        </row>
        <row r="171">
          <cell r="B171" t="str">
            <v>2 MP Fixed Camera Hikvision DS-2CD1027G2-LUF</v>
          </cell>
          <cell r="C171" t="str">
            <v>ตัว</v>
          </cell>
          <cell r="E171" t="str">
            <v>2 MP Fixed Camera Hikvision DS-2CD1027G2-LUF</v>
          </cell>
          <cell r="F171">
            <v>1750</v>
          </cell>
        </row>
        <row r="172">
          <cell r="B172" t="str">
            <v>2 MP Dome Camera Hikvision DS-2CD1327G2-LUF</v>
          </cell>
          <cell r="C172" t="str">
            <v>ตัว</v>
          </cell>
          <cell r="E172" t="str">
            <v>2 MP Dome Camera Hikvision DS-2CD1327G2-LUF</v>
          </cell>
          <cell r="F172">
            <v>1750</v>
          </cell>
        </row>
        <row r="173">
          <cell r="B173" t="str">
            <v>2 MP Outdoor Dome Network Camara (VIGI C220I)</v>
          </cell>
          <cell r="C173" t="str">
            <v>ตัว</v>
          </cell>
          <cell r="E173" t="str">
            <v>2 MP Outdoor Dome Network Camara (VIGI C220I)</v>
          </cell>
          <cell r="F173">
            <v>1198</v>
          </cell>
        </row>
        <row r="174">
          <cell r="B174" t="str">
            <v>2 MP Outdoor Bullet Network Camara (VIGI C320I)</v>
          </cell>
          <cell r="C174" t="str">
            <v>ตัว</v>
          </cell>
          <cell r="E174" t="str">
            <v>2 MP Outdoor Bullet Network Camara (VIGI C320I)</v>
          </cell>
          <cell r="F174">
            <v>1104</v>
          </cell>
        </row>
        <row r="175">
          <cell r="B175" t="str">
            <v>2 MP Turret Network Camara  (VIGI C420I)</v>
          </cell>
          <cell r="C175" t="str">
            <v>ตัว</v>
          </cell>
          <cell r="E175" t="str">
            <v>2 MP Turret Network Camara  (VIGI C420I)</v>
          </cell>
          <cell r="F175">
            <v>11404</v>
          </cell>
        </row>
        <row r="176">
          <cell r="B176" t="str">
            <v>3 MP Outdoor Bullet Network Camara  (VIGI C300HP)</v>
          </cell>
          <cell r="C176" t="str">
            <v>ตัว</v>
          </cell>
          <cell r="E176" t="str">
            <v>3 MP Outdoor Bullet Network Camara  (VIGI C300HP)</v>
          </cell>
          <cell r="F176">
            <v>1198</v>
          </cell>
        </row>
        <row r="177">
          <cell r="B177" t="str">
            <v>3 MP Turret Network Camara (VIGI C400HP)</v>
          </cell>
          <cell r="C177" t="str">
            <v>ตัว</v>
          </cell>
          <cell r="E177" t="str">
            <v>3 MP Turret Network Camara (VIGI C400HP)</v>
          </cell>
          <cell r="F177">
            <v>1198</v>
          </cell>
        </row>
        <row r="178">
          <cell r="B178" t="str">
            <v>3 MP Mini Dome Network Camara (VIGI C2301 Mini)</v>
          </cell>
          <cell r="C178" t="str">
            <v>ตัว</v>
          </cell>
          <cell r="E178" t="str">
            <v>3 MP Mini Dome Network Camara (VIGI C2301 Mini)</v>
          </cell>
          <cell r="F178">
            <v>1716</v>
          </cell>
        </row>
        <row r="179">
          <cell r="B179" t="str">
            <v>3 MP  Full-Color Dome Network Camara (VIGI C230)</v>
          </cell>
          <cell r="C179" t="str">
            <v>ตัว</v>
          </cell>
          <cell r="E179" t="str">
            <v>3 MP  Full-Color Dome Network Camara (VIGI C230)</v>
          </cell>
          <cell r="F179">
            <v>1848</v>
          </cell>
        </row>
        <row r="180">
          <cell r="B180" t="str">
            <v>3 MP  Outdoor Full-Color Bullet Network Camara (VIGI C330)</v>
          </cell>
          <cell r="C180" t="str">
            <v>ตัว</v>
          </cell>
          <cell r="E180" t="str">
            <v>3 MP  Outdoor Full-Color Bullet Network Camara (VIGI C330)</v>
          </cell>
          <cell r="F180">
            <v>1716</v>
          </cell>
        </row>
        <row r="181">
          <cell r="B181" t="str">
            <v>3 MP Full-Color Turret Network Camara (VIGI C430)</v>
          </cell>
          <cell r="C181" t="str">
            <v>ตัว</v>
          </cell>
          <cell r="E181" t="str">
            <v>3 MP Full-Color Turret Network Camara (VIGI C430)</v>
          </cell>
          <cell r="F181">
            <v>1716</v>
          </cell>
        </row>
        <row r="182">
          <cell r="B182" t="str">
            <v>4 MP  Full-Color Dome Network Camara (VIGI C240)</v>
          </cell>
          <cell r="C182" t="str">
            <v>ตัว</v>
          </cell>
          <cell r="E182" t="str">
            <v>4 MP  Full-Color Dome Network Camara (VIGI C240)</v>
          </cell>
          <cell r="F182">
            <v>2038</v>
          </cell>
        </row>
        <row r="183">
          <cell r="B183" t="str">
            <v>4 MP  Outdoor Full-Color Bullet Network Camara (VIGI C340)</v>
          </cell>
          <cell r="C183" t="str">
            <v>ตัว</v>
          </cell>
          <cell r="E183" t="str">
            <v>4 MP  Outdoor Full-Color Bullet Network Camara (VIGI C340)</v>
          </cell>
          <cell r="F183">
            <v>1944</v>
          </cell>
        </row>
        <row r="184">
          <cell r="B184" t="str">
            <v>4 MP Full-Color Turret Network Camara (VIGI C440)</v>
          </cell>
          <cell r="C184" t="str">
            <v>ตัว</v>
          </cell>
          <cell r="E184" t="str">
            <v>4 MP Full-Color Turret Network Camara (VIGI C440)</v>
          </cell>
          <cell r="F184">
            <v>1944</v>
          </cell>
        </row>
        <row r="185">
          <cell r="B185" t="str">
            <v>3 MP Outdoor Dome Network Camara (VIGI C230I)</v>
          </cell>
          <cell r="C185" t="str">
            <v>ตัว</v>
          </cell>
          <cell r="E185" t="str">
            <v>3 MP Outdoor Dome Network Camara (VIGI C230I)</v>
          </cell>
          <cell r="F185">
            <v>1524</v>
          </cell>
        </row>
        <row r="186">
          <cell r="B186" t="str">
            <v>3 MP Outdoor Bullet Network Camara (VIGI C330I)</v>
          </cell>
          <cell r="C186" t="str">
            <v>ตัว</v>
          </cell>
          <cell r="E186" t="str">
            <v>3 MP Outdoor Bullet Network Camara (VIGI C330I)</v>
          </cell>
          <cell r="F186">
            <v>1404</v>
          </cell>
        </row>
        <row r="187">
          <cell r="B187" t="str">
            <v>3 MP Turret Network Camara  (VIGI C430I)</v>
          </cell>
          <cell r="C187" t="str">
            <v>ตัว</v>
          </cell>
          <cell r="E187" t="str">
            <v>3 MP Turret Network Camara  (VIGI C430I)</v>
          </cell>
          <cell r="F187">
            <v>1404</v>
          </cell>
        </row>
        <row r="188">
          <cell r="B188" t="str">
            <v>4 MP Outdoor Dome Network Camara (VIGI C240I)</v>
          </cell>
          <cell r="C188" t="str">
            <v>ตัว</v>
          </cell>
          <cell r="E188" t="str">
            <v>4 MP Outdoor Dome Network Camara (VIGI C240I)</v>
          </cell>
          <cell r="F188">
            <v>1716</v>
          </cell>
        </row>
        <row r="189">
          <cell r="B189" t="str">
            <v>4 MP Outdoor Bullet Network Camara (VIGI C340I)</v>
          </cell>
          <cell r="C189" t="str">
            <v>ตัว</v>
          </cell>
          <cell r="E189" t="str">
            <v>4 MP Outdoor Bullet Network Camara (VIGI C340I)</v>
          </cell>
          <cell r="F189">
            <v>1644</v>
          </cell>
        </row>
        <row r="190">
          <cell r="B190" t="str">
            <v>4 MP Turret Network Camara  (VIGI C440I)</v>
          </cell>
          <cell r="C190" t="str">
            <v>ตัว</v>
          </cell>
          <cell r="E190" t="str">
            <v>4 MP Turret Network Camara  (VIGI C440I)</v>
          </cell>
          <cell r="F190">
            <v>1644</v>
          </cell>
        </row>
        <row r="191">
          <cell r="B191" t="str">
            <v>4 MP  Full-Color Plan/Tilt Network Camara (VIGI C540 4mm)</v>
          </cell>
          <cell r="C191" t="str">
            <v>ตัว</v>
          </cell>
          <cell r="E191" t="str">
            <v>4 MP  Full-Color Plan/Tilt Network Camara (VIGI C540 4mm)</v>
          </cell>
          <cell r="F191">
            <v>2616</v>
          </cell>
        </row>
        <row r="192">
          <cell r="B192" t="str">
            <v>4 MP Outdoor Full-Color Wi-fi Bullet Network Camara (VIGI C340W 4mm)</v>
          </cell>
          <cell r="C192" t="str">
            <v>ตัว</v>
          </cell>
          <cell r="E192" t="str">
            <v>4 MP Outdoor Full-Color Wi-fi Bullet Network Camara (VIGI C340W 4mm)</v>
          </cell>
          <cell r="F192">
            <v>2328</v>
          </cell>
        </row>
        <row r="193">
          <cell r="B193" t="str">
            <v>4 MP  Full-Color Wi-fi Turret Network Camara (VIGI C440W 4mm)</v>
          </cell>
          <cell r="C193" t="str">
            <v>ตัว</v>
          </cell>
          <cell r="E193" t="str">
            <v>4 MP  Full-Color Wi-fi Turret Network Camara (VIGI C440W 4mm)</v>
          </cell>
          <cell r="F193">
            <v>2220</v>
          </cell>
        </row>
        <row r="194">
          <cell r="B194" t="str">
            <v>4 MP  Full-Color Wi-fi Plan/Tilt Network Camara (VIGI C440W 4mm)</v>
          </cell>
          <cell r="C194" t="str">
            <v>ตัว</v>
          </cell>
          <cell r="E194" t="str">
            <v>4 MP  Full-Color Wi-fi Plan/Tilt Network Camara (VIGI C440W 4mm)</v>
          </cell>
          <cell r="F194">
            <v>3024</v>
          </cell>
        </row>
        <row r="195">
          <cell r="B195" t="str">
            <v>4 Channel PoE Network Video Recorder (VIGI NVR 1004 H-4P)</v>
          </cell>
          <cell r="C195" t="str">
            <v>ตัว</v>
          </cell>
          <cell r="E195" t="str">
            <v>4 Channel PoE Network Video Recorder (VIGI NVR 1004 H-4P)</v>
          </cell>
          <cell r="F195">
            <v>3108</v>
          </cell>
        </row>
        <row r="196">
          <cell r="B196" t="str">
            <v>4 Channel PoE Network Video Recorder (VIGI NVR 1104 H-4P)</v>
          </cell>
          <cell r="C196" t="str">
            <v>ตัว</v>
          </cell>
          <cell r="E196" t="str">
            <v>4 Channel PoE Network Video Recorder (VIGI NVR 1104 H-4P)</v>
          </cell>
          <cell r="F196">
            <v>3060</v>
          </cell>
        </row>
        <row r="197">
          <cell r="B197" t="str">
            <v>8 Channel Network Video Recorder (VIGI NVR 1008 H)</v>
          </cell>
          <cell r="C197" t="str">
            <v>ตัว</v>
          </cell>
          <cell r="E197" t="str">
            <v>8 Channel Network Video Recorder (VIGI NVR 1008 H)</v>
          </cell>
          <cell r="F197">
            <v>2820</v>
          </cell>
        </row>
        <row r="198">
          <cell r="B198" t="str">
            <v>8 Channel PoE Network Video Recorder (VIGI NVR 1008 H8MP)</v>
          </cell>
          <cell r="C198" t="str">
            <v>ตัว</v>
          </cell>
          <cell r="E198" t="str">
            <v>8 Channel PoE Network Video Recorder (VIGI NVR 1008 H8MP)</v>
          </cell>
          <cell r="F198">
            <v>4668</v>
          </cell>
        </row>
        <row r="199">
          <cell r="B199" t="str">
            <v>16 Channel Network Video Recorder (VIGI NVR 1016 H)</v>
          </cell>
          <cell r="C199" t="str">
            <v>ตัว</v>
          </cell>
          <cell r="E199" t="str">
            <v>16 Channel Network Video Recorder (VIGI NVR 1016 H)</v>
          </cell>
          <cell r="F199">
            <v>4308</v>
          </cell>
        </row>
        <row r="200">
          <cell r="B200" t="str">
            <v>32 Channel Network Video Recorder (VIGI NVR 4032 H)</v>
          </cell>
          <cell r="C200" t="str">
            <v>ตัว</v>
          </cell>
          <cell r="E200" t="str">
            <v>32 Channel Network Video Recorder (VIGI NVR 4032 H)</v>
          </cell>
          <cell r="F200">
            <v>11268</v>
          </cell>
        </row>
        <row r="201">
          <cell r="B201" t="str">
            <v>1 TB HDD CCTV SEAGATE SKYHAWK</v>
          </cell>
          <cell r="C201" t="str">
            <v>ตัว</v>
          </cell>
          <cell r="E201" t="str">
            <v>1 TB HDD CCTV SEAGATE SKYHAWK</v>
          </cell>
          <cell r="F201">
            <v>1700</v>
          </cell>
        </row>
        <row r="202">
          <cell r="B202" t="str">
            <v>4 TB HDD CCTV SEAGATE SKYHAWK</v>
          </cell>
          <cell r="C202" t="str">
            <v>ตัว</v>
          </cell>
          <cell r="E202" t="str">
            <v>4 TB HDD CCTV SEAGATE SKYHAWK</v>
          </cell>
          <cell r="F202">
            <v>4800</v>
          </cell>
        </row>
        <row r="203">
          <cell r="B203" t="str">
            <v>10 TB HDD CCTV SEAGATE SKYHAWK</v>
          </cell>
          <cell r="C203" t="str">
            <v>ตัว</v>
          </cell>
          <cell r="E203" t="str">
            <v>10 TB HDD CCTV SEAGATE SKYHAWK</v>
          </cell>
          <cell r="F203">
            <v>11000</v>
          </cell>
        </row>
        <row r="204">
          <cell r="B204" t="str">
            <v>ชุดบล็อคไฟ เตารับตัวเมีย-บล็อคลอย-หน้ากาก</v>
          </cell>
          <cell r="C204" t="str">
            <v>ชุด</v>
          </cell>
          <cell r="E204" t="str">
            <v>ชุดบล็อคไฟ เตารับตัวเมีย-บล็อคลอย-หน้ากาก</v>
          </cell>
          <cell r="F204">
            <v>200</v>
          </cell>
        </row>
        <row r="205">
          <cell r="B205" t="str">
            <v>ค่าอุปกรณ์ ท่ออ่อนเหล็ก ขนาด 1/2" - 3/4" นิ้ว</v>
          </cell>
          <cell r="C205" t="str">
            <v>เมตร</v>
          </cell>
          <cell r="E205" t="str">
            <v>ค่าอุปกรณ์ ท่ออ่อนเหล็ก ขนาด 1/2" - 3/4" นิ้ว</v>
          </cell>
          <cell r="F205">
            <v>15</v>
          </cell>
        </row>
        <row r="206">
          <cell r="B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C206" t="str">
            <v>เมตร</v>
          </cell>
          <cell r="E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206">
            <v>50</v>
          </cell>
        </row>
        <row r="207">
          <cell r="B207" t="str">
            <v>รางพลาสติกคางหมูสีขาว 25x15มิล 1เมตร</v>
          </cell>
          <cell r="C207" t="str">
            <v>เส้น</v>
          </cell>
          <cell r="E207" t="str">
            <v>รางพลาสติกคางหมูสีขาว 25x15มิล 1เมตร</v>
          </cell>
          <cell r="F207">
            <v>33</v>
          </cell>
        </row>
        <row r="208">
          <cell r="B208" t="str">
            <v>ท่อเฟล็คอ่อนพลาสติกสีขาว 16-20มิล</v>
          </cell>
          <cell r="C208" t="str">
            <v>เมตร</v>
          </cell>
          <cell r="E208" t="str">
            <v>ท่อเฟล็คอ่อนพลาสติกสีขาว 16-20มิล</v>
          </cell>
          <cell r="F208">
            <v>10</v>
          </cell>
        </row>
        <row r="209">
          <cell r="B209" t="str">
            <v>ท่อร้อยสาย สีขาว 16-20 มิล ยาว 4 เมตร</v>
          </cell>
          <cell r="C209" t="str">
            <v>เส้น</v>
          </cell>
          <cell r="E209" t="str">
            <v>ท่อร้อยสาย สีขาว 16-20 มิล ยาว 4 เมตร</v>
          </cell>
          <cell r="F209">
            <v>50</v>
          </cell>
        </row>
        <row r="210">
          <cell r="B210" t="str">
            <v>ท่อต่อตรง สีขาว 16-20 มิล</v>
          </cell>
          <cell r="C210" t="str">
            <v>อัน</v>
          </cell>
          <cell r="E210" t="str">
            <v>ท่อต่อตรง สีขาว 16-20 มิล</v>
          </cell>
          <cell r="F210">
            <v>20</v>
          </cell>
        </row>
        <row r="211">
          <cell r="B211" t="str">
            <v>ข้องอ 45-90 องศา</v>
          </cell>
          <cell r="C211" t="str">
            <v>อัน</v>
          </cell>
          <cell r="E211" t="str">
            <v>ข้องอ 45-90 องศา</v>
          </cell>
          <cell r="F211">
            <v>15</v>
          </cell>
        </row>
        <row r="212">
          <cell r="B212" t="str">
            <v>แคมป์ก้ามปู สีขาว 16-20 มิล</v>
          </cell>
          <cell r="C212" t="str">
            <v>อัน</v>
          </cell>
          <cell r="E212" t="str">
            <v>แคมป์ก้ามปู สีขาว 16-20 มิล</v>
          </cell>
          <cell r="F212">
            <v>8</v>
          </cell>
        </row>
        <row r="213">
          <cell r="B213" t="str">
            <v>ค่าจ้าง ดำเนินการ(พนักงาน)</v>
          </cell>
          <cell r="C213" t="str">
            <v>วัน</v>
          </cell>
          <cell r="E213" t="str">
            <v>ค่าจ้าง ดำเนินการ(พนักงาน)</v>
          </cell>
          <cell r="F213">
            <v>1300</v>
          </cell>
        </row>
        <row r="214">
          <cell r="B214" t="str">
            <v>ค่าจ้าง ดำเนินการ(พนักงาน 2คน)</v>
          </cell>
          <cell r="C214" t="str">
            <v>วัน</v>
          </cell>
          <cell r="E214" t="str">
            <v>ค่าจ้าง ดำเนินการ(พนักงาน 2คน)</v>
          </cell>
          <cell r="F214">
            <v>1000</v>
          </cell>
        </row>
        <row r="215">
          <cell r="B215" t="str">
            <v>ค่าจ้าง ดำเนินการ(พนักงาน 3คน)</v>
          </cell>
          <cell r="C215" t="str">
            <v>วัน</v>
          </cell>
          <cell r="E215" t="str">
            <v>ค่าจ้าง ดำเนินการ(พนักงาน 3คน)</v>
          </cell>
          <cell r="F215">
            <v>1500</v>
          </cell>
        </row>
        <row r="216">
          <cell r="B216" t="str">
            <v>ค่าจ้าง ดำเนินการ(พนักงาน 4คน)</v>
          </cell>
          <cell r="C216" t="str">
            <v>วัน</v>
          </cell>
          <cell r="E216" t="str">
            <v>ค่าจ้าง ดำเนินการ(พนักงาน 4คน)</v>
          </cell>
          <cell r="F216">
            <v>2000</v>
          </cell>
        </row>
        <row r="217">
          <cell r="B217" t="str">
            <v>Fibre Optic 1 Core 1000 M per Roll</v>
          </cell>
          <cell r="C217" t="str">
            <v>เมตร</v>
          </cell>
          <cell r="E217" t="str">
            <v>Fibre Optic 1 Core 1000 M per Roll</v>
          </cell>
          <cell r="F217">
            <v>3</v>
          </cell>
        </row>
        <row r="218">
          <cell r="B218" t="str">
            <v xml:space="preserve">Optic Fiber Cable Figure 4Cores ADSS  </v>
          </cell>
          <cell r="C218" t="str">
            <v>เมตร</v>
          </cell>
          <cell r="E218" t="str">
            <v xml:space="preserve">Optic Fiber Cable Figure 4Cores ADSS  </v>
          </cell>
          <cell r="F218">
            <v>11</v>
          </cell>
        </row>
        <row r="219">
          <cell r="B219" t="str">
            <v xml:space="preserve">Optic Fiber Cable Figure 12 Cores  ADSS     </v>
          </cell>
          <cell r="C219" t="str">
            <v>เมตร</v>
          </cell>
          <cell r="E219" t="str">
            <v xml:space="preserve">Optic Fiber Cable Figure 12 Cores  ADSS     </v>
          </cell>
          <cell r="F219">
            <v>15</v>
          </cell>
        </row>
        <row r="220">
          <cell r="B220" t="str">
            <v xml:space="preserve">Optic Fiber Cable Figure 24 Cores ADSS       </v>
          </cell>
          <cell r="C220" t="str">
            <v>เมตร</v>
          </cell>
          <cell r="E220" t="str">
            <v xml:space="preserve">Optic Fiber Cable Figure 24 Cores ADSS       </v>
          </cell>
          <cell r="F220">
            <v>19</v>
          </cell>
        </row>
        <row r="221">
          <cell r="B221" t="str">
            <v>Optic Fiber Cable Figure 48 Cores ADSS</v>
          </cell>
          <cell r="C221" t="str">
            <v>เมตร</v>
          </cell>
          <cell r="E221" t="str">
            <v>Optic Fiber Cable Figure 48 Cores ADSS</v>
          </cell>
          <cell r="F221">
            <v>38</v>
          </cell>
        </row>
        <row r="222">
          <cell r="B222" t="str">
            <v>Drop Wire Clamp (ตัวล็อคสาย)</v>
          </cell>
          <cell r="C222" t="str">
            <v>ตัว</v>
          </cell>
          <cell r="E222" t="str">
            <v>Drop Wire Clamp (ตัวล็อคสาย)</v>
          </cell>
          <cell r="F222">
            <v>6</v>
          </cell>
        </row>
        <row r="223">
          <cell r="B223" t="str">
            <v>Preformed Guy Grip Deadend 11.5 mm</v>
          </cell>
          <cell r="C223" t="str">
            <v>ตัว</v>
          </cell>
          <cell r="E223" t="str">
            <v>Preformed Guy Grip Deadend 11.5 mm</v>
          </cell>
          <cell r="F223">
            <v>17</v>
          </cell>
        </row>
        <row r="224">
          <cell r="B224" t="str">
            <v>Preformed Guy Grip Deadend 7 mm</v>
          </cell>
          <cell r="C224" t="str">
            <v>ตัว</v>
          </cell>
          <cell r="E224" t="str">
            <v>Preformed Guy Grip Deadend 7 mm</v>
          </cell>
          <cell r="F224">
            <v>14</v>
          </cell>
        </row>
        <row r="225">
          <cell r="B225" t="str">
            <v>Preformed Guy Grip Deadend 2.5 mm</v>
          </cell>
          <cell r="C225" t="str">
            <v>ตัว</v>
          </cell>
          <cell r="E225" t="str">
            <v>Preformed Guy Grip Deadend 2.5 mm</v>
          </cell>
          <cell r="F225">
            <v>19</v>
          </cell>
        </row>
        <row r="226">
          <cell r="B226" t="str">
            <v>ค่าจ้าง พาดสาย OUTDOOR 2-48Cores ADSS  (พนักงาน  นอกเวลาทำการ)</v>
          </cell>
          <cell r="C226" t="str">
            <v>เมตร</v>
          </cell>
          <cell r="E226" t="str">
            <v>ค่าจ้าง พาดสาย OUTDOOR 2-48Cores ADSS  (พนักงาน  นอกเวลาทำการ)</v>
          </cell>
          <cell r="F226">
            <v>7</v>
          </cell>
        </row>
        <row r="227">
          <cell r="B227" t="str">
            <v>ค่าจ้าง พาดสาย OUTDOOR 2-48Cores ADSS , RG11 (พนักงาน)</v>
          </cell>
          <cell r="C227" t="str">
            <v>เมตร</v>
          </cell>
          <cell r="E227" t="str">
            <v>ค่าจ้าง พาดสาย OUTDOOR 2-48Cores ADSS , RG11 (พนักงาน)</v>
          </cell>
          <cell r="F227">
            <v>7</v>
          </cell>
        </row>
        <row r="228">
          <cell r="B228" t="str">
            <v>ค่าจ้าง พาดสาย OUTDOOR 4-48Cores ADSS , RG11 (SUB)</v>
          </cell>
          <cell r="C228" t="str">
            <v>เมตร</v>
          </cell>
          <cell r="E228" t="str">
            <v>ค่าจ้าง พาดสาย OUTDOOR 4-48Cores ADSS , RG11 (SUB)</v>
          </cell>
          <cell r="F228">
            <v>14</v>
          </cell>
        </row>
        <row r="229">
          <cell r="B229" t="str">
            <v>ค่าจ้าง พาดสาย OUTDOOR 4-48Cores ADSS , RG11 จัดระเบียบสายแล้ว(SUB)</v>
          </cell>
          <cell r="C229" t="str">
            <v>เมตร</v>
          </cell>
          <cell r="E229" t="str">
            <v>ค่าจ้าง พาดสาย OUTDOOR 4-48Cores ADSS , RG11 จัดระเบียบสายแล้ว(SUB)</v>
          </cell>
          <cell r="F229">
            <v>17</v>
          </cell>
        </row>
        <row r="230">
          <cell r="B230" t="str">
            <v xml:space="preserve">ค่าจ้าง เดินสายใต้ดิน 2-48Cores ADSS , RG11 (พนักงาน) </v>
          </cell>
          <cell r="C230" t="str">
            <v>เมตร</v>
          </cell>
          <cell r="E230" t="str">
            <v xml:space="preserve">ค่าจ้าง เดินสายใต้ดิน 2-48Cores ADSS , RG11 (พนักงาน) </v>
          </cell>
          <cell r="F230">
            <v>11</v>
          </cell>
        </row>
        <row r="231">
          <cell r="B231" t="str">
            <v>ค่าจ้าง เดินสายใต้ดิน 4-48Cores ADSS , RG11 (SUB)</v>
          </cell>
          <cell r="C231" t="str">
            <v>เมตร</v>
          </cell>
          <cell r="E231" t="str">
            <v>ค่าจ้าง เดินสายใต้ดิน 4-48Cores ADSS , RG11 (SUB)</v>
          </cell>
          <cell r="F231">
            <v>23</v>
          </cell>
        </row>
        <row r="232">
          <cell r="B232" t="str">
            <v>ค่าจ้าง เดินท่อเฟล็กกันน้ำ พร้อมร้อยสาย  2-48Cores ADSS  (พนักงาน)</v>
          </cell>
          <cell r="C232" t="str">
            <v>เมตร</v>
          </cell>
          <cell r="E232" t="str">
            <v>ค่าจ้าง เดินท่อเฟล็กกันน้ำ พร้อมร้อยสาย  2-48Cores ADSS  (พนักงาน)</v>
          </cell>
          <cell r="F232">
            <v>70</v>
          </cell>
        </row>
        <row r="233">
          <cell r="B233" t="str">
            <v>ค่าจ้าง เดินท่อเฟล็กกันน้ำ พร้อมร้อยสาย  4-48Cores ADSS , RG11  (SUB)</v>
          </cell>
          <cell r="C233" t="str">
            <v>เมตร</v>
          </cell>
          <cell r="E233" t="str">
            <v>ค่าจ้าง เดินท่อเฟล็กกันน้ำ พร้อมร้อยสาย  4-48Cores ADSS , RG11  (SUB)</v>
          </cell>
          <cell r="F233">
            <v>160</v>
          </cell>
        </row>
        <row r="234">
          <cell r="B234" t="str">
            <v>ค่าจ้าง ผ่าถนนวางท่อ พร้อมร้อยสาย  2-48Cores ADSS  (พนักงาน)</v>
          </cell>
          <cell r="C234" t="str">
            <v>เมตร</v>
          </cell>
          <cell r="E234" t="str">
            <v>ค่าจ้าง ผ่าถนนวางท่อ พร้อมร้อยสาย  2-48Cores ADSS  (พนักงาน)</v>
          </cell>
          <cell r="F234">
            <v>400</v>
          </cell>
        </row>
        <row r="235">
          <cell r="B235" t="str">
            <v>ค่าจ้าง ผ่าถนนวางท่อ พร้อมร้อยสาย  4-48Cores ADSS , RG11  (SUB)</v>
          </cell>
          <cell r="C235" t="str">
            <v>เมตร</v>
          </cell>
          <cell r="E235" t="str">
            <v>ค่าจ้าง ผ่าถนนวางท่อ พร้อมร้อยสาย  4-48Cores ADSS , RG11  (SUB)</v>
          </cell>
          <cell r="F235">
            <v>800</v>
          </cell>
        </row>
        <row r="236">
          <cell r="B236" t="str">
            <v>ค่าจ้าง เดินสาย ในรางวายเวย์  2-48Cores ADSS  (พนักงาน)</v>
          </cell>
          <cell r="C236" t="str">
            <v>เมตร</v>
          </cell>
          <cell r="E236" t="str">
            <v>ค่าจ้าง เดินสาย ในรางวายเวย์  2-48Cores ADSS  (พนักงาน)</v>
          </cell>
          <cell r="F236">
            <v>14</v>
          </cell>
        </row>
        <row r="237">
          <cell r="B237" t="str">
            <v>ค่าจ้าง เดินสาย ในรางวายเวย์  4-48Cores ADSS  (SUB)</v>
          </cell>
          <cell r="C237" t="str">
            <v>เมตร</v>
          </cell>
          <cell r="E237" t="str">
            <v>ค่าจ้าง เดินสาย ในรางวายเวย์  4-48Cores ADSS  (SUB)</v>
          </cell>
          <cell r="F237">
            <v>23</v>
          </cell>
        </row>
        <row r="238">
          <cell r="B238" t="str">
            <v>ค่าจ้าง เดินสายร้อยท่อ EMT /Metal Flexible 2-48Cores ADSS  (พนักงาน)</v>
          </cell>
          <cell r="C238" t="str">
            <v>เมตร</v>
          </cell>
          <cell r="E238" t="str">
            <v>ค่าจ้าง เดินสายร้อยท่อ EMT /Metal Flexible 2-48Cores ADSS  (พนักงาน)</v>
          </cell>
          <cell r="F238">
            <v>60</v>
          </cell>
        </row>
        <row r="239">
          <cell r="B239" t="str">
            <v>ค่าจ้าง เดินสายร้อยท่อ EMT /Metal Flexible 4-48Cores ADSS  (SUB)</v>
          </cell>
          <cell r="C239" t="str">
            <v>เมตร</v>
          </cell>
          <cell r="E239" t="str">
            <v>ค่าจ้าง เดินสายร้อยท่อ EMT /Metal Flexible 4-48Cores ADSS  (SUB)</v>
          </cell>
          <cell r="F239">
            <v>120</v>
          </cell>
        </row>
        <row r="240">
          <cell r="B240" t="str">
            <v>ค่าจ้าง ติดตั้งท่อ พร้อมร้อยสาย PE / PVC /EMT /Metal Flexible 2-48Cores ADSS  (พนักงาน)</v>
          </cell>
          <cell r="C240" t="str">
            <v>เมตร</v>
          </cell>
          <cell r="E240" t="str">
            <v>ค่าจ้าง ติดตั้งท่อ พร้อมร้อยสาย PE / PVC /EMT /Metal Flexible 2-48Cores ADSS  (พนักงาน)</v>
          </cell>
          <cell r="F240">
            <v>70</v>
          </cell>
        </row>
        <row r="241">
          <cell r="B241" t="str">
            <v>ค่าจ้าง ติดตั้งท่อ พร้อมร้อยสาย PE / PVC /EMT /Metal Flexible 4-48Cores ADSS  (SUB)</v>
          </cell>
          <cell r="C241" t="str">
            <v>เมตร</v>
          </cell>
          <cell r="E241" t="str">
            <v>ค่าจ้าง ติดตั้งท่อ พร้อมร้อยสาย PE / PVC /EMT /Metal Flexible 4-48Cores ADSS  (SUB)</v>
          </cell>
          <cell r="F241">
            <v>160</v>
          </cell>
        </row>
        <row r="242">
          <cell r="B242" t="str">
            <v>ค่าจ้าง เปิดบ่อ PB เดินสายใต้ดิน</v>
          </cell>
          <cell r="C242" t="str">
            <v>งาน</v>
          </cell>
          <cell r="E242" t="str">
            <v>ค่าจ้าง เปิดบ่อ PB เดินสายใต้ดิน</v>
          </cell>
          <cell r="F242">
            <v>1070</v>
          </cell>
        </row>
        <row r="243">
          <cell r="B243" t="str">
            <v>ค่าจ้าง มุดท่อเดินสาย/เมตร (SUB)</v>
          </cell>
          <cell r="C243" t="str">
            <v>เมตร</v>
          </cell>
          <cell r="E243" t="str">
            <v>ค่าจ้าง มุดท่อเดินสาย/เมตร (SUB)</v>
          </cell>
          <cell r="F243">
            <v>40</v>
          </cell>
        </row>
        <row r="244">
          <cell r="B244" t="str">
            <v>ค่าจ้าง main hold 2500 บาท/บ่อ(SUB)</v>
          </cell>
          <cell r="C244" t="str">
            <v>บ่อ</v>
          </cell>
          <cell r="E244" t="str">
            <v>ค่าจ้าง main hold 2500 บาท/บ่อ(SUB)</v>
          </cell>
          <cell r="F244">
            <v>2500</v>
          </cell>
        </row>
        <row r="245">
          <cell r="B245" t="str">
            <v>ค่าอำนวยความสะดวก / แล้วแต่หน้างาน</v>
          </cell>
          <cell r="C245" t="str">
            <v>งาน</v>
          </cell>
          <cell r="E245" t="str">
            <v>ค่าอำนวยความสะดวก / แล้วแต่หน้างาน</v>
          </cell>
          <cell r="F245">
            <v>2000</v>
          </cell>
        </row>
        <row r="246">
          <cell r="B246" t="str">
            <v>Duct Sealing Compoun</v>
          </cell>
          <cell r="C246" t="str">
            <v>จุด</v>
          </cell>
          <cell r="E246" t="str">
            <v>Duct Sealing Compoun</v>
          </cell>
          <cell r="F246">
            <v>535</v>
          </cell>
        </row>
        <row r="247">
          <cell r="B247" t="str">
            <v>ค่า SPLICER INSTALL ODF ( งานแพลนในเวลาทำการ )</v>
          </cell>
          <cell r="C247" t="str">
            <v>จุด</v>
          </cell>
          <cell r="E247" t="str">
            <v>ค่า SPLICER INSTALL ODF ( งานแพลนในเวลาทำการ )</v>
          </cell>
          <cell r="F247">
            <v>1000</v>
          </cell>
        </row>
        <row r="248">
          <cell r="B248" t="str">
            <v>ค่า SPLICER INSTALL ODF ( นอกเวลาทำการ )</v>
          </cell>
          <cell r="C248" t="str">
            <v>จุด</v>
          </cell>
          <cell r="E248" t="str">
            <v>ค่า SPLICER INSTALL ODF ( นอกเวลาทำการ )</v>
          </cell>
          <cell r="F248">
            <v>1500</v>
          </cell>
        </row>
        <row r="249">
          <cell r="B249" t="str">
            <v>ค่า SPLICER CLOSURE OUTDOOR  ( งานแพลนในเวลาทำการ )</v>
          </cell>
          <cell r="C249" t="str">
            <v>จุด</v>
          </cell>
          <cell r="E249" t="str">
            <v>ค่า SPLICER CLOSURE OUTDOOR  ( งานแพลนในเวลาทำการ )</v>
          </cell>
          <cell r="F249">
            <v>1000</v>
          </cell>
        </row>
        <row r="250">
          <cell r="B250" t="str">
            <v>ค่า SPLICER CLOSURE OUTDOOR (นอกเวลาทำการ)</v>
          </cell>
          <cell r="C250" t="str">
            <v>จุด</v>
          </cell>
          <cell r="E250" t="str">
            <v>ค่า SPLICER CLOSURE OUTDOOR (นอกเวลาทำการ)</v>
          </cell>
          <cell r="F250">
            <v>1500</v>
          </cell>
        </row>
        <row r="251">
          <cell r="B251" t="str">
            <v>ค่า SPLICER CLOSURE OUTDOOR ( งานเร่งด่วน ใช้SUB )</v>
          </cell>
          <cell r="C251" t="str">
            <v>จุด</v>
          </cell>
          <cell r="E251" t="str">
            <v>ค่า SPLICER CLOSURE OUTDOOR ( งานเร่งด่วน ใช้SUB )</v>
          </cell>
          <cell r="F251">
            <v>2500</v>
          </cell>
        </row>
        <row r="252">
          <cell r="B252" t="str">
            <v>ค่า SPLICER CLOSURE OUTDOOR  12 Core( งานเร่งด่วน ใช้SUB )</v>
          </cell>
          <cell r="C252" t="str">
            <v>จุด</v>
          </cell>
          <cell r="E252" t="str">
            <v>ค่า SPLICER CLOSURE OUTDOOR  12 Core( งานเร่งด่วน ใช้SUB )</v>
          </cell>
          <cell r="F252">
            <v>2500</v>
          </cell>
        </row>
        <row r="253">
          <cell r="B253" t="str">
            <v>ค่า SPLICER CLOSURE OUTDOOR  24 Core( งานเร่งด่วน ใช้SUB )</v>
          </cell>
          <cell r="C253" t="str">
            <v>จุด</v>
          </cell>
          <cell r="E253" t="str">
            <v>ค่า SPLICER CLOSURE OUTDOOR  24 Core( งานเร่งด่วน ใช้SUB )</v>
          </cell>
          <cell r="F253">
            <v>3000</v>
          </cell>
        </row>
        <row r="254">
          <cell r="B254" t="str">
            <v>ค่า SPLICER CLOSURE OUTDOOR  48Core ( งานเร่งด่วน ใช้SUB )</v>
          </cell>
          <cell r="C254" t="str">
            <v>จุด</v>
          </cell>
          <cell r="E254" t="str">
            <v>ค่า SPLICER CLOSURE OUTDOOR  48Core ( งานเร่งด่วน ใช้SUB )</v>
          </cell>
          <cell r="F254">
            <v>3500</v>
          </cell>
        </row>
        <row r="255">
          <cell r="B255" t="str">
            <v>ค่าเช่าโครงข่าย NT</v>
          </cell>
          <cell r="C255" t="str">
            <v>KM</v>
          </cell>
          <cell r="E255" t="str">
            <v>ค่าเช่าโครงข่าย NT</v>
          </cell>
          <cell r="F255">
            <v>1500</v>
          </cell>
        </row>
        <row r="256">
          <cell r="B256" t="str">
            <v>ค่าเช่าโครงข่าย UIH , DTAC</v>
          </cell>
          <cell r="C256" t="str">
            <v>KM</v>
          </cell>
          <cell r="E256" t="str">
            <v>ค่าเช่าโครงข่าย UIH , DTAC</v>
          </cell>
          <cell r="F256">
            <v>2500</v>
          </cell>
        </row>
        <row r="257">
          <cell r="B257" t="str">
            <v>ค่าเช่าท่อเดินสาย NT</v>
          </cell>
          <cell r="C257" t="str">
            <v>KM</v>
          </cell>
          <cell r="E257" t="str">
            <v>ค่าเช่าท่อเดินสาย NT</v>
          </cell>
          <cell r="F257">
            <v>3000</v>
          </cell>
        </row>
        <row r="258">
          <cell r="B258" t="str">
            <v>ค่าเชื่อมสัญญาณ NT , UIH , DTAC (onetime)</v>
          </cell>
          <cell r="C258" t="str">
            <v>งาน</v>
          </cell>
          <cell r="E258" t="str">
            <v>ค่าเชื่อมสัญญาณ NT , UIH , DTAC (onetime)</v>
          </cell>
          <cell r="F258">
            <v>15000</v>
          </cell>
        </row>
        <row r="259">
          <cell r="B259" t="str">
            <v>Transmodulator 2 ความถี่</v>
          </cell>
          <cell r="C259" t="str">
            <v>ตัว</v>
          </cell>
          <cell r="E259" t="str">
            <v>Transmodulator 2 ความถี่</v>
          </cell>
          <cell r="F259">
            <v>15000</v>
          </cell>
        </row>
        <row r="260">
          <cell r="B260" t="str">
            <v>Transmodulator 4 ความถี่</v>
          </cell>
          <cell r="C260" t="str">
            <v>ตัว</v>
          </cell>
          <cell r="E260" t="str">
            <v>Transmodulator 4 ความถี่</v>
          </cell>
          <cell r="F260">
            <v>22000</v>
          </cell>
        </row>
        <row r="261">
          <cell r="B261" t="str">
            <v>Transmodulator 6 ความถี่</v>
          </cell>
          <cell r="C261" t="str">
            <v>ตัว</v>
          </cell>
          <cell r="E261" t="str">
            <v>Transmodulator 6 ความถี่</v>
          </cell>
          <cell r="F261">
            <v>34000</v>
          </cell>
        </row>
        <row r="262">
          <cell r="B262" t="str">
            <v>Encoder Input4 HDMI</v>
          </cell>
          <cell r="C262" t="str">
            <v>ตัว</v>
          </cell>
          <cell r="E262" t="str">
            <v>Encoder Input4 HDMI</v>
          </cell>
          <cell r="F262">
            <v>21000</v>
          </cell>
        </row>
        <row r="263">
          <cell r="B263" t="str">
            <v>Encoder Input8 HDMI</v>
          </cell>
          <cell r="C263" t="str">
            <v>ตัว</v>
          </cell>
          <cell r="E263" t="str">
            <v>Encoder Input8 HDMI</v>
          </cell>
          <cell r="F263">
            <v>33000</v>
          </cell>
        </row>
        <row r="264">
          <cell r="B264" t="str">
            <v>Transcoder HLS To UDP - 8 Channels</v>
          </cell>
          <cell r="C264" t="str">
            <v>ตัว</v>
          </cell>
          <cell r="E264" t="str">
            <v>Transcoder HLS To UDP - 8 Channels</v>
          </cell>
          <cell r="F264">
            <v>25000</v>
          </cell>
        </row>
        <row r="265">
          <cell r="B265" t="str">
            <v>Transcoder 8 HDMI inputs, 4 DVB-T output</v>
          </cell>
          <cell r="C265" t="str">
            <v>ตัว</v>
          </cell>
          <cell r="E265" t="str">
            <v>Transcoder 8 HDMI inputs, 4 DVB-T output</v>
          </cell>
          <cell r="F265">
            <v>70000</v>
          </cell>
        </row>
        <row r="266">
          <cell r="B266" t="str">
            <v>Set Top Box Hako Pro</v>
          </cell>
          <cell r="C266" t="str">
            <v>กล่อง</v>
          </cell>
          <cell r="E266" t="str">
            <v>Set Top Box Hako Pro</v>
          </cell>
          <cell r="F266">
            <v>2200</v>
          </cell>
        </row>
        <row r="267">
          <cell r="B267" t="str">
            <v>TV Xiaomi 34"</v>
          </cell>
          <cell r="C267" t="str">
            <v>เครื่อง</v>
          </cell>
          <cell r="E267" t="str">
            <v>TV Xiaomi 34"</v>
          </cell>
          <cell r="F267">
            <v>4590</v>
          </cell>
        </row>
        <row r="268">
          <cell r="B268" t="str">
            <v>TV Xiaomi 43"</v>
          </cell>
          <cell r="C268" t="str">
            <v>เครื่อง</v>
          </cell>
          <cell r="E268" t="str">
            <v>TV Xiaomi 43"</v>
          </cell>
          <cell r="F268">
            <v>7990</v>
          </cell>
        </row>
        <row r="269">
          <cell r="B269" t="str">
            <v>TV Xiaomi 58"</v>
          </cell>
          <cell r="C269" t="str">
            <v>เครื่อง</v>
          </cell>
          <cell r="E269" t="str">
            <v>TV Xiaomi 58"</v>
          </cell>
          <cell r="F269">
            <v>11500</v>
          </cell>
        </row>
        <row r="270">
          <cell r="B270" t="str">
            <v>ตู้เหล็ก WALL-Rack สำหรับใส่เครื่องบันทึก รุ่น GC-WALL ขนาด 60 x 15 x 60 ซม</v>
          </cell>
          <cell r="C270" t="str">
            <v>ตู้</v>
          </cell>
          <cell r="E270" t="str">
            <v>ตู้เหล็ก WALL-Rack สำหรับใส่เครื่องบันทึก รุ่น GC-WALL ขนาด 60 x 15 x 60 ซม</v>
          </cell>
          <cell r="F270">
            <v>1350</v>
          </cell>
        </row>
        <row r="271">
          <cell r="B271" t="str">
            <v>QOOLIS RACK 9U ลึก 45CM รุ่น 6409 ยาว 60 ซ.ม ลึก 45 ซ.ม สูง 50 ซ.ม</v>
          </cell>
          <cell r="C271" t="str">
            <v>ตู้</v>
          </cell>
          <cell r="E271" t="str">
            <v>QOOLIS RACK 9U ลึก 45CM รุ่น 6409 ยาว 60 ซ.ม ลึก 45 ซ.ม สูง 50 ซ.ม</v>
          </cell>
          <cell r="F271">
            <v>2550</v>
          </cell>
        </row>
        <row r="272">
          <cell r="B272" t="str">
            <v>QOOLIS RACK 6U ลึก 45CM รุ่น 6406 ยาว 60 ซ.ม ลึก 45 ซ.ม สูง 37 ซ.ม</v>
          </cell>
          <cell r="C272" t="str">
            <v>ตู้</v>
          </cell>
          <cell r="E272" t="str">
            <v>QOOLIS RACK 6U ลึก 45CM รุ่น 6406 ยาว 60 ซ.ม ลึก 45 ซ.ม สูง 37 ซ.ม</v>
          </cell>
          <cell r="F272">
            <v>2150</v>
          </cell>
        </row>
        <row r="273">
          <cell r="B273" t="str">
            <v>ตู้ Wall Rack 15U ลึก 60CM หนา 5MM GLINK รุ่น GC15U ขนาด 60x60x84 cm.</v>
          </cell>
          <cell r="C273" t="str">
            <v>ตู้</v>
          </cell>
          <cell r="E273" t="str">
            <v>ตู้ Wall Rack 15U ลึก 60CM หนา 5MM GLINK รุ่น GC15U ขนาด 60x60x84 cm.</v>
          </cell>
          <cell r="F273">
            <v>5700</v>
          </cell>
        </row>
        <row r="274">
          <cell r="B274" t="str">
            <v>ตู้ Wall Rack 12U ลึก 60CM หนา 1.22MM GLINK รุ่น GC12U นาด 60 x 60 x 63 cm.</v>
          </cell>
          <cell r="C274" t="str">
            <v>ตู้</v>
          </cell>
          <cell r="E274" t="str">
            <v>ตู้ Wall Rack 12U ลึก 60CM หนา 1.22MM GLINK รุ่น GC12U นาด 60 x 60 x 63 cm.</v>
          </cell>
          <cell r="F274">
            <v>2790</v>
          </cell>
        </row>
        <row r="275">
          <cell r="B275" t="str">
            <v xml:space="preserve">OLT TP-LINK รุ่น DS-P7001-8 </v>
          </cell>
          <cell r="C275" t="str">
            <v>ตัว</v>
          </cell>
          <cell r="E275" t="str">
            <v xml:space="preserve">OLT TP-LINK รุ่น DS-P7001-8 </v>
          </cell>
          <cell r="F275">
            <v>54500</v>
          </cell>
        </row>
        <row r="276">
          <cell r="B276" t="str">
            <v xml:space="preserve">TP LInk OLT   8PON </v>
          </cell>
          <cell r="C276" t="str">
            <v>ตัว</v>
          </cell>
          <cell r="E276" t="str">
            <v xml:space="preserve">TP LInk OLT   8PON </v>
          </cell>
          <cell r="F276">
            <v>54500</v>
          </cell>
        </row>
        <row r="277">
          <cell r="B277" t="str">
            <v xml:space="preserve">TP LInk OLT 16PON </v>
          </cell>
          <cell r="C277" t="str">
            <v>ตัว</v>
          </cell>
          <cell r="E277" t="str">
            <v xml:space="preserve">TP LInk OLT 16PON </v>
          </cell>
          <cell r="F277">
            <v>92800</v>
          </cell>
        </row>
        <row r="278">
          <cell r="B278" t="str">
            <v xml:space="preserve">SFP PON </v>
          </cell>
          <cell r="C278" t="str">
            <v>ตัว</v>
          </cell>
          <cell r="E278" t="str">
            <v xml:space="preserve">SFP PON </v>
          </cell>
          <cell r="F278">
            <v>1800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E2" t="str">
            <v>Mikrotik Rbcapgi-5acd2nd Dual-band 2.4/5Ghz Wierless access point</v>
          </cell>
          <cell r="F2">
            <v>1990</v>
          </cell>
          <cell r="G2" t="str">
            <v>ตัว</v>
          </cell>
        </row>
        <row r="3">
          <cell r="E3" t="str">
            <v>Access Point Tenda AC 1200 Wave 2 Celiling Model i</v>
          </cell>
          <cell r="F3">
            <v>2500</v>
          </cell>
          <cell r="G3" t="str">
            <v>ตัว</v>
          </cell>
        </row>
        <row r="4">
          <cell r="E4" t="str">
            <v>Access Point TP-Link (EAP223) AC1350 Wireless MU-MIMO Gigabit Ceiling Mount</v>
          </cell>
          <cell r="F4">
            <v>2000</v>
          </cell>
          <cell r="G4" t="str">
            <v>ตัว</v>
          </cell>
        </row>
        <row r="5">
          <cell r="E5" t="str">
            <v xml:space="preserve">Access Point Zyxel NWA1123ACv3 </v>
          </cell>
          <cell r="F5">
            <v>2200</v>
          </cell>
          <cell r="G5" t="str">
            <v>ตัว</v>
          </cell>
        </row>
        <row r="6">
          <cell r="E6" t="str">
            <v>ROUTER WI-FI  Link sys AC1900</v>
          </cell>
          <cell r="F6">
            <v>1000</v>
          </cell>
          <cell r="G6" t="str">
            <v>ตัว</v>
          </cell>
        </row>
        <row r="7">
          <cell r="E7" t="str">
            <v>ROUTER (เราเตอร์) TENDA AC21 - AC2100 DUAL BAND GIGABIT WI-FI ROUTER</v>
          </cell>
          <cell r="F7">
            <v>1177</v>
          </cell>
          <cell r="G7" t="str">
            <v>ตัว</v>
          </cell>
        </row>
        <row r="8">
          <cell r="E8" t="str">
            <v>ROUTER (เราเตอร์) TENDA AC23 - AC2100 DUAL BAND GIGABIT WI-FI ROUTER</v>
          </cell>
          <cell r="F8">
            <v>1712</v>
          </cell>
          <cell r="G8" t="str">
            <v>ตัว</v>
          </cell>
        </row>
        <row r="9">
          <cell r="E9" t="str">
            <v>ROUTER (เราเตอร์) TP-LINK INWALL  Roaming</v>
          </cell>
          <cell r="F9">
            <v>2650</v>
          </cell>
          <cell r="G9" t="str">
            <v>ตัว</v>
          </cell>
        </row>
        <row r="10">
          <cell r="E10" t="str">
            <v>ROUTER (เราเตอร์) TP-LINK EAP265HD Roaming</v>
          </cell>
          <cell r="F10">
            <v>3990</v>
          </cell>
          <cell r="G10" t="str">
            <v>ตัว</v>
          </cell>
        </row>
        <row r="11">
          <cell r="E11" t="str">
            <v>OMADA Rooming</v>
          </cell>
          <cell r="F11">
            <v>10000</v>
          </cell>
          <cell r="G11" t="str">
            <v>ตัว</v>
          </cell>
        </row>
        <row r="12">
          <cell r="E12" t="str">
            <v xml:space="preserve">Access Point Omada AC1200 Wireless MU-MIMO Wall-Plate </v>
          </cell>
          <cell r="F12">
            <v>2800</v>
          </cell>
          <cell r="G12" t="str">
            <v>ตัว</v>
          </cell>
        </row>
        <row r="13">
          <cell r="E13" t="str">
            <v>Optical Field Connector SC/APC Stech</v>
          </cell>
          <cell r="F13">
            <v>45</v>
          </cell>
          <cell r="G13" t="str">
            <v>ตัว</v>
          </cell>
        </row>
        <row r="14">
          <cell r="E14" t="str">
            <v>Tenda i24 AC1200Mbps ceiling gigabit access point PoE</v>
          </cell>
          <cell r="F14">
            <v>2568</v>
          </cell>
          <cell r="G14" t="str">
            <v>ตัว</v>
          </cell>
        </row>
        <row r="15">
          <cell r="E15" t="str">
            <v>AC2100 DUAL-BNLD Gigabitg Wireless Router</v>
          </cell>
          <cell r="F15">
            <v>1050</v>
          </cell>
          <cell r="G15" t="str">
            <v>ตัว</v>
          </cell>
        </row>
        <row r="16">
          <cell r="E16" t="str">
            <v>ZyXEL Gigabit Switching Hub  (GS1200-5HP V2) 5 Port POE Web-Menager</v>
          </cell>
          <cell r="F16">
            <v>2600</v>
          </cell>
          <cell r="G16" t="str">
            <v>ตัว</v>
          </cell>
        </row>
        <row r="17">
          <cell r="E17" t="str">
            <v>PLANET POE GS-4210-8P2T2S 8-PORT 10/100/1000MBPS 802.3AT POE + 2-PORT 10/100/1000MBPS + 2-PORT 100/1000X SFP MANAGED SWITCH</v>
          </cell>
          <cell r="F17">
            <v>14552</v>
          </cell>
          <cell r="G17" t="str">
            <v>ตัว</v>
          </cell>
        </row>
        <row r="18">
          <cell r="E18" t="str">
            <v>Planet POE GS-4210-16P4C 16-Port 10/100/1000T 802.3at PoE + 4-Port Gigabit TP/SFP Combo Managed Switch/220W</v>
          </cell>
          <cell r="F18">
            <v>18511</v>
          </cell>
          <cell r="G18" t="str">
            <v>ตัว</v>
          </cell>
        </row>
        <row r="19">
          <cell r="E19" t="str">
            <v>PLANET POE GS-4210-24P4C 24-PORT 10/100/1000T ULTRA POE + 4-PORT GIGABIT TP/SFP COMBO MANAGED SWITCH</v>
          </cell>
          <cell r="F19">
            <v>24075</v>
          </cell>
          <cell r="G19" t="str">
            <v>ตัว</v>
          </cell>
        </row>
        <row r="20">
          <cell r="E20" t="str">
            <v>Planet POE GS-4210-48P4S 48-Port 10/100/1000T 802.3at PoE + 4-Port 100/1000BASE-X SFP Managed Switch</v>
          </cell>
          <cell r="F20">
            <v>39269</v>
          </cell>
          <cell r="G20" t="str">
            <v>ตัว</v>
          </cell>
        </row>
        <row r="21">
          <cell r="E21" t="str">
            <v>TP-LINK  TL-SG1024 24-port gigabit rackmount switch Roaming</v>
          </cell>
          <cell r="F21">
            <v>4500</v>
          </cell>
          <cell r="G21" t="str">
            <v>ตัว</v>
          </cell>
        </row>
        <row r="22">
          <cell r="E22" t="str">
            <v>Planet GS-4210-16T2S 16-Port Layer 2 Managed Gigabit Ethernet Switch W/2 SFP Interfaces</v>
          </cell>
          <cell r="F22">
            <v>6741</v>
          </cell>
          <cell r="G22" t="str">
            <v>ตัว</v>
          </cell>
        </row>
        <row r="23">
          <cell r="E23" t="str">
            <v>Aruba IOn 1930 8G 2SFP POE 124W Switch (8 x 10/100/1000 PoE+, 2 SFP)</v>
          </cell>
          <cell r="F23">
            <v>9700</v>
          </cell>
          <cell r="G23" t="str">
            <v>ตัว</v>
          </cell>
        </row>
        <row r="24">
          <cell r="E24" t="str">
            <v>Tenda TND-TEG5328P 24 port 10/100/1000 Managed PoE Switch</v>
          </cell>
          <cell r="F24">
            <v>12500</v>
          </cell>
          <cell r="G24" t="str">
            <v>ตัว</v>
          </cell>
        </row>
        <row r="25">
          <cell r="E25" t="str">
            <v>Switch Zyxel GS1900-24HPv2 24 Ports 10/100/1000BASE-T ( 12 PoE) , + 2 Ports SFP 100/1000BASE-X Smart Managed PoE Switch with GbE Uplink (170 Watt)</v>
          </cell>
          <cell r="F25">
            <v>12500</v>
          </cell>
          <cell r="G25" t="str">
            <v>ตัว</v>
          </cell>
        </row>
        <row r="26">
          <cell r="E26" t="str">
            <v>SWITCH PLANET GS-4210 -8T4S</v>
          </cell>
          <cell r="F26">
            <v>5990</v>
          </cell>
          <cell r="G26" t="str">
            <v>ตัว</v>
          </cell>
        </row>
        <row r="27">
          <cell r="E27" t="str">
            <v>Switch TP-Link TL-SG2210P JetStream 8-Port Gigabit Smart PoE+</v>
          </cell>
          <cell r="F27">
            <v>3400</v>
          </cell>
          <cell r="G27" t="str">
            <v>ตัว</v>
          </cell>
        </row>
        <row r="28">
          <cell r="E28" t="str">
            <v>Switch TP-LINK TL-SG1218MP 18-Port Gigabit Rackmount Switch with 16 PoE+ (250W)</v>
          </cell>
          <cell r="F28">
            <v>5750</v>
          </cell>
          <cell r="G28" t="str">
            <v>ตัว</v>
          </cell>
        </row>
        <row r="29">
          <cell r="E29" t="str">
            <v>Switch TP-Link T1600G-52PS(TL-SG2452P) L2-Managed Gigabit POE Switch 48 Port,PoE+</v>
          </cell>
          <cell r="F29">
            <v>26000</v>
          </cell>
          <cell r="G29" t="str">
            <v>ตัว</v>
          </cell>
        </row>
        <row r="30">
          <cell r="E30" t="str">
            <v>Switch TP-LINK TL-SG3428MP 28-Port Gigabit L2 Managed Switch with 24-Port PoE+</v>
          </cell>
          <cell r="F30">
            <v>10890</v>
          </cell>
          <cell r="G30" t="str">
            <v>ตัว</v>
          </cell>
        </row>
        <row r="31">
          <cell r="E31" t="str">
            <v xml:space="preserve">Switch TP-Link 48-Port Gigabit Managed WI-FI ROUTER </v>
          </cell>
          <cell r="F31">
            <v>12000</v>
          </cell>
          <cell r="G31" t="str">
            <v>ตัว</v>
          </cell>
        </row>
        <row r="32">
          <cell r="E32" t="str">
            <v xml:space="preserve">Switch TP-Link 24-Port Gigabit Managed WI-FI ROUTER </v>
          </cell>
          <cell r="F32">
            <v>7600</v>
          </cell>
          <cell r="G32" t="str">
            <v>ตัว</v>
          </cell>
        </row>
        <row r="33">
          <cell r="E33" t="str">
            <v>Switch TP-Link TL-SG1008MP 8-Port Gigabit</v>
          </cell>
          <cell r="F33">
            <v>3000</v>
          </cell>
          <cell r="G33" t="str">
            <v>ตัว</v>
          </cell>
        </row>
        <row r="34">
          <cell r="E34" t="str">
            <v xml:space="preserve">Switch Tenda TEG5310P-8-150W </v>
          </cell>
          <cell r="F34">
            <v>4500</v>
          </cell>
          <cell r="G34" t="str">
            <v>ตัว</v>
          </cell>
        </row>
        <row r="35">
          <cell r="E35" t="str">
            <v xml:space="preserve">MikroTik CCR1036-8G-2S+ Cloud Core Router Industrial Grade </v>
          </cell>
          <cell r="F35">
            <v>50000</v>
          </cell>
          <cell r="G35" t="str">
            <v>ตัว</v>
          </cell>
        </row>
        <row r="36">
          <cell r="E36" t="str">
            <v>SFP Fiber Single-Mode Fiber (SMF) 10Gb 1310-1490</v>
          </cell>
          <cell r="F36">
            <v>10000</v>
          </cell>
          <cell r="G36" t="str">
            <v>ตัว</v>
          </cell>
        </row>
        <row r="37">
          <cell r="E37" t="str">
            <v>Mikrotik RB2011UiAS-RM</v>
          </cell>
          <cell r="F37">
            <v>3400</v>
          </cell>
          <cell r="G37" t="str">
            <v>ตัว</v>
          </cell>
        </row>
        <row r="38">
          <cell r="E38" t="str">
            <v>Mikrotik RB3011UiAS-RM</v>
          </cell>
          <cell r="F38">
            <v>5120</v>
          </cell>
          <cell r="G38" t="str">
            <v>ตัว</v>
          </cell>
        </row>
        <row r="39">
          <cell r="E39" t="str">
            <v>Mikrotik RB4011iGS+RM</v>
          </cell>
          <cell r="F39">
            <v>7900</v>
          </cell>
          <cell r="G39" t="str">
            <v>ตัว</v>
          </cell>
        </row>
        <row r="40">
          <cell r="E40" t="str">
            <v>19" High Quality Wall Rack 6U , 40-60cm  ทีเค</v>
          </cell>
          <cell r="F40">
            <v>2880</v>
          </cell>
          <cell r="G40" t="str">
            <v>ชุด</v>
          </cell>
        </row>
        <row r="41">
          <cell r="E41" t="str">
            <v xml:space="preserve">G7-00004  รางไฟชนิด 4 Outlet Universal มี Surge </v>
          </cell>
          <cell r="F41">
            <v>860</v>
          </cell>
          <cell r="G41" t="str">
            <v>ตัว</v>
          </cell>
        </row>
        <row r="42">
          <cell r="E42" t="str">
            <v>G7-00006  รางไฟชนิด 6 Outlet Universal มี Surge</v>
          </cell>
          <cell r="F42">
            <v>960</v>
          </cell>
          <cell r="G42" t="str">
            <v>ตัว</v>
          </cell>
        </row>
        <row r="43">
          <cell r="E43" t="str">
            <v xml:space="preserve">พัดลมระบายอากาศ 4" </v>
          </cell>
          <cell r="F43">
            <v>360</v>
          </cell>
          <cell r="G43" t="str">
            <v>ตัว</v>
          </cell>
        </row>
        <row r="44">
          <cell r="E44" t="str">
            <v>เครื่องสำรองไฟ UPS 1000VA VERTIV</v>
          </cell>
          <cell r="F44">
            <v>1890</v>
          </cell>
          <cell r="G44" t="str">
            <v>ตัว</v>
          </cell>
        </row>
        <row r="45">
          <cell r="E45" t="str">
            <v>สาย Lan cat6 305M</v>
          </cell>
          <cell r="F45">
            <v>3300</v>
          </cell>
          <cell r="G45" t="str">
            <v>กล่อง</v>
          </cell>
        </row>
        <row r="46">
          <cell r="E46" t="str">
            <v>สาย Lan cat5e 305M</v>
          </cell>
          <cell r="F46">
            <v>1800</v>
          </cell>
          <cell r="G46" t="str">
            <v>กล่อง</v>
          </cell>
        </row>
        <row r="47">
          <cell r="E47" t="str">
            <v>lan cat5e Outdoor 305M</v>
          </cell>
          <cell r="F47">
            <v>2630</v>
          </cell>
          <cell r="G47" t="str">
            <v>กล่อง</v>
          </cell>
        </row>
        <row r="48">
          <cell r="E48" t="str">
            <v>เบ็ตเตล็ด กิ๊ปตอกสาย Lan</v>
          </cell>
          <cell r="F48">
            <v>960</v>
          </cell>
          <cell r="G48" t="str">
            <v>ถุง</v>
          </cell>
        </row>
        <row r="49">
          <cell r="E49" t="str">
            <v>US-1001 หัว Lan Link cat5e หน่วนเป็น 1 ถุง ถุงละ 10 ตัว</v>
          </cell>
          <cell r="F49">
            <v>50</v>
          </cell>
          <cell r="G49" t="str">
            <v>ถุง</v>
          </cell>
        </row>
        <row r="50">
          <cell r="E50" t="str">
            <v>US-6004 CAT 5E Locking Plug Boot  1 ถุง ถุงละ 10 ตัว</v>
          </cell>
          <cell r="F50">
            <v>50</v>
          </cell>
          <cell r="G50" t="str">
            <v>ถุง</v>
          </cell>
        </row>
        <row r="51">
          <cell r="E51" t="str">
            <v>ตัวต่อกลาง Lan Link CAT 5E LINK รุ่น US-4005IL</v>
          </cell>
          <cell r="F51">
            <v>60</v>
          </cell>
          <cell r="G51" t="str">
            <v>ตัว</v>
          </cell>
        </row>
        <row r="52">
          <cell r="E52" t="str">
            <v>SFP Fiber Single-Mode Fiber (SMF) 1.25Gb 1310-1490</v>
          </cell>
          <cell r="F52">
            <v>1200</v>
          </cell>
          <cell r="G52" t="str">
            <v>คู่</v>
          </cell>
        </row>
        <row r="53">
          <cell r="E53" t="str">
            <v>SFP Fiber Single-Mode Fiber (SMF) 10 Gb 1310-1490</v>
          </cell>
          <cell r="F53">
            <v>8500</v>
          </cell>
          <cell r="G53" t="str">
            <v>คู่</v>
          </cell>
        </row>
        <row r="54">
          <cell r="E54" t="str">
            <v>SFP Lan  1.25Gb</v>
          </cell>
          <cell r="F54">
            <v>1050</v>
          </cell>
          <cell r="G54" t="str">
            <v>ตัว</v>
          </cell>
        </row>
        <row r="55">
          <cell r="E55" t="str">
            <v>Wall Mouth indoor 4 port  (SC/APC)</v>
          </cell>
          <cell r="F55">
            <v>570</v>
          </cell>
          <cell r="G55" t="str">
            <v>ชุด</v>
          </cell>
        </row>
        <row r="56">
          <cell r="E56" t="str">
            <v>W&amp;D wifi gepon onu (ABI) 7114</v>
          </cell>
          <cell r="F56">
            <v>2200</v>
          </cell>
          <cell r="G56" t="str">
            <v>ตัว</v>
          </cell>
        </row>
        <row r="57">
          <cell r="E57" t="str">
            <v>Mikrotik CCR2004-16G-2S+</v>
          </cell>
          <cell r="F57">
            <v>21000</v>
          </cell>
          <cell r="G57" t="str">
            <v>ตัว</v>
          </cell>
        </row>
        <row r="58">
          <cell r="E58" t="str">
            <v xml:space="preserve">Mikrotik CCR1016-12S-1S+  </v>
          </cell>
          <cell r="F58">
            <v>28620</v>
          </cell>
          <cell r="G58" t="str">
            <v>ตัว</v>
          </cell>
        </row>
        <row r="59">
          <cell r="E59" t="str">
            <v>Mikrotik CCR ROUTER1009 -7C - 1C - 1S+</v>
          </cell>
          <cell r="F59">
            <v>16620</v>
          </cell>
          <cell r="G59" t="str">
            <v>ตัว</v>
          </cell>
        </row>
        <row r="60">
          <cell r="E60" t="str">
            <v>6-24 Port F.O.RACK MOUNT DRAWER</v>
          </cell>
          <cell r="F60">
            <v>2404</v>
          </cell>
          <cell r="G60" t="str">
            <v>ชิ้น</v>
          </cell>
        </row>
        <row r="61">
          <cell r="E61" t="str">
            <v>4 SC/UPC DUPLEX ADPTER SNAP PLATE</v>
          </cell>
          <cell r="F61">
            <v>220</v>
          </cell>
          <cell r="G61" t="str">
            <v>ชิ้น</v>
          </cell>
        </row>
        <row r="62">
          <cell r="E62" t="str">
            <v>LC/UPC  SC/UPC SM PATCH CORD 3M</v>
          </cell>
          <cell r="F62">
            <v>180</v>
          </cell>
          <cell r="G62" t="str">
            <v>เส้น</v>
          </cell>
        </row>
        <row r="63">
          <cell r="E63" t="str">
            <v>LC/UPC  SC/APC SM PATCH CORD 3M</v>
          </cell>
          <cell r="F63">
            <v>180</v>
          </cell>
          <cell r="G63" t="str">
            <v>เส้น</v>
          </cell>
        </row>
        <row r="64">
          <cell r="E64" t="str">
            <v>LC/UPC  FC/APC SM PATCH CORD 3M</v>
          </cell>
          <cell r="F64">
            <v>180</v>
          </cell>
          <cell r="G64" t="str">
            <v>เส้น</v>
          </cell>
        </row>
        <row r="65">
          <cell r="E65" t="str">
            <v>SC/APC  SC/APC SM PATCH CORD 3M</v>
          </cell>
          <cell r="F65">
            <v>180</v>
          </cell>
          <cell r="G65" t="str">
            <v>เส้น</v>
          </cell>
        </row>
        <row r="66">
          <cell r="E66" t="str">
            <v>SC/UPC  SC/UPC SM PATCH CORD 3M</v>
          </cell>
          <cell r="F66">
            <v>180</v>
          </cell>
          <cell r="G66" t="str">
            <v>เส้น</v>
          </cell>
        </row>
        <row r="67">
          <cell r="E67" t="str">
            <v>SC/UPC  SC/APC SM PATCH CORD 3M</v>
          </cell>
          <cell r="F67">
            <v>180</v>
          </cell>
          <cell r="G67" t="str">
            <v>เส้น</v>
          </cell>
        </row>
        <row r="68">
          <cell r="E68" t="str">
            <v>FC/APC  SC/UPC SM PATCH CORD 3M</v>
          </cell>
          <cell r="F68">
            <v>180</v>
          </cell>
          <cell r="G68" t="str">
            <v>เส้น</v>
          </cell>
        </row>
        <row r="69">
          <cell r="E69" t="str">
            <v>FC/APC  SC/APC SM PATCH CORD 3M</v>
          </cell>
          <cell r="F69">
            <v>180</v>
          </cell>
          <cell r="G69" t="str">
            <v>เส้น</v>
          </cell>
        </row>
        <row r="70">
          <cell r="E70" t="str">
            <v>LAN Cat6 3m สีฟ้า</v>
          </cell>
          <cell r="F70">
            <v>84</v>
          </cell>
          <cell r="G70" t="str">
            <v>เส้น</v>
          </cell>
        </row>
        <row r="71">
          <cell r="E71" t="str">
            <v>LAN Cat6 1m สีแดง</v>
          </cell>
          <cell r="F71">
            <v>52</v>
          </cell>
          <cell r="G71" t="str">
            <v>เส้น</v>
          </cell>
        </row>
        <row r="72">
          <cell r="E72" t="str">
            <v>LAN Cat6 1m สีเหลือง</v>
          </cell>
          <cell r="F72">
            <v>52</v>
          </cell>
          <cell r="G72" t="str">
            <v>เส้น</v>
          </cell>
        </row>
        <row r="73">
          <cell r="E73" t="str">
            <v xml:space="preserve">FWDM </v>
          </cell>
          <cell r="F73">
            <v>1500</v>
          </cell>
          <cell r="G73" t="str">
            <v>คู่</v>
          </cell>
        </row>
        <row r="74">
          <cell r="E74" t="str">
            <v>OLT- 4 PON</v>
          </cell>
          <cell r="F74">
            <v>25500</v>
          </cell>
          <cell r="G74" t="str">
            <v>ตัว</v>
          </cell>
        </row>
        <row r="75">
          <cell r="E75" t="str">
            <v>OLT-1812-8PON</v>
          </cell>
          <cell r="F75">
            <v>37500</v>
          </cell>
          <cell r="G75" t="str">
            <v>ตัว</v>
          </cell>
        </row>
        <row r="76">
          <cell r="E76" t="str">
            <v>OLT-GPON W&amp;D 16 PON</v>
          </cell>
          <cell r="F76">
            <v>64000</v>
          </cell>
          <cell r="G76" t="str">
            <v>ตัว</v>
          </cell>
        </row>
        <row r="77">
          <cell r="E77" t="str">
            <v>OLT TP Link DS-P7001-08 PON</v>
          </cell>
          <cell r="F77">
            <v>75000</v>
          </cell>
          <cell r="G77" t="str">
            <v>ตัว</v>
          </cell>
        </row>
        <row r="78">
          <cell r="E78" t="str">
            <v>OLT TP Link DS-P7001-016 PON</v>
          </cell>
          <cell r="F78">
            <v>162800</v>
          </cell>
          <cell r="G78" t="str">
            <v>ตัว</v>
          </cell>
        </row>
        <row r="79">
          <cell r="E79" t="str">
            <v>Power Supply</v>
          </cell>
          <cell r="F79">
            <v>3713</v>
          </cell>
          <cell r="G79" t="str">
            <v>ตัว</v>
          </cell>
        </row>
        <row r="80">
          <cell r="E80" t="str">
            <v>SFP PON</v>
          </cell>
          <cell r="F80">
            <v>1871</v>
          </cell>
          <cell r="G80" t="str">
            <v>ตัว</v>
          </cell>
        </row>
        <row r="81">
          <cell r="E81" t="str">
            <v>EOC MASTER EOCM-8002 (ABI)</v>
          </cell>
          <cell r="F81">
            <v>30000</v>
          </cell>
          <cell r="G81" t="str">
            <v>ตัว</v>
          </cell>
        </row>
        <row r="82">
          <cell r="E82" t="str">
            <v>EOC MASTER EOCM-8004U CA (ABI)</v>
          </cell>
          <cell r="F82">
            <v>50000</v>
          </cell>
          <cell r="G82" t="str">
            <v>ตัว</v>
          </cell>
        </row>
        <row r="83">
          <cell r="E83" t="str">
            <v>EOC Master Node (อินเตอร์เน็ต)</v>
          </cell>
          <cell r="F83">
            <v>12500</v>
          </cell>
          <cell r="G83" t="str">
            <v>ตัว</v>
          </cell>
        </row>
        <row r="84">
          <cell r="E84" t="str">
            <v>RF1802A-P EOC Bridge</v>
          </cell>
          <cell r="F84">
            <v>1000</v>
          </cell>
          <cell r="G84" t="str">
            <v>ตัว</v>
          </cell>
        </row>
        <row r="85">
          <cell r="E85" t="str">
            <v>Routher EoCS-5004 WDRLTCEC (ABI) Eoc slave</v>
          </cell>
          <cell r="F85">
            <v>1500</v>
          </cell>
          <cell r="G85" t="str">
            <v>ตัว</v>
          </cell>
        </row>
        <row r="86">
          <cell r="E86" t="str">
            <v>ONT-Bridge 1Gb GPON</v>
          </cell>
          <cell r="F86">
            <v>914</v>
          </cell>
          <cell r="G86" t="str">
            <v>ตัว</v>
          </cell>
        </row>
        <row r="87">
          <cell r="E87" t="str">
            <v>ONT-Bridge 1Gb GPON With Cable</v>
          </cell>
          <cell r="F87">
            <v>1442</v>
          </cell>
          <cell r="G87" t="str">
            <v>ตัว</v>
          </cell>
        </row>
        <row r="88">
          <cell r="E88" t="str">
            <v>ONU With Wifi AC1200 ax220</v>
          </cell>
          <cell r="F88">
            <v>1914</v>
          </cell>
          <cell r="G88" t="str">
            <v>ตัว</v>
          </cell>
        </row>
        <row r="89">
          <cell r="E89" t="str">
            <v>ONU With Wifi AX1800</v>
          </cell>
          <cell r="F89">
            <v>2770</v>
          </cell>
          <cell r="G89" t="str">
            <v>ตัว</v>
          </cell>
        </row>
        <row r="90">
          <cell r="E90" t="str">
            <v>Blockless PLC Splitter 1:2 JBN</v>
          </cell>
          <cell r="F90">
            <v>210</v>
          </cell>
          <cell r="G90" t="str">
            <v>ตัว</v>
          </cell>
        </row>
        <row r="91">
          <cell r="E91" t="str">
            <v>Blockless PLC Splitter 1:4 JBN</v>
          </cell>
          <cell r="F91">
            <v>290</v>
          </cell>
          <cell r="G91" t="str">
            <v>ตัว</v>
          </cell>
        </row>
        <row r="92">
          <cell r="E92" t="str">
            <v>Blockless PLC Splitter 1:8 JBN</v>
          </cell>
          <cell r="F92">
            <v>480</v>
          </cell>
          <cell r="G92" t="str">
            <v>ตัว</v>
          </cell>
        </row>
        <row r="93">
          <cell r="E93" t="str">
            <v>Blockless PLC Splitter 1:16 JBN</v>
          </cell>
          <cell r="F93">
            <v>1100</v>
          </cell>
          <cell r="G93" t="str">
            <v>ตัว</v>
          </cell>
        </row>
        <row r="94">
          <cell r="E94" t="str">
            <v>Dorp Closure spliller  FTTX  1x16 (เปล่า) HTSC-TL17 inline  JBN</v>
          </cell>
          <cell r="F94">
            <v>1500</v>
          </cell>
          <cell r="G94" t="str">
            <v>ตัว</v>
          </cell>
        </row>
        <row r="95">
          <cell r="E95" t="str">
            <v>Dual Window Optical Fiber Coupler 1x2</v>
          </cell>
          <cell r="F95">
            <v>550</v>
          </cell>
          <cell r="G95" t="str">
            <v>ตัว</v>
          </cell>
        </row>
        <row r="96">
          <cell r="E96" t="str">
            <v>Dual Window Optical Fiber Coupler 1x4</v>
          </cell>
          <cell r="F96">
            <v>1400</v>
          </cell>
          <cell r="G96" t="str">
            <v>ตัว</v>
          </cell>
        </row>
        <row r="97">
          <cell r="E97" t="str">
            <v>Dual Window Optical Fiber Coupler 1x8</v>
          </cell>
          <cell r="F97">
            <v>1700</v>
          </cell>
          <cell r="G97" t="str">
            <v>ตัว</v>
          </cell>
        </row>
        <row r="98">
          <cell r="E98" t="str">
            <v>Rack 42U เฉพาะโครง ความสูง 205 mm</v>
          </cell>
          <cell r="F98">
            <v>9200</v>
          </cell>
          <cell r="G98" t="str">
            <v>ตัว</v>
          </cell>
        </row>
        <row r="99">
          <cell r="E99" t="str">
            <v>ถาดใส่ Rack</v>
          </cell>
          <cell r="F99">
            <v>300</v>
          </cell>
          <cell r="G99" t="str">
            <v>ชิ้น</v>
          </cell>
        </row>
        <row r="100">
          <cell r="E100" t="str">
            <v>Combiner 20ch Cable Active</v>
          </cell>
          <cell r="F100">
            <v>5500</v>
          </cell>
          <cell r="G100" t="str">
            <v>ตัว</v>
          </cell>
        </row>
        <row r="101">
          <cell r="E101" t="str">
            <v>Modulator Single Side Band Cable</v>
          </cell>
          <cell r="F101">
            <v>3000</v>
          </cell>
          <cell r="G101" t="str">
            <v>ตัว</v>
          </cell>
        </row>
        <row r="102">
          <cell r="E102" t="str">
            <v>CA DM -O1  มอสดิจิติล  ตัวใหญ่ (ยอดยิ่ง)</v>
          </cell>
          <cell r="F102">
            <v>4400</v>
          </cell>
          <cell r="G102" t="str">
            <v>ตัว</v>
          </cell>
        </row>
        <row r="103">
          <cell r="E103" t="str">
            <v>Encoder 4:1 Hisolution</v>
          </cell>
          <cell r="F103">
            <v>51360</v>
          </cell>
          <cell r="G103" t="str">
            <v>ตัว</v>
          </cell>
        </row>
        <row r="104">
          <cell r="E104" t="str">
            <v>Encoder 8:2 Hisolution IP</v>
          </cell>
          <cell r="F104">
            <v>86884</v>
          </cell>
          <cell r="G104" t="str">
            <v>ตัว</v>
          </cell>
        </row>
        <row r="105">
          <cell r="E105" t="str">
            <v>CA 8 HD ENCODER (ยอดยิ่ง)</v>
          </cell>
          <cell r="F105">
            <v>64000</v>
          </cell>
          <cell r="G105" t="str">
            <v>ตัว</v>
          </cell>
        </row>
        <row r="106">
          <cell r="E106" t="str">
            <v>CA-TRANS 2 TS</v>
          </cell>
          <cell r="F106">
            <v>18000</v>
          </cell>
          <cell r="G106" t="str">
            <v>ตัว</v>
          </cell>
        </row>
        <row r="107">
          <cell r="E107" t="str">
            <v>CA-TRANS 5 TS ip</v>
          </cell>
          <cell r="F107">
            <v>35000</v>
          </cell>
          <cell r="G107" t="str">
            <v>ตัว</v>
          </cell>
        </row>
        <row r="108">
          <cell r="E108" t="str">
            <v>CA-TRANS 12 TS ip</v>
          </cell>
          <cell r="F108">
            <v>75000</v>
          </cell>
          <cell r="G108" t="str">
            <v>ตัว</v>
          </cell>
        </row>
        <row r="109">
          <cell r="E109" t="str">
            <v>CA-TRANS 16 TS ip</v>
          </cell>
          <cell r="F109">
            <v>110000</v>
          </cell>
          <cell r="G109" t="str">
            <v>ตัว</v>
          </cell>
        </row>
        <row r="110">
          <cell r="E110" t="str">
            <v xml:space="preserve">Filter  Cable </v>
          </cell>
          <cell r="F110">
            <v>107</v>
          </cell>
          <cell r="G110" t="str">
            <v>ตัว</v>
          </cell>
        </row>
        <row r="111">
          <cell r="E111" t="str">
            <v>Filter TAFN</v>
          </cell>
          <cell r="F111">
            <v>300</v>
          </cell>
          <cell r="G111" t="str">
            <v>ตัว</v>
          </cell>
        </row>
        <row r="112">
          <cell r="E112" t="str">
            <v>Mikro Node</v>
          </cell>
          <cell r="F112">
            <v>500</v>
          </cell>
          <cell r="G112" t="str">
            <v>ตัว</v>
          </cell>
        </row>
        <row r="113">
          <cell r="E113" t="str">
            <v>Mikro Node Fttx WDM</v>
          </cell>
          <cell r="F113">
            <v>750</v>
          </cell>
          <cell r="G113" t="str">
            <v>ตัว</v>
          </cell>
        </row>
        <row r="114">
          <cell r="E114" t="str">
            <v>NODE IN DOOR WR1001j FC/APC</v>
          </cell>
          <cell r="F114">
            <v>2150</v>
          </cell>
          <cell r="G114" t="str">
            <v>ตัว</v>
          </cell>
        </row>
        <row r="115">
          <cell r="E115" t="str">
            <v>NODE IN DOOR WR1001j SC/APC</v>
          </cell>
          <cell r="F115">
            <v>2150</v>
          </cell>
          <cell r="G115" t="str">
            <v>ตัว</v>
          </cell>
        </row>
        <row r="116">
          <cell r="E116" t="str">
            <v>NODE OUT DOOR 2 Output 860 Mhz (Cable)</v>
          </cell>
          <cell r="F116">
            <v>2800</v>
          </cell>
          <cell r="G116" t="str">
            <v>ตัว</v>
          </cell>
        </row>
        <row r="117">
          <cell r="E117" t="str">
            <v>NODE OUT DOOR 4 Output 860 Mhz (Cable)</v>
          </cell>
          <cell r="F117">
            <v>4800</v>
          </cell>
          <cell r="G117" t="str">
            <v>ตัว</v>
          </cell>
        </row>
        <row r="118">
          <cell r="E118" t="str">
            <v>Trunk Amp (CTV) TA860R Return 860 Mhz.</v>
          </cell>
          <cell r="F118">
            <v>1900</v>
          </cell>
          <cell r="G118" t="str">
            <v>ตัว</v>
          </cell>
        </row>
        <row r="119">
          <cell r="E119" t="str">
            <v>Trunk Amp WB8130KL Return 860MHz. Hisolution</v>
          </cell>
          <cell r="F119">
            <v>3060</v>
          </cell>
          <cell r="G119" t="str">
            <v>ตัว</v>
          </cell>
        </row>
        <row r="120">
          <cell r="E120" t="str">
            <v xml:space="preserve">Booster Return Amplifier ACE WF8130LI 220VJ                  </v>
          </cell>
          <cell r="F120">
            <v>1400</v>
          </cell>
          <cell r="G120" t="str">
            <v>ตัว</v>
          </cell>
        </row>
        <row r="121">
          <cell r="E121" t="str">
            <v xml:space="preserve">Booster Return Amplifier Cable CA Net Amp.                   </v>
          </cell>
          <cell r="F121">
            <v>1400</v>
          </cell>
          <cell r="G121" t="str">
            <v>ตัว</v>
          </cell>
        </row>
        <row r="122">
          <cell r="E122" t="str">
            <v xml:space="preserve">Power Supply Cable 13 Amp. 63V                               </v>
          </cell>
          <cell r="F122">
            <v>2700</v>
          </cell>
          <cell r="G122" t="str">
            <v>ตัว</v>
          </cell>
        </row>
        <row r="123">
          <cell r="E123" t="str">
            <v xml:space="preserve">Power Supply Cable 13 Amp. 90V                               </v>
          </cell>
          <cell r="F123">
            <v>3200</v>
          </cell>
          <cell r="G123" t="str">
            <v>ตัว</v>
          </cell>
        </row>
        <row r="124">
          <cell r="E124" t="str">
            <v xml:space="preserve">Line Power Insert Outdoor (YY)                               </v>
          </cell>
          <cell r="F124">
            <v>400</v>
          </cell>
          <cell r="G124" t="str">
            <v>ตัว</v>
          </cell>
        </row>
        <row r="125">
          <cell r="E125" t="str">
            <v xml:space="preserve">Line Splitter outdoor 2 Ways (LSP2 YY)                          </v>
          </cell>
          <cell r="F125">
            <v>400</v>
          </cell>
          <cell r="G125" t="str">
            <v>ตัว</v>
          </cell>
        </row>
        <row r="126">
          <cell r="E126" t="str">
            <v xml:space="preserve">Line Splitter outdoor 3 Ways (LSP3 YY)                          </v>
          </cell>
          <cell r="F126">
            <v>400</v>
          </cell>
          <cell r="G126" t="str">
            <v>ตัว</v>
          </cell>
        </row>
        <row r="127">
          <cell r="E127" t="str">
            <v>PIN Connector RG11</v>
          </cell>
          <cell r="F127">
            <v>115</v>
          </cell>
          <cell r="G127" t="str">
            <v>ตัว</v>
          </cell>
        </row>
        <row r="128">
          <cell r="E128" t="str">
            <v>Splice Block RG11</v>
          </cell>
          <cell r="F128">
            <v>90</v>
          </cell>
          <cell r="G128" t="str">
            <v>ตัว</v>
          </cell>
        </row>
        <row r="129">
          <cell r="E129" t="str">
            <v xml:space="preserve">F-Connector Feed Through RG11 แบบเกลียว (CABLECAT)  </v>
          </cell>
          <cell r="F129">
            <v>36</v>
          </cell>
          <cell r="G129" t="str">
            <v>ตัว</v>
          </cell>
        </row>
        <row r="130">
          <cell r="E130" t="str">
            <v>RG11 Co-Axial dBy Black  Shild 90% (305m/Roll)</v>
          </cell>
          <cell r="F130">
            <v>8.6562999999999999</v>
          </cell>
          <cell r="G130" t="str">
            <v>เมตร</v>
          </cell>
        </row>
        <row r="131">
          <cell r="E131" t="str">
            <v>RG11 Co-Axial DMG Data Lan Cable Shield Slink 95% (305m./Roll)</v>
          </cell>
          <cell r="F131">
            <v>10.75</v>
          </cell>
          <cell r="G131" t="str">
            <v>เมตร</v>
          </cell>
        </row>
        <row r="132">
          <cell r="E132" t="str">
            <v>RG6 Co-Axial (DLC) DMG Black Slink Shield 95% (305m./Roll)</v>
          </cell>
          <cell r="F132">
            <v>6.5</v>
          </cell>
          <cell r="G132" t="str">
            <v>เมตร</v>
          </cell>
        </row>
        <row r="133">
          <cell r="E133" t="str">
            <v>RG6 Co-Axial (DLC) DMG White Shild 95% (305m./Roll)</v>
          </cell>
          <cell r="F133">
            <v>4.4939999999999998</v>
          </cell>
          <cell r="G133" t="str">
            <v>เมตร</v>
          </cell>
        </row>
        <row r="134">
          <cell r="E134" t="str">
            <v>Closuer for 4-48C 2in&amp;2out (Accessories) W-ICL-002-48F</v>
          </cell>
          <cell r="F134">
            <v>950</v>
          </cell>
          <cell r="G134" t="str">
            <v>ชุด</v>
          </cell>
        </row>
        <row r="135">
          <cell r="E135" t="str">
            <v>Closuer for 4-48C 3in&amp;3out (Accessories) W-ICL-003-48F</v>
          </cell>
          <cell r="F135">
            <v>1650</v>
          </cell>
          <cell r="G135" t="str">
            <v>ชุด</v>
          </cell>
        </row>
        <row r="136">
          <cell r="E136" t="str">
            <v>Fiber splice Closure 1:4 U1-CS08 (Sippskan)</v>
          </cell>
          <cell r="F136">
            <v>2200</v>
          </cell>
          <cell r="G136" t="str">
            <v>ตัว</v>
          </cell>
        </row>
        <row r="137">
          <cell r="E137" t="str">
            <v>Fiber splice Closure 1:8 U1-CS08 (Sippskan)</v>
          </cell>
          <cell r="F137">
            <v>2500</v>
          </cell>
          <cell r="G137" t="str">
            <v>ตัว</v>
          </cell>
        </row>
        <row r="138">
          <cell r="E138" t="str">
            <v>Fiber splice Closure 1:16 U1-CS08 (Sippskan)</v>
          </cell>
          <cell r="F138">
            <v>2850</v>
          </cell>
          <cell r="G138" t="str">
            <v>ตัว</v>
          </cell>
        </row>
        <row r="139">
          <cell r="E139" t="str">
            <v xml:space="preserve">Outdoor Waterproof Optical Cable 10m.2C </v>
          </cell>
          <cell r="F139">
            <v>850</v>
          </cell>
          <cell r="G139" t="str">
            <v>เส้น</v>
          </cell>
        </row>
        <row r="140">
          <cell r="E140" t="str">
            <v>Wall Mouth indoor 4 port  (SC/APC)</v>
          </cell>
          <cell r="F140">
            <v>510</v>
          </cell>
          <cell r="G140" t="str">
            <v>ชุด</v>
          </cell>
        </row>
        <row r="141">
          <cell r="E141" t="str">
            <v>ตู้เหล็ก #2</v>
          </cell>
          <cell r="F141">
            <v>590</v>
          </cell>
          <cell r="G141" t="str">
            <v>ใบ</v>
          </cell>
        </row>
        <row r="142">
          <cell r="E142" t="str">
            <v>Dual Window Optical Fiber Coupler 50/50 - 90/10</v>
          </cell>
          <cell r="F142">
            <v>550</v>
          </cell>
          <cell r="G142" t="str">
            <v>ตัว</v>
          </cell>
        </row>
        <row r="143">
          <cell r="E143" t="str">
            <v xml:space="preserve">Splitter indoor 2 ways 5-1000Mhz.(DSB-21G) CTV-YY     </v>
          </cell>
          <cell r="F143">
            <v>26.75</v>
          </cell>
          <cell r="G143" t="str">
            <v>ตัว</v>
          </cell>
        </row>
        <row r="144">
          <cell r="E144" t="str">
            <v xml:space="preserve">Splitter indoor 3 ways 5-1000Mhz (DSB-31G) CTV - YY          </v>
          </cell>
          <cell r="F144">
            <v>46.01</v>
          </cell>
          <cell r="G144" t="str">
            <v>ตัว</v>
          </cell>
        </row>
        <row r="145">
          <cell r="E145" t="str">
            <v xml:space="preserve">Splitter indoor 4 ways 5-1000Mhz (DSB-41G) CTV -  YY           </v>
          </cell>
          <cell r="F145">
            <v>50.29</v>
          </cell>
          <cell r="G145" t="str">
            <v>ตัว</v>
          </cell>
        </row>
        <row r="146">
          <cell r="E146" t="str">
            <v xml:space="preserve">Tap off indoor 1 way Loss 9dB CTV                            </v>
          </cell>
          <cell r="F146">
            <v>46.01</v>
          </cell>
          <cell r="G146" t="str">
            <v>ตัว</v>
          </cell>
        </row>
        <row r="147">
          <cell r="E147" t="str">
            <v xml:space="preserve">Tap off indoor 4 ways Loss 11dB (5-1000Mhz)                  </v>
          </cell>
          <cell r="F147">
            <v>58.85</v>
          </cell>
          <cell r="G147" t="str">
            <v>ตัว</v>
          </cell>
        </row>
        <row r="148">
          <cell r="E148" t="str">
            <v xml:space="preserve">Jack Trunk RG6 F-24A   </v>
          </cell>
          <cell r="F148">
            <v>18</v>
          </cell>
          <cell r="G148" t="str">
            <v>ตัว</v>
          </cell>
        </row>
        <row r="149">
          <cell r="E149" t="str">
            <v xml:space="preserve">F-Type RG11 แบบบีบ                                           </v>
          </cell>
          <cell r="F149">
            <v>11.21</v>
          </cell>
          <cell r="G149" t="str">
            <v>ตัว</v>
          </cell>
        </row>
        <row r="150">
          <cell r="E150" t="str">
            <v xml:space="preserve">F-Type RG6 แบบบีบ                                            </v>
          </cell>
          <cell r="F150">
            <v>2.4931000000000001</v>
          </cell>
          <cell r="G150" t="str">
            <v>ตัว</v>
          </cell>
        </row>
        <row r="151">
          <cell r="E151" t="str">
            <v>F-F Type RG6 ต่อตรง</v>
          </cell>
          <cell r="F151">
            <v>2.34</v>
          </cell>
          <cell r="G151" t="str">
            <v>ตัว</v>
          </cell>
        </row>
        <row r="152">
          <cell r="E152" t="str">
            <v>JACK TV แบบงอ ตัวผู้ (TVM75) HSTN</v>
          </cell>
          <cell r="F152">
            <v>4.3899999999999997</v>
          </cell>
          <cell r="G152" t="str">
            <v>ตัว</v>
          </cell>
        </row>
        <row r="153">
          <cell r="E153" t="str">
            <v xml:space="preserve">กิ๊บตอกสาย RG6 สีขาว (1Kg./ถุง)  </v>
          </cell>
          <cell r="F153">
            <v>0.2</v>
          </cell>
          <cell r="G153" t="str">
            <v>ตัว</v>
          </cell>
        </row>
        <row r="154">
          <cell r="E154" t="str">
            <v>Cable Tie Bandex 200x4.8 mm black (8")</v>
          </cell>
          <cell r="F154">
            <v>0.55000000000000004</v>
          </cell>
          <cell r="G154" t="str">
            <v>เส้น</v>
          </cell>
        </row>
        <row r="155">
          <cell r="E155" t="str">
            <v>Cable Tie Bandex 200x4.8 mm white (8")</v>
          </cell>
          <cell r="F155">
            <v>0.55000000000000004</v>
          </cell>
          <cell r="G155" t="str">
            <v>เส้น</v>
          </cell>
        </row>
        <row r="156">
          <cell r="E156" t="str">
            <v>Cable mark 4 white (100เส้น/ถุง)</v>
          </cell>
          <cell r="F156">
            <v>1</v>
          </cell>
          <cell r="G156" t="str">
            <v>เส้น</v>
          </cell>
        </row>
        <row r="157">
          <cell r="E157" t="str">
            <v>Optical Patch Cord SM 3.00nm.length 3 mete</v>
          </cell>
          <cell r="F157">
            <v>180</v>
          </cell>
          <cell r="G157" t="str">
            <v>เส้น</v>
          </cell>
        </row>
        <row r="158">
          <cell r="E158" t="str">
            <v xml:space="preserve">Set Top Box Digital </v>
          </cell>
          <cell r="F158">
            <v>490</v>
          </cell>
          <cell r="G158" t="str">
            <v>กล่อง</v>
          </cell>
        </row>
        <row r="159">
          <cell r="E159" t="str">
            <v>Set Top Box Digital Hotel Mode (SV Tech)</v>
          </cell>
          <cell r="F159">
            <v>850</v>
          </cell>
          <cell r="G159" t="str">
            <v>กล่อง</v>
          </cell>
        </row>
        <row r="160">
          <cell r="E160" t="str">
            <v>Set Top Box Digital Hotel Mode (SAMART)</v>
          </cell>
          <cell r="F160">
            <v>870</v>
          </cell>
          <cell r="G160" t="str">
            <v>กล่อง</v>
          </cell>
        </row>
        <row r="161">
          <cell r="E161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161">
            <v>50</v>
          </cell>
          <cell r="G161" t="str">
            <v>เมตร</v>
          </cell>
        </row>
        <row r="162">
          <cell r="E162" t="str">
            <v>ค่าอุปกรณ์ ท่ออ่อนเหล็ก ขนาด 1/2" - 3/4" นิ้ว</v>
          </cell>
          <cell r="F162">
            <v>15</v>
          </cell>
          <cell r="G162" t="str">
            <v>เมตร</v>
          </cell>
        </row>
        <row r="163">
          <cell r="E163" t="str">
            <v>TP-Link XC220-G3V</v>
          </cell>
          <cell r="F163">
            <v>1750</v>
          </cell>
          <cell r="G163" t="str">
            <v>กล่อง</v>
          </cell>
        </row>
        <row r="164">
          <cell r="E164" t="str">
            <v>ท่อร้อยสาย สีขาว 16-20 มิล ยาว 4 เมตร</v>
          </cell>
          <cell r="F164">
            <v>50</v>
          </cell>
          <cell r="G164" t="str">
            <v>เส้น</v>
          </cell>
        </row>
        <row r="165">
          <cell r="E165" t="str">
            <v>ท่อต่อตรง สีขาว 16-20 มิล</v>
          </cell>
          <cell r="F165">
            <v>20</v>
          </cell>
          <cell r="G165" t="str">
            <v>อัน</v>
          </cell>
        </row>
        <row r="166">
          <cell r="E166" t="str">
            <v>ข้องอ 45-90 องศา</v>
          </cell>
          <cell r="F166">
            <v>15</v>
          </cell>
          <cell r="G166" t="str">
            <v>อัน</v>
          </cell>
        </row>
        <row r="167">
          <cell r="E167" t="str">
            <v>แคมป์ก้ามปู สีขาว 16-20 มิล</v>
          </cell>
          <cell r="F167">
            <v>8</v>
          </cell>
          <cell r="G167" t="str">
            <v>อัน</v>
          </cell>
        </row>
        <row r="168">
          <cell r="E168" t="str">
            <v>รางคางหมู 1เมตร (เดินสายแลน)</v>
          </cell>
          <cell r="F168">
            <v>33</v>
          </cell>
          <cell r="G168" t="str">
            <v>เส้น</v>
          </cell>
        </row>
        <row r="169">
          <cell r="E169" t="str">
            <v>Fibre Optic 2 Core 1000 M per Roll</v>
          </cell>
          <cell r="F169">
            <v>3</v>
          </cell>
          <cell r="G169" t="str">
            <v>เมตร</v>
          </cell>
        </row>
        <row r="170">
          <cell r="E170" t="str">
            <v xml:space="preserve">Optic Fiber Cable Figure 4Cores ADSS  </v>
          </cell>
          <cell r="F170">
            <v>11</v>
          </cell>
          <cell r="G170" t="str">
            <v>เมตร</v>
          </cell>
        </row>
        <row r="171">
          <cell r="E171" t="str">
            <v xml:space="preserve">Optic Fiber Cable Figure 12 Cores  ADSS     </v>
          </cell>
          <cell r="F171">
            <v>15</v>
          </cell>
          <cell r="G171" t="str">
            <v>เมตร</v>
          </cell>
        </row>
        <row r="172">
          <cell r="E172" t="str">
            <v xml:space="preserve">Optic Fiber Cable Figure 24 Cores ADSS       </v>
          </cell>
          <cell r="F172">
            <v>19</v>
          </cell>
          <cell r="G172" t="str">
            <v>เมตร</v>
          </cell>
        </row>
        <row r="173">
          <cell r="E173" t="str">
            <v>Optic Fiber Cable Figure 48 Cores ADSS</v>
          </cell>
          <cell r="F173">
            <v>25</v>
          </cell>
          <cell r="G173" t="str">
            <v>เมตร</v>
          </cell>
        </row>
        <row r="174">
          <cell r="E174" t="str">
            <v>Drop Wire Clamp (ตัวล็อคสาย)</v>
          </cell>
          <cell r="F174">
            <v>6</v>
          </cell>
          <cell r="G174" t="str">
            <v>ตัว</v>
          </cell>
        </row>
        <row r="175">
          <cell r="E175" t="str">
            <v>Preformed Guy Grip Deadend 11.5 mm</v>
          </cell>
          <cell r="F175">
            <v>17</v>
          </cell>
          <cell r="G175" t="str">
            <v>ตัว</v>
          </cell>
        </row>
        <row r="176">
          <cell r="E176" t="str">
            <v>Preformed Guy Grip Deadend 7 mm</v>
          </cell>
          <cell r="F176">
            <v>14</v>
          </cell>
          <cell r="G176" t="str">
            <v>ตัว</v>
          </cell>
        </row>
        <row r="177">
          <cell r="E177" t="str">
            <v>Preformed Guy Grip Deadend 2.5 mm</v>
          </cell>
          <cell r="F177">
            <v>19</v>
          </cell>
          <cell r="G177" t="str">
            <v>ตัว</v>
          </cell>
        </row>
        <row r="178">
          <cell r="E178" t="str">
            <v>2 MP Outdoor Dome Network Camara (VIGI C220I)</v>
          </cell>
          <cell r="F178">
            <v>1198</v>
          </cell>
          <cell r="G178" t="str">
            <v>ตัว</v>
          </cell>
        </row>
        <row r="179">
          <cell r="E179" t="str">
            <v>2 MP Outdoor Bullet Network Camara (VIGI C320I)</v>
          </cell>
          <cell r="F179">
            <v>1104</v>
          </cell>
          <cell r="G179" t="str">
            <v>ตัว</v>
          </cell>
        </row>
        <row r="180">
          <cell r="E180" t="str">
            <v>2 MP Turret Network Camara  (VIGI C420I)</v>
          </cell>
          <cell r="F180">
            <v>11404</v>
          </cell>
          <cell r="G180" t="str">
            <v>ตัว</v>
          </cell>
        </row>
        <row r="181">
          <cell r="E181" t="str">
            <v>3 MP Outdoor Bullet Network Camara  (VIGI C300HP)</v>
          </cell>
          <cell r="F181">
            <v>1198</v>
          </cell>
          <cell r="G181" t="str">
            <v>ตัว</v>
          </cell>
        </row>
        <row r="182">
          <cell r="E182" t="str">
            <v>3 MP Turret Network Camara (VIGI C400HP)</v>
          </cell>
          <cell r="F182">
            <v>1198</v>
          </cell>
          <cell r="G182" t="str">
            <v>ตัว</v>
          </cell>
        </row>
        <row r="183">
          <cell r="E183" t="str">
            <v>3 MP Mini Dome Network Camara (VIGI C2301 Mini)</v>
          </cell>
          <cell r="F183">
            <v>1716</v>
          </cell>
          <cell r="G183" t="str">
            <v>ตัว</v>
          </cell>
        </row>
        <row r="184">
          <cell r="E184" t="str">
            <v>3 MP  Full-Color Dome Network Camara (VIGI C230)</v>
          </cell>
          <cell r="F184">
            <v>1848</v>
          </cell>
          <cell r="G184" t="str">
            <v>ตัว</v>
          </cell>
        </row>
        <row r="185">
          <cell r="E185" t="str">
            <v>3 MP  Outdoor Full-Color Bullet Network Camara (VIGI C330)</v>
          </cell>
          <cell r="F185">
            <v>1716</v>
          </cell>
          <cell r="G185" t="str">
            <v>ตัว</v>
          </cell>
        </row>
        <row r="186">
          <cell r="E186" t="str">
            <v>3 MP Full-Color Turret Network Camara (VIGI C430)</v>
          </cell>
          <cell r="F186">
            <v>1716</v>
          </cell>
          <cell r="G186" t="str">
            <v>ตัว</v>
          </cell>
        </row>
        <row r="187">
          <cell r="E187" t="str">
            <v>4 MP  Full-Color Dome Network Camara (VIGI C240)</v>
          </cell>
          <cell r="F187">
            <v>2038</v>
          </cell>
          <cell r="G187" t="str">
            <v>ตัว</v>
          </cell>
        </row>
        <row r="188">
          <cell r="E188" t="str">
            <v>4 MP  Outdoor Full-Color Bullet Network Camara (VIGI C340)</v>
          </cell>
          <cell r="F188">
            <v>1944</v>
          </cell>
          <cell r="G188" t="str">
            <v>ตัว</v>
          </cell>
        </row>
        <row r="189">
          <cell r="E189" t="str">
            <v>4 MP Full-Color Turret Network Camara (VIGI C440)</v>
          </cell>
          <cell r="F189">
            <v>1944</v>
          </cell>
          <cell r="G189" t="str">
            <v>ตัว</v>
          </cell>
        </row>
        <row r="190">
          <cell r="E190" t="str">
            <v>3 MP Outdoor Dome Network Camara (VIGI C230I)</v>
          </cell>
          <cell r="F190">
            <v>1524</v>
          </cell>
          <cell r="G190" t="str">
            <v>ตัว</v>
          </cell>
        </row>
        <row r="191">
          <cell r="E191" t="str">
            <v>3 MP Outdoor Bullet Network Camara (VIGI C330I)</v>
          </cell>
          <cell r="F191">
            <v>1404</v>
          </cell>
          <cell r="G191" t="str">
            <v>ตัว</v>
          </cell>
        </row>
        <row r="192">
          <cell r="E192" t="str">
            <v>3 MP Turret Network Camara  (VIGI C430I)</v>
          </cell>
          <cell r="F192">
            <v>1404</v>
          </cell>
          <cell r="G192" t="str">
            <v>ตัว</v>
          </cell>
        </row>
        <row r="193">
          <cell r="E193" t="str">
            <v>4 MP Outdoor Dome Network Camara (VIGI C240I)</v>
          </cell>
          <cell r="F193">
            <v>1716</v>
          </cell>
          <cell r="G193" t="str">
            <v>ตัว</v>
          </cell>
        </row>
        <row r="194">
          <cell r="E194" t="str">
            <v>4 MP Outdoor Bullet Network Camara (VIGI C340I)</v>
          </cell>
          <cell r="F194">
            <v>1644</v>
          </cell>
          <cell r="G194" t="str">
            <v>ตัว</v>
          </cell>
        </row>
        <row r="195">
          <cell r="E195" t="str">
            <v>4 MP Turret Network Camara  (VIGI C440I)</v>
          </cell>
          <cell r="F195">
            <v>1644</v>
          </cell>
          <cell r="G195" t="str">
            <v>ตัว</v>
          </cell>
        </row>
        <row r="196">
          <cell r="E196" t="str">
            <v>4 MP  Full-Color Plan/Tilt Network Camara (VIGI C540 4mm)</v>
          </cell>
          <cell r="F196">
            <v>2616</v>
          </cell>
          <cell r="G196" t="str">
            <v>ตัว</v>
          </cell>
        </row>
        <row r="197">
          <cell r="E197" t="str">
            <v>4 MP Outdoor Full-Color Wi-fi Bullet Network Camara (VIGI C340W 4mm)</v>
          </cell>
          <cell r="F197">
            <v>2328</v>
          </cell>
          <cell r="G197" t="str">
            <v>ตัว</v>
          </cell>
        </row>
        <row r="198">
          <cell r="E198" t="str">
            <v>4 MP  Full-Color Wi-fi Turret Network Camara (VIGI C440W 4mm)</v>
          </cell>
          <cell r="F198">
            <v>2220</v>
          </cell>
          <cell r="G198" t="str">
            <v>ตัว</v>
          </cell>
        </row>
        <row r="199">
          <cell r="E199" t="str">
            <v>4 MP  Full-Color Wi-fi Plan/Tilt Network Camara (VIGI C440W 4mm)</v>
          </cell>
          <cell r="F199">
            <v>3024</v>
          </cell>
          <cell r="G199" t="str">
            <v>ตัว</v>
          </cell>
        </row>
        <row r="200">
          <cell r="E200" t="str">
            <v>4 Channel PoE Network Video Recorder (VIGI NVR 1004 H-4P)</v>
          </cell>
          <cell r="F200">
            <v>3108</v>
          </cell>
          <cell r="G200" t="str">
            <v>ตัว</v>
          </cell>
        </row>
        <row r="201">
          <cell r="E201" t="str">
            <v>4 Channel PoE Network Video Recorder (VIGI NVR 1104 H-4P)</v>
          </cell>
          <cell r="F201">
            <v>3060</v>
          </cell>
          <cell r="G201" t="str">
            <v>ตัว</v>
          </cell>
        </row>
        <row r="202">
          <cell r="E202" t="str">
            <v>8 Channel Network Video Recorder (VIGI NVR 1008 H)</v>
          </cell>
          <cell r="F202">
            <v>2820</v>
          </cell>
          <cell r="G202" t="str">
            <v>ตัว</v>
          </cell>
        </row>
        <row r="203">
          <cell r="E203" t="str">
            <v>8 Channel PoE Network Video Recorder (VIGI NVR 1008 H8MP)</v>
          </cell>
          <cell r="F203">
            <v>4668</v>
          </cell>
          <cell r="G203" t="str">
            <v>ตัว</v>
          </cell>
        </row>
        <row r="204">
          <cell r="E204" t="str">
            <v>16 Channel Network Video Recorder (VIGI NVR 1016 H)</v>
          </cell>
          <cell r="F204">
            <v>4308</v>
          </cell>
          <cell r="G204" t="str">
            <v>ตัว</v>
          </cell>
        </row>
        <row r="205">
          <cell r="E205" t="str">
            <v>32 Channel Network Video Recorder (VIGI NVR 4032 H)</v>
          </cell>
          <cell r="F205">
            <v>11268</v>
          </cell>
          <cell r="G205" t="str">
            <v>ตัว</v>
          </cell>
        </row>
        <row r="206">
          <cell r="E206" t="str">
            <v>1 TB HDD CCTV SEAGATE SKYHAWK</v>
          </cell>
          <cell r="F206">
            <v>1700</v>
          </cell>
          <cell r="G206" t="str">
            <v>ตัว</v>
          </cell>
        </row>
        <row r="207">
          <cell r="E207" t="str">
            <v>4 TB HDD CCTV SEAGATE SKYHAWK</v>
          </cell>
          <cell r="F207">
            <v>4800</v>
          </cell>
          <cell r="G207" t="str">
            <v>ตัว</v>
          </cell>
        </row>
        <row r="208">
          <cell r="E208" t="str">
            <v>10 TB HDD CCTV SEAGATE SKYHAWK</v>
          </cell>
          <cell r="F208">
            <v>11000</v>
          </cell>
          <cell r="G208" t="str">
            <v>ตัว</v>
          </cell>
        </row>
        <row r="209">
          <cell r="E209" t="str">
            <v>ค่าจ้าง ดำเนินการ(พนักงาน)</v>
          </cell>
          <cell r="F209">
            <v>1300</v>
          </cell>
          <cell r="G209" t="str">
            <v>วัน</v>
          </cell>
        </row>
        <row r="210">
          <cell r="E210" t="str">
            <v>ค่าจ้าง ดำเนินการ(พนักงาน 2คน)</v>
          </cell>
          <cell r="F210">
            <v>1000</v>
          </cell>
          <cell r="G210" t="str">
            <v>วัน</v>
          </cell>
        </row>
        <row r="211">
          <cell r="E211" t="str">
            <v>ค่าจ้าง ดำเนินการ(พนักงาน 3คน)</v>
          </cell>
          <cell r="F211">
            <v>1500</v>
          </cell>
          <cell r="G211" t="str">
            <v>วัน</v>
          </cell>
        </row>
        <row r="212">
          <cell r="E212" t="str">
            <v>ค่าจ้าง ดำเนินการ(พนักงาน 4คน)</v>
          </cell>
          <cell r="F212">
            <v>2000</v>
          </cell>
          <cell r="G212" t="str">
            <v>วัน</v>
          </cell>
        </row>
        <row r="213">
          <cell r="E213" t="str">
            <v>ค่าแรง ติดตั้งตู้พร้อมระบบไฟฟ้า (พนักงาน)</v>
          </cell>
          <cell r="F213">
            <v>500</v>
          </cell>
          <cell r="G213" t="str">
            <v>จุด</v>
          </cell>
        </row>
        <row r="214">
          <cell r="E214" t="str">
            <v>ค่าติดตั้ง อุปกรณ์ Access Point ในอาคาร (พนักงาน)</v>
          </cell>
          <cell r="F214">
            <v>150</v>
          </cell>
          <cell r="G214" t="str">
            <v>จุด</v>
          </cell>
        </row>
        <row r="215">
          <cell r="E215" t="str">
            <v>ค่าแรง เดินสายแลน และติดตั้ง Access Point ในอาคาร (พนักงาน)</v>
          </cell>
          <cell r="F215">
            <v>350</v>
          </cell>
          <cell r="G215" t="str">
            <v>จุด</v>
          </cell>
        </row>
        <row r="216">
          <cell r="E216" t="str">
            <v>ค่าแรง ติดตั้งรวมอุปกรณ์ ราง-เฟล็ก-ท่อPVC เดินสายแลน และติดตั้ง Access Point ในอาคาร (พนักงาน)</v>
          </cell>
          <cell r="F216">
            <v>600</v>
          </cell>
          <cell r="G216" t="str">
            <v>จุด</v>
          </cell>
        </row>
        <row r="217">
          <cell r="E217" t="str">
            <v>ค่าจ้าง พาดสาย OUTDOOR 2-48Cores ADSS , RG11 (พนักงาน)</v>
          </cell>
          <cell r="F217">
            <v>7</v>
          </cell>
          <cell r="G217" t="str">
            <v>เมตร</v>
          </cell>
        </row>
        <row r="218">
          <cell r="E218" t="str">
            <v>ค่าจ้าง พาดสาย OUTDOOR 2-48Cores ADSS  (พนักงาน  นอกเวลาทำการ)</v>
          </cell>
          <cell r="F218">
            <v>7</v>
          </cell>
          <cell r="G218" t="str">
            <v>เมตร</v>
          </cell>
        </row>
        <row r="219">
          <cell r="E219" t="str">
            <v xml:space="preserve">ค่าจ้าง เดินสายใต้ดิน 2-48Cores ADSS , RG11 (พนักงาน) </v>
          </cell>
          <cell r="F219">
            <v>11</v>
          </cell>
          <cell r="G219" t="str">
            <v>เมตร</v>
          </cell>
        </row>
        <row r="220">
          <cell r="E220" t="str">
            <v>ค่าจ้าง เดินท่อเฟล็กกันน้ำ พร้อมร้อยสาย  2-48Cores ADSS  (พนักงาน)</v>
          </cell>
          <cell r="F220">
            <v>70</v>
          </cell>
          <cell r="G220" t="str">
            <v>เมตร</v>
          </cell>
        </row>
        <row r="221">
          <cell r="E221" t="str">
            <v>ค่าจ้าง ผ่าถนนวางท่อ พร้อมร้อยสาย  2-48Cores ADSS  (พนักงาน)</v>
          </cell>
          <cell r="F221">
            <v>400</v>
          </cell>
          <cell r="G221" t="str">
            <v>เมตร</v>
          </cell>
        </row>
        <row r="222">
          <cell r="E222" t="str">
            <v>ค่าจ้าง เดินสาย ในรางวายเวย์  2-48Cores ADSS  (พนักงาน)</v>
          </cell>
          <cell r="F222">
            <v>14</v>
          </cell>
          <cell r="G222" t="str">
            <v>เมตร</v>
          </cell>
        </row>
        <row r="223">
          <cell r="E223" t="str">
            <v>ค่าจ้าง เดินสายร้อยท่อ EMT /Metal Flexible 2-48Cores ADSS  (พนักงาน)</v>
          </cell>
          <cell r="F223">
            <v>60</v>
          </cell>
          <cell r="G223" t="str">
            <v>เมตร</v>
          </cell>
        </row>
        <row r="224">
          <cell r="E224" t="str">
            <v>ค่าจ้าง ติดตั้งท่อ พร้อมร้อยสาย PE / PVC /EMT /Metal Flexible 2-48Cores ADSS  (พนักงาน)</v>
          </cell>
          <cell r="F224">
            <v>70</v>
          </cell>
          <cell r="G224" t="str">
            <v>เมตร</v>
          </cell>
        </row>
        <row r="225">
          <cell r="E225" t="str">
            <v>ค่าแรง ติดตั้งตู้พร้อมระบบไฟฟ้า (SUB)</v>
          </cell>
          <cell r="F225">
            <v>1500</v>
          </cell>
          <cell r="G225" t="str">
            <v>จุด</v>
          </cell>
        </row>
        <row r="226">
          <cell r="E226" t="str">
            <v>ค่าติดตั้ง อุปกรณ์ Access Point / CCTV (SUB)</v>
          </cell>
          <cell r="F226">
            <v>200</v>
          </cell>
          <cell r="G226" t="str">
            <v>จุด</v>
          </cell>
        </row>
        <row r="227">
          <cell r="E227" t="str">
            <v>ค่าแรง เดินสายแลน และติดตั้ง Access Point / CCTV (SUB)</v>
          </cell>
          <cell r="F227">
            <v>700</v>
          </cell>
          <cell r="G227" t="str">
            <v>จุด</v>
          </cell>
        </row>
        <row r="228">
          <cell r="E228" t="str">
            <v>ค่าแรง ติดตั้งรวมอุปกรณ์ ราง-เฟล็ก-ท่อPVC เดินสายแลน และติดตั้ง Access Point / CCTV  (SUB)</v>
          </cell>
          <cell r="F228">
            <v>1500</v>
          </cell>
          <cell r="G228" t="str">
            <v>จุด</v>
          </cell>
        </row>
        <row r="229">
          <cell r="E229" t="str">
            <v>ค่าจ้าง พาดสาย OUTDOOR 4-48Cores ADSS , RG11 (SUB)</v>
          </cell>
          <cell r="F229">
            <v>14</v>
          </cell>
          <cell r="G229" t="str">
            <v>เมตร</v>
          </cell>
        </row>
        <row r="230">
          <cell r="E230" t="str">
            <v>ค่าจ้าง พาดสาย OUTDOOR 4-48Cores ADSS , RG11 จัดระเบียบสายแล้ว(SUB)</v>
          </cell>
          <cell r="F230">
            <v>17</v>
          </cell>
          <cell r="G230" t="str">
            <v>เมตร</v>
          </cell>
        </row>
        <row r="231">
          <cell r="E231" t="str">
            <v>ค่าจ้าง เดินสายใต้ดิน 4-48Cores ADSS , RG11 (SUB)</v>
          </cell>
          <cell r="F231">
            <v>23</v>
          </cell>
          <cell r="G231" t="str">
            <v>เมตร</v>
          </cell>
        </row>
        <row r="232">
          <cell r="E232" t="str">
            <v>ค่าจ้าง เดินท่อเฟล็กกันน้ำ พร้อมร้อยสาย  4-48Cores ADSS , RG11  (SUB)</v>
          </cell>
          <cell r="F232">
            <v>160</v>
          </cell>
          <cell r="G232" t="str">
            <v>เมตร</v>
          </cell>
        </row>
        <row r="233">
          <cell r="E233" t="str">
            <v>ค่าจ้าง ผ่าถนนวางท่อ พร้อมร้อยสาย  4-48Cores ADSS , RG11  (SUB)</v>
          </cell>
          <cell r="F233">
            <v>800</v>
          </cell>
          <cell r="G233" t="str">
            <v>เมตร</v>
          </cell>
        </row>
        <row r="234">
          <cell r="E234" t="str">
            <v>ค่าจ้าง เดินสาย ในรางวายเวย์  4-48Cores ADSS  (SUB)</v>
          </cell>
          <cell r="F234">
            <v>23</v>
          </cell>
          <cell r="G234" t="str">
            <v>เมตร</v>
          </cell>
        </row>
        <row r="235">
          <cell r="E235" t="str">
            <v>ค่าจ้าง เดินสายร้อยท่อ EMT /Metal Flexible 4-48Cores ADSS  (SUB)</v>
          </cell>
          <cell r="F235">
            <v>120</v>
          </cell>
          <cell r="G235" t="str">
            <v>เมตร</v>
          </cell>
        </row>
        <row r="236">
          <cell r="E236" t="str">
            <v>ค่าจ้าง ติดตั้งท่อ พร้อมร้อยสาย PE / PVC /EMT /Metal Flexible 4-48Cores ADSS  (SUB)</v>
          </cell>
          <cell r="F236">
            <v>160</v>
          </cell>
          <cell r="G236" t="str">
            <v>เมตร</v>
          </cell>
        </row>
        <row r="237">
          <cell r="E237" t="str">
            <v>ค่าจ้าง เปิดบ่อ PB เดินสายใต้ดิน</v>
          </cell>
          <cell r="F237">
            <v>1070</v>
          </cell>
          <cell r="G237" t="str">
            <v>งาน</v>
          </cell>
        </row>
        <row r="238">
          <cell r="E238" t="str">
            <v>ค่าจ้าง มุดท่อเดินสาย/เมตร (SUB)</v>
          </cell>
          <cell r="F238">
            <v>40</v>
          </cell>
          <cell r="G238" t="str">
            <v>เมตร</v>
          </cell>
        </row>
        <row r="239">
          <cell r="E239" t="str">
            <v>ค่าจ้าง main hold 2500 บาท/บ่อ(SUB)</v>
          </cell>
          <cell r="F239">
            <v>2500</v>
          </cell>
          <cell r="G239" t="str">
            <v>บ่อ</v>
          </cell>
        </row>
        <row r="240">
          <cell r="E240" t="str">
            <v>ค่าอำนวยความสะดวก / แล้วแต่หน้างาน</v>
          </cell>
          <cell r="F240">
            <v>2000</v>
          </cell>
          <cell r="G240" t="str">
            <v>งาน</v>
          </cell>
        </row>
        <row r="241">
          <cell r="E241" t="str">
            <v>Duct Sealing Compoun</v>
          </cell>
          <cell r="F241">
            <v>535</v>
          </cell>
          <cell r="G241" t="str">
            <v>จุด</v>
          </cell>
        </row>
        <row r="242">
          <cell r="E242" t="str">
            <v>ค่า SPLICER INSTALL ODF ( งานแพลนในเวลาทำการ )</v>
          </cell>
          <cell r="F242">
            <v>1000</v>
          </cell>
          <cell r="G242" t="str">
            <v>จุด</v>
          </cell>
        </row>
        <row r="243">
          <cell r="E243" t="str">
            <v>ค่า SPLICER INSTALL ODF ( นอกเวลาทำการ )</v>
          </cell>
          <cell r="F243">
            <v>1500</v>
          </cell>
          <cell r="G243" t="str">
            <v>จุด</v>
          </cell>
        </row>
        <row r="244">
          <cell r="E244" t="str">
            <v>ค่า SPLICER CLOSURE OUTDOOR  ( งานแพลนในเวลาทำการ )</v>
          </cell>
          <cell r="F244">
            <v>1000</v>
          </cell>
          <cell r="G244" t="str">
            <v>จุด</v>
          </cell>
        </row>
        <row r="245">
          <cell r="E245" t="str">
            <v>ค่า SPLICER CLOSURE OUTDOOR (นอกเวลาทำการ)</v>
          </cell>
          <cell r="F245">
            <v>1500</v>
          </cell>
          <cell r="G245" t="str">
            <v>จุด</v>
          </cell>
        </row>
        <row r="246">
          <cell r="E246" t="str">
            <v>ค่า SPLICER CLOSURE OUTDOOR ( งานเร่งด่วน ใช้SUB )</v>
          </cell>
          <cell r="F246">
            <v>2500</v>
          </cell>
          <cell r="G246" t="str">
            <v>จุด</v>
          </cell>
        </row>
        <row r="247">
          <cell r="E247" t="str">
            <v>ค่า SPLICER CLOSURE OUTDOOR  12 Core( งานเร่งด่วน ใช้SUB )</v>
          </cell>
          <cell r="F247">
            <v>2500</v>
          </cell>
          <cell r="G247" t="str">
            <v>จุด</v>
          </cell>
        </row>
        <row r="248">
          <cell r="E248" t="str">
            <v>ค่า SPLICER CLOSURE OUTDOOR  24 Core( งานเร่งด่วน ใช้SUB )</v>
          </cell>
          <cell r="F248">
            <v>3000</v>
          </cell>
          <cell r="G248" t="str">
            <v>จุด</v>
          </cell>
        </row>
        <row r="249">
          <cell r="E249" t="str">
            <v>ค่า SPLICER CLOSURE OUTDOOR  48Core ( งานเร่งด่วน ใช้SUB )</v>
          </cell>
          <cell r="F249">
            <v>3500</v>
          </cell>
          <cell r="G249" t="str">
            <v>จุด</v>
          </cell>
        </row>
        <row r="250">
          <cell r="E250" t="str">
            <v>ค่าเช่าโครงข่าย NT</v>
          </cell>
          <cell r="F250">
            <v>1500</v>
          </cell>
          <cell r="G250" t="str">
            <v>KM</v>
          </cell>
        </row>
        <row r="251">
          <cell r="E251" t="str">
            <v>ค่าเช่าโครงข่าย UIH , DTAC</v>
          </cell>
          <cell r="F251">
            <v>2500</v>
          </cell>
          <cell r="G251" t="str">
            <v>KM</v>
          </cell>
        </row>
        <row r="252">
          <cell r="E252" t="str">
            <v>ค่าเช่าท่อเดินสาย NT</v>
          </cell>
          <cell r="F252">
            <v>3000</v>
          </cell>
          <cell r="G252" t="str">
            <v>KM</v>
          </cell>
        </row>
        <row r="253">
          <cell r="E253" t="str">
            <v>ค่าเชื่อมสัญญาณ NT , UIH , DTAC (onetime)</v>
          </cell>
          <cell r="F253">
            <v>15000</v>
          </cell>
          <cell r="G253" t="str">
            <v>งาน</v>
          </cell>
        </row>
        <row r="254">
          <cell r="E254" t="str">
            <v>Transmodulator 2 ความถี่</v>
          </cell>
          <cell r="F254">
            <v>15000</v>
          </cell>
          <cell r="G254" t="str">
            <v>ตัว</v>
          </cell>
        </row>
        <row r="255">
          <cell r="E255" t="str">
            <v>Transmodulator 4 ความถี่</v>
          </cell>
          <cell r="F255">
            <v>22000</v>
          </cell>
          <cell r="G255" t="str">
            <v>ตัว</v>
          </cell>
        </row>
        <row r="256">
          <cell r="E256" t="str">
            <v>Transmodulator 6 ความถี่</v>
          </cell>
          <cell r="F256">
            <v>34000</v>
          </cell>
          <cell r="G256" t="str">
            <v>ตัว</v>
          </cell>
        </row>
        <row r="257">
          <cell r="E257" t="str">
            <v>Encoder Input4 HDMI</v>
          </cell>
          <cell r="F257">
            <v>21000</v>
          </cell>
          <cell r="G257" t="str">
            <v>ตัว</v>
          </cell>
        </row>
        <row r="258">
          <cell r="E258" t="str">
            <v>Encoder Input8 HDMI</v>
          </cell>
          <cell r="F258">
            <v>33000</v>
          </cell>
          <cell r="G258" t="str">
            <v>ตัว</v>
          </cell>
        </row>
        <row r="259">
          <cell r="E259" t="str">
            <v>Transcoder HLS To UDP - 8 Channels</v>
          </cell>
          <cell r="F259">
            <v>25000</v>
          </cell>
          <cell r="G259" t="str">
            <v>ตัว</v>
          </cell>
        </row>
        <row r="260">
          <cell r="E260" t="str">
            <v>Transcoder 8 HDMI inputs, 4 DVB-T output</v>
          </cell>
          <cell r="F260">
            <v>70000</v>
          </cell>
          <cell r="G260" t="str">
            <v>ตัว</v>
          </cell>
        </row>
        <row r="261">
          <cell r="E261" t="str">
            <v>Set Top Box Hako Pro</v>
          </cell>
          <cell r="F261">
            <v>2200</v>
          </cell>
          <cell r="G261" t="str">
            <v>กล่อง</v>
          </cell>
        </row>
        <row r="262">
          <cell r="E262" t="str">
            <v>TV Xiaomi 34"</v>
          </cell>
          <cell r="F262">
            <v>4590</v>
          </cell>
          <cell r="G262" t="str">
            <v>เครื่อง</v>
          </cell>
        </row>
        <row r="263">
          <cell r="E263" t="str">
            <v>TV Xiaomi 43"</v>
          </cell>
          <cell r="F263">
            <v>7990</v>
          </cell>
          <cell r="G263" t="str">
            <v>เครื่อง</v>
          </cell>
        </row>
        <row r="264">
          <cell r="E264" t="str">
            <v>TV Xiaomi 58"</v>
          </cell>
          <cell r="F264">
            <v>11500</v>
          </cell>
          <cell r="G264" t="str">
            <v>เครื่อง</v>
          </cell>
        </row>
        <row r="265">
          <cell r="E265" t="str">
            <v>ตู้เหล็ก WALL-Rack สำหรับใส่เครื่องบันทึก รุ่น GC-WALL ขนาด 60 x 15 x 60 ซม</v>
          </cell>
          <cell r="F265">
            <v>1350</v>
          </cell>
          <cell r="G265" t="str">
            <v>ตู้</v>
          </cell>
        </row>
        <row r="266">
          <cell r="E266" t="str">
            <v>QOOLIS RACK 9U ลึก 45CM รุ่น 6409 ยาว 60 ซ.ม ลึก 45 ซ.ม สูง 50 ซ.ม</v>
          </cell>
          <cell r="F266">
            <v>2550</v>
          </cell>
          <cell r="G266" t="str">
            <v>ตู้</v>
          </cell>
        </row>
        <row r="267">
          <cell r="E267" t="str">
            <v>QOOLIS RACK 6U ลึก 45CM รุ่น 6406 ยาว 60 ซ.ม ลึก 45 ซ.ม สูง 37 ซ.ม</v>
          </cell>
          <cell r="F267">
            <v>2150</v>
          </cell>
          <cell r="G267" t="str">
            <v>ตู้</v>
          </cell>
        </row>
        <row r="268">
          <cell r="E268" t="str">
            <v>ตู้ Wall Rack 15U ลึก 60CM หนา 5MM GLINK รุ่น GC15U ขนาด 60x60x84 cm.</v>
          </cell>
          <cell r="F268">
            <v>5700</v>
          </cell>
          <cell r="G268" t="str">
            <v>ตู้</v>
          </cell>
        </row>
        <row r="269">
          <cell r="E269" t="str">
            <v>ตู้ Wall Rack 12U ลึก 60CM หนา 1.22MM GLINK รุ่น GC12U นาด 60 x 60 x 63 cm.</v>
          </cell>
          <cell r="F269">
            <v>2790</v>
          </cell>
          <cell r="G269" t="str">
            <v>ตู้</v>
          </cell>
        </row>
        <row r="270">
          <cell r="E270" t="str">
            <v xml:space="preserve">OLT TP-LINK รุ่น DS-P7001-8 </v>
          </cell>
          <cell r="F270">
            <v>54500</v>
          </cell>
          <cell r="G270" t="str">
            <v>ตัว</v>
          </cell>
        </row>
        <row r="271">
          <cell r="E271" t="str">
            <v xml:space="preserve">TP LInk OLT   8PON </v>
          </cell>
          <cell r="F271">
            <v>54500</v>
          </cell>
          <cell r="G271" t="str">
            <v>ตัว</v>
          </cell>
        </row>
        <row r="272">
          <cell r="E272" t="str">
            <v xml:space="preserve">TP LInk OLT 16PON </v>
          </cell>
          <cell r="F272">
            <v>92800</v>
          </cell>
          <cell r="G272" t="str">
            <v>ตัว</v>
          </cell>
        </row>
        <row r="273">
          <cell r="E273" t="str">
            <v xml:space="preserve">SFP PON </v>
          </cell>
          <cell r="F273">
            <v>1800</v>
          </cell>
          <cell r="G273" t="str">
            <v>ตัว</v>
          </cell>
        </row>
        <row r="276">
          <cell r="E276" t="str">
            <v>ไม่มีค่าใช้จ่ายเรื่อง Internet</v>
          </cell>
          <cell r="F276">
            <v>0</v>
          </cell>
        </row>
        <row r="277">
          <cell r="E277" t="str">
            <v>ค่าใช้จ่าย Internet ความเร็ว 200/200</v>
          </cell>
          <cell r="F277">
            <v>399</v>
          </cell>
        </row>
        <row r="278">
          <cell r="E278" t="str">
            <v>ค่าใช้จ่าย Internet ความเร็ว 300/300</v>
          </cell>
          <cell r="F278">
            <v>499</v>
          </cell>
        </row>
        <row r="279">
          <cell r="E279" t="str">
            <v>ค่าใช้จ่าย Internet ความเร็ว 500/500</v>
          </cell>
          <cell r="F279">
            <v>599</v>
          </cell>
        </row>
        <row r="280">
          <cell r="E280" t="str">
            <v>ค่าใช้จ่าย Internet ความเร็ว 1000/1000</v>
          </cell>
          <cell r="F280">
            <v>799</v>
          </cell>
        </row>
        <row r="281">
          <cell r="E281" t="str">
            <v>ค่าใช้จ่าย Internet ความเร็ว 500/500 (FIX IP)</v>
          </cell>
          <cell r="F281">
            <v>1200</v>
          </cell>
        </row>
        <row r="283">
          <cell r="E283" t="str">
            <v>คุณ ธีระชัย  สุระโยธิน</v>
          </cell>
          <cell r="F283" t="str">
            <v>คุณ ธวัชชัย จันทร์โยธา</v>
          </cell>
        </row>
        <row r="284">
          <cell r="E284" t="str">
            <v>คุณ จันทราภรณ์    สุภาพวนิช</v>
          </cell>
          <cell r="F284" t="str">
            <v>คุณ ประดิษฐ์ กุลทอง</v>
          </cell>
        </row>
        <row r="285">
          <cell r="E285" t="str">
            <v>คุณ จินตนา  อ้อยหวาน</v>
          </cell>
          <cell r="F285" t="str">
            <v>คุณ มานพ เป่าไม้</v>
          </cell>
        </row>
        <row r="286">
          <cell r="E286" t="str">
            <v>คุณ พัชรพรรณ   พึ่งพา</v>
          </cell>
          <cell r="F286" t="str">
            <v>คุณ ถาวร ชนะวงษ์</v>
          </cell>
        </row>
        <row r="287">
          <cell r="E287" t="str">
            <v>คุณ นิมิต   จุ้ยอยู่ทอง</v>
          </cell>
          <cell r="F287" t="str">
            <v>คุณ สุริยา พลทิพย์</v>
          </cell>
        </row>
        <row r="288">
          <cell r="E288" t="str">
            <v>คุณ ธวัช   มีแสง</v>
          </cell>
          <cell r="F288" t="str">
            <v>คุณ วิเชียร นุชพงษ์</v>
          </cell>
        </row>
        <row r="289">
          <cell r="E289" t="str">
            <v>คุณ นิยนต์  อยู่ทะเล</v>
          </cell>
        </row>
        <row r="290">
          <cell r="E290" t="str">
            <v>คุณ ณัฐพล เทียนหอม</v>
          </cell>
          <cell r="F290" t="str">
            <v>( นาย ธเนศ แจ้งสว่าง )</v>
          </cell>
        </row>
        <row r="291">
          <cell r="E291" t="str">
            <v>คุณ แดง  มูลสองแคว</v>
          </cell>
          <cell r="F291" t="str">
            <v>( นาง วิยะดา เกรียงไกรเพ็ชร )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JzE9BbbMWdaC3nBR8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 x14ac:dyDescent="0.3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 x14ac:dyDescent="0.3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 x14ac:dyDescent="0.3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 x14ac:dyDescent="0.3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 x14ac:dyDescent="0.3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 x14ac:dyDescent="0.3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 x14ac:dyDescent="0.3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 x14ac:dyDescent="0.3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 x14ac:dyDescent="0.3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 x14ac:dyDescent="0.3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 x14ac:dyDescent="0.3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 x14ac:dyDescent="0.3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 x14ac:dyDescent="0.3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 x14ac:dyDescent="0.3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 x14ac:dyDescent="0.3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 x14ac:dyDescent="0.3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 x14ac:dyDescent="0.3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 x14ac:dyDescent="0.3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 x14ac:dyDescent="0.3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 x14ac:dyDescent="0.3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 x14ac:dyDescent="0.3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 x14ac:dyDescent="0.3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 x14ac:dyDescent="0.3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 x14ac:dyDescent="0.3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 x14ac:dyDescent="0.3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 x14ac:dyDescent="0.3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 x14ac:dyDescent="0.3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 x14ac:dyDescent="0.3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 x14ac:dyDescent="0.3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 x14ac:dyDescent="0.3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 x14ac:dyDescent="0.3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 x14ac:dyDescent="0.3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 x14ac:dyDescent="0.3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 x14ac:dyDescent="0.3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 x14ac:dyDescent="0.3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 x14ac:dyDescent="0.3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 x14ac:dyDescent="0.3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 x14ac:dyDescent="0.3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 x14ac:dyDescent="0.3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 x14ac:dyDescent="0.3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 x14ac:dyDescent="0.3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 x14ac:dyDescent="0.3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 x14ac:dyDescent="0.3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 x14ac:dyDescent="0.3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 x14ac:dyDescent="0.3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 x14ac:dyDescent="0.3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 x14ac:dyDescent="0.3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 x14ac:dyDescent="0.3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 x14ac:dyDescent="0.3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 x14ac:dyDescent="0.3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 x14ac:dyDescent="0.3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 x14ac:dyDescent="0.3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 x14ac:dyDescent="0.3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 x14ac:dyDescent="0.3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 x14ac:dyDescent="0.3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 x14ac:dyDescent="0.3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 x14ac:dyDescent="0.3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 x14ac:dyDescent="0.3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 x14ac:dyDescent="0.3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 x14ac:dyDescent="0.3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 x14ac:dyDescent="0.3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 x14ac:dyDescent="0.3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 x14ac:dyDescent="0.3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 x14ac:dyDescent="0.3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 x14ac:dyDescent="0.3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 x14ac:dyDescent="0.3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 x14ac:dyDescent="0.3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 x14ac:dyDescent="0.3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 x14ac:dyDescent="0.3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 x14ac:dyDescent="0.3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 x14ac:dyDescent="0.3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 x14ac:dyDescent="0.3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 x14ac:dyDescent="0.3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 x14ac:dyDescent="0.3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 x14ac:dyDescent="0.3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 x14ac:dyDescent="0.3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 x14ac:dyDescent="0.3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 x14ac:dyDescent="0.3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 x14ac:dyDescent="0.3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 x14ac:dyDescent="0.3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 x14ac:dyDescent="0.3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 x14ac:dyDescent="0.3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 x14ac:dyDescent="0.3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 x14ac:dyDescent="0.3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 x14ac:dyDescent="0.3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 x14ac:dyDescent="0.3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 x14ac:dyDescent="0.3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 x14ac:dyDescent="0.3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 x14ac:dyDescent="0.3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 x14ac:dyDescent="0.3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 x14ac:dyDescent="0.3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 x14ac:dyDescent="0.3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 x14ac:dyDescent="0.3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 x14ac:dyDescent="0.3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 x14ac:dyDescent="0.3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 x14ac:dyDescent="0.3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 x14ac:dyDescent="0.3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 x14ac:dyDescent="0.3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 x14ac:dyDescent="0.3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 x14ac:dyDescent="0.3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 x14ac:dyDescent="0.3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 x14ac:dyDescent="0.3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 x14ac:dyDescent="0.3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 x14ac:dyDescent="0.3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 x14ac:dyDescent="0.3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 x14ac:dyDescent="0.3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 x14ac:dyDescent="0.3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 x14ac:dyDescent="0.3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 x14ac:dyDescent="0.3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 x14ac:dyDescent="0.3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 x14ac:dyDescent="0.3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 x14ac:dyDescent="0.3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 x14ac:dyDescent="0.3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 x14ac:dyDescent="0.3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 x14ac:dyDescent="0.3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 x14ac:dyDescent="0.3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 x14ac:dyDescent="0.3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 x14ac:dyDescent="0.3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 x14ac:dyDescent="0.3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 x14ac:dyDescent="0.3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 x14ac:dyDescent="0.3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 x14ac:dyDescent="0.3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 x14ac:dyDescent="0.3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 x14ac:dyDescent="0.3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 x14ac:dyDescent="0.3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 x14ac:dyDescent="0.3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 x14ac:dyDescent="0.3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 x14ac:dyDescent="0.3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 x14ac:dyDescent="0.3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 x14ac:dyDescent="0.3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 x14ac:dyDescent="0.3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 x14ac:dyDescent="0.3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 x14ac:dyDescent="0.3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 x14ac:dyDescent="0.3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 x14ac:dyDescent="0.3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 x14ac:dyDescent="0.3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 x14ac:dyDescent="0.3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 x14ac:dyDescent="0.3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 x14ac:dyDescent="0.3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 x14ac:dyDescent="0.3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 x14ac:dyDescent="0.3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 x14ac:dyDescent="0.3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 x14ac:dyDescent="0.3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 x14ac:dyDescent="0.3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 x14ac:dyDescent="0.3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 x14ac:dyDescent="0.3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 x14ac:dyDescent="0.3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 x14ac:dyDescent="0.3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 x14ac:dyDescent="0.3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 x14ac:dyDescent="0.3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 x14ac:dyDescent="0.3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 x14ac:dyDescent="0.3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 x14ac:dyDescent="0.3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 x14ac:dyDescent="0.3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 x14ac:dyDescent="0.3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 x14ac:dyDescent="0.3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 x14ac:dyDescent="0.3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 x14ac:dyDescent="0.3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 x14ac:dyDescent="0.3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 x14ac:dyDescent="0.3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 x14ac:dyDescent="0.3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 x14ac:dyDescent="0.3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 x14ac:dyDescent="0.3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 x14ac:dyDescent="0.3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 x14ac:dyDescent="0.3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 x14ac:dyDescent="0.3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 x14ac:dyDescent="0.3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 x14ac:dyDescent="0.3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 x14ac:dyDescent="0.3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 x14ac:dyDescent="0.3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 x14ac:dyDescent="0.3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 x14ac:dyDescent="0.3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 x14ac:dyDescent="0.3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 x14ac:dyDescent="0.3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 x14ac:dyDescent="0.3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 x14ac:dyDescent="0.3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 x14ac:dyDescent="0.3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 x14ac:dyDescent="0.3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 x14ac:dyDescent="0.3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 x14ac:dyDescent="0.3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 x14ac:dyDescent="0.3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 x14ac:dyDescent="0.3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 x14ac:dyDescent="0.3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 x14ac:dyDescent="0.3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 x14ac:dyDescent="0.3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 x14ac:dyDescent="0.3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 x14ac:dyDescent="0.3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 x14ac:dyDescent="0.3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 x14ac:dyDescent="0.3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 x14ac:dyDescent="0.3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 x14ac:dyDescent="0.3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 x14ac:dyDescent="0.3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 x14ac:dyDescent="0.3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 x14ac:dyDescent="0.3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 x14ac:dyDescent="0.3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 x14ac:dyDescent="0.3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 x14ac:dyDescent="0.3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 x14ac:dyDescent="0.3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 x14ac:dyDescent="0.3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 x14ac:dyDescent="0.3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 x14ac:dyDescent="0.3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 x14ac:dyDescent="0.3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 x14ac:dyDescent="0.3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 x14ac:dyDescent="0.3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 x14ac:dyDescent="0.3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 x14ac:dyDescent="0.3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 x14ac:dyDescent="0.3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 x14ac:dyDescent="0.3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 x14ac:dyDescent="0.3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 x14ac:dyDescent="0.3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 x14ac:dyDescent="0.3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 x14ac:dyDescent="0.3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 x14ac:dyDescent="0.3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 x14ac:dyDescent="0.3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 x14ac:dyDescent="0.3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 x14ac:dyDescent="0.3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 x14ac:dyDescent="0.3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 x14ac:dyDescent="0.3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 x14ac:dyDescent="0.3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 x14ac:dyDescent="0.3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 x14ac:dyDescent="0.3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 x14ac:dyDescent="0.3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 x14ac:dyDescent="0.3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 x14ac:dyDescent="0.3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 x14ac:dyDescent="0.3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 x14ac:dyDescent="0.3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 x14ac:dyDescent="0.3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 x14ac:dyDescent="0.3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 x14ac:dyDescent="0.3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 x14ac:dyDescent="0.3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 x14ac:dyDescent="0.3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 x14ac:dyDescent="0.3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 x14ac:dyDescent="0.3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 x14ac:dyDescent="0.3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 x14ac:dyDescent="0.3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 x14ac:dyDescent="0.3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 x14ac:dyDescent="0.3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 x14ac:dyDescent="0.3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 x14ac:dyDescent="0.3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 x14ac:dyDescent="0.3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 x14ac:dyDescent="0.3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 x14ac:dyDescent="0.3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 x14ac:dyDescent="0.3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 x14ac:dyDescent="0.3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 x14ac:dyDescent="0.3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 x14ac:dyDescent="0.3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 x14ac:dyDescent="0.3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 x14ac:dyDescent="0.3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 x14ac:dyDescent="0.3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 x14ac:dyDescent="0.3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 x14ac:dyDescent="0.3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 x14ac:dyDescent="0.3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 x14ac:dyDescent="0.3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 x14ac:dyDescent="0.3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 x14ac:dyDescent="0.3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 x14ac:dyDescent="0.3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 x14ac:dyDescent="0.3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 x14ac:dyDescent="0.3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 x14ac:dyDescent="0.3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 x14ac:dyDescent="0.3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 x14ac:dyDescent="0.3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 x14ac:dyDescent="0.3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 x14ac:dyDescent="0.3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 x14ac:dyDescent="0.3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 x14ac:dyDescent="0.3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 x14ac:dyDescent="0.3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 x14ac:dyDescent="0.3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 x14ac:dyDescent="0.3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 x14ac:dyDescent="0.3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 x14ac:dyDescent="0.3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 x14ac:dyDescent="0.3">
      <c r="B270" s="69" t="s">
        <v>827</v>
      </c>
      <c r="C270" s="70" t="s">
        <v>837</v>
      </c>
      <c r="D270" s="71"/>
      <c r="E270" s="69" t="s">
        <v>827</v>
      </c>
      <c r="F270" s="200">
        <v>1350</v>
      </c>
      <c r="G270" s="70" t="s">
        <v>837</v>
      </c>
    </row>
    <row r="271" spans="2:7" x14ac:dyDescent="0.3">
      <c r="B271" s="69" t="s">
        <v>828</v>
      </c>
      <c r="C271" s="70" t="s">
        <v>837</v>
      </c>
      <c r="D271" s="71"/>
      <c r="E271" s="69" t="s">
        <v>828</v>
      </c>
      <c r="F271" s="200">
        <v>2550</v>
      </c>
      <c r="G271" s="70" t="s">
        <v>837</v>
      </c>
    </row>
    <row r="272" spans="2:7" x14ac:dyDescent="0.3">
      <c r="B272" s="69" t="s">
        <v>829</v>
      </c>
      <c r="C272" s="70" t="s">
        <v>837</v>
      </c>
      <c r="D272" s="71"/>
      <c r="E272" s="69" t="s">
        <v>829</v>
      </c>
      <c r="F272" s="200">
        <v>2150</v>
      </c>
      <c r="G272" s="70" t="s">
        <v>837</v>
      </c>
    </row>
    <row r="273" spans="2:7" x14ac:dyDescent="0.3">
      <c r="B273" s="69" t="s">
        <v>830</v>
      </c>
      <c r="C273" s="70" t="s">
        <v>837</v>
      </c>
      <c r="D273" s="71"/>
      <c r="E273" s="69" t="s">
        <v>830</v>
      </c>
      <c r="F273" s="200">
        <v>5700</v>
      </c>
      <c r="G273" s="70" t="s">
        <v>837</v>
      </c>
    </row>
    <row r="274" spans="2:7" x14ac:dyDescent="0.3">
      <c r="B274" s="69" t="s">
        <v>831</v>
      </c>
      <c r="C274" s="70" t="s">
        <v>837</v>
      </c>
      <c r="D274" s="71"/>
      <c r="E274" s="69" t="s">
        <v>831</v>
      </c>
      <c r="F274" s="200">
        <v>2790</v>
      </c>
      <c r="G274" s="70" t="s">
        <v>837</v>
      </c>
    </row>
    <row r="275" spans="2:7" x14ac:dyDescent="0.3">
      <c r="B275" s="69" t="s">
        <v>832</v>
      </c>
      <c r="C275" s="70" t="s">
        <v>5</v>
      </c>
      <c r="D275" s="71"/>
      <c r="E275" s="69" t="s">
        <v>832</v>
      </c>
      <c r="F275" s="199">
        <v>54500</v>
      </c>
      <c r="G275" s="70" t="s">
        <v>5</v>
      </c>
    </row>
    <row r="276" spans="2:7" x14ac:dyDescent="0.3">
      <c r="B276" s="69" t="s">
        <v>833</v>
      </c>
      <c r="C276" s="70" t="s">
        <v>5</v>
      </c>
      <c r="D276" s="71"/>
      <c r="E276" s="69" t="s">
        <v>833</v>
      </c>
      <c r="F276" s="201">
        <v>54500</v>
      </c>
      <c r="G276" s="70" t="s">
        <v>5</v>
      </c>
    </row>
    <row r="277" spans="2:7" x14ac:dyDescent="0.3">
      <c r="B277" s="69" t="s">
        <v>834</v>
      </c>
      <c r="C277" s="70" t="s">
        <v>5</v>
      </c>
      <c r="D277" s="71"/>
      <c r="E277" s="69" t="s">
        <v>834</v>
      </c>
      <c r="F277" s="201">
        <v>92800</v>
      </c>
      <c r="G277" s="70" t="s">
        <v>5</v>
      </c>
    </row>
    <row r="278" spans="2:7" x14ac:dyDescent="0.3">
      <c r="B278" s="69" t="s">
        <v>835</v>
      </c>
      <c r="C278" s="70" t="s">
        <v>5</v>
      </c>
      <c r="D278" s="71"/>
      <c r="E278" s="69" t="s">
        <v>835</v>
      </c>
      <c r="F278" s="201">
        <v>1800</v>
      </c>
      <c r="G278" s="70" t="s">
        <v>5</v>
      </c>
    </row>
    <row r="279" spans="2:7" x14ac:dyDescent="0.3">
      <c r="F279" s="45"/>
      <c r="G279" s="45"/>
    </row>
    <row r="280" spans="2:7" x14ac:dyDescent="0.3">
      <c r="B280" s="74"/>
      <c r="C280" s="75"/>
      <c r="E280" s="195" t="s">
        <v>304</v>
      </c>
      <c r="F280" s="197">
        <v>0</v>
      </c>
      <c r="G280" s="76"/>
    </row>
    <row r="281" spans="2:7" x14ac:dyDescent="0.3">
      <c r="B281" s="45" t="s">
        <v>301</v>
      </c>
      <c r="C281" s="75" t="s">
        <v>13</v>
      </c>
      <c r="E281" s="196" t="s">
        <v>301</v>
      </c>
      <c r="F281" s="198">
        <v>399</v>
      </c>
      <c r="G281" s="77"/>
    </row>
    <row r="282" spans="2:7" x14ac:dyDescent="0.3">
      <c r="B282" s="45" t="s">
        <v>302</v>
      </c>
      <c r="C282" s="75" t="s">
        <v>13</v>
      </c>
      <c r="E282" s="196" t="s">
        <v>302</v>
      </c>
      <c r="F282" s="197">
        <v>499</v>
      </c>
      <c r="G282" s="76"/>
    </row>
    <row r="283" spans="2:7" x14ac:dyDescent="0.3">
      <c r="B283" s="45" t="s">
        <v>303</v>
      </c>
      <c r="C283" s="75" t="s">
        <v>13</v>
      </c>
      <c r="E283" s="196" t="s">
        <v>303</v>
      </c>
      <c r="F283" s="197">
        <v>599</v>
      </c>
      <c r="G283" s="76"/>
    </row>
    <row r="284" spans="2:7" x14ac:dyDescent="0.3">
      <c r="B284" s="45" t="s">
        <v>455</v>
      </c>
      <c r="C284" s="75" t="s">
        <v>13</v>
      </c>
      <c r="E284" s="196" t="s">
        <v>455</v>
      </c>
      <c r="F284" s="197">
        <v>799</v>
      </c>
      <c r="G284" s="76"/>
    </row>
    <row r="285" spans="2:7" x14ac:dyDescent="0.3">
      <c r="C285" s="75"/>
      <c r="E285" s="196" t="s">
        <v>456</v>
      </c>
      <c r="F285" s="197">
        <v>1200</v>
      </c>
      <c r="G285" s="76"/>
    </row>
    <row r="286" spans="2:7" x14ac:dyDescent="0.3">
      <c r="B286" s="74"/>
      <c r="C286" s="45" t="s">
        <v>107</v>
      </c>
      <c r="E286" s="195" t="s">
        <v>813</v>
      </c>
      <c r="F286" s="197"/>
      <c r="G286" s="76"/>
    </row>
    <row r="287" spans="2:7" x14ac:dyDescent="0.3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 x14ac:dyDescent="0.3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 x14ac:dyDescent="0.3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 x14ac:dyDescent="0.3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 x14ac:dyDescent="0.3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 x14ac:dyDescent="0.3">
      <c r="B292" s="45" t="s">
        <v>92</v>
      </c>
      <c r="E292" s="80" t="s">
        <v>74</v>
      </c>
      <c r="F292" s="79" t="s">
        <v>105</v>
      </c>
    </row>
    <row r="293" spans="2:7" x14ac:dyDescent="0.3">
      <c r="B293" s="45" t="s">
        <v>56</v>
      </c>
      <c r="E293" s="78" t="s">
        <v>75</v>
      </c>
    </row>
    <row r="294" spans="2:7" x14ac:dyDescent="0.3">
      <c r="E294" s="82" t="s">
        <v>76</v>
      </c>
      <c r="F294" s="83" t="s">
        <v>106</v>
      </c>
      <c r="G294" s="83"/>
    </row>
    <row r="295" spans="2:7" x14ac:dyDescent="0.3">
      <c r="E295" s="80" t="s">
        <v>77</v>
      </c>
      <c r="F295" s="83" t="s">
        <v>123</v>
      </c>
      <c r="G295" s="83"/>
    </row>
    <row r="296" spans="2:7" x14ac:dyDescent="0.3">
      <c r="E296" s="82" t="s">
        <v>78</v>
      </c>
      <c r="F296" s="83" t="s">
        <v>68</v>
      </c>
      <c r="G296" s="83"/>
    </row>
    <row r="297" spans="2:7" x14ac:dyDescent="0.3">
      <c r="E297" s="80" t="s">
        <v>79</v>
      </c>
      <c r="F297" s="83" t="s">
        <v>122</v>
      </c>
      <c r="G297" s="83"/>
    </row>
    <row r="298" spans="2:7" x14ac:dyDescent="0.3">
      <c r="E298" s="80" t="s">
        <v>80</v>
      </c>
    </row>
    <row r="299" spans="2:7" x14ac:dyDescent="0.3">
      <c r="E299" s="80" t="s">
        <v>81</v>
      </c>
    </row>
    <row r="300" spans="2:7" x14ac:dyDescent="0.3">
      <c r="E300" s="78" t="s">
        <v>82</v>
      </c>
    </row>
    <row r="301" spans="2:7" x14ac:dyDescent="0.3">
      <c r="E301" s="80" t="s">
        <v>83</v>
      </c>
    </row>
    <row r="302" spans="2:7" x14ac:dyDescent="0.3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 x14ac:dyDescent="0.3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 x14ac:dyDescent="0.3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 x14ac:dyDescent="0.3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 x14ac:dyDescent="0.3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 x14ac:dyDescent="0.3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 x14ac:dyDescent="0.3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 x14ac:dyDescent="0.3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 x14ac:dyDescent="0.3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 x14ac:dyDescent="0.3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 x14ac:dyDescent="0.3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 x14ac:dyDescent="0.3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 x14ac:dyDescent="0.3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 x14ac:dyDescent="0.3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 x14ac:dyDescent="0.3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 x14ac:dyDescent="0.3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 x14ac:dyDescent="0.3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 x14ac:dyDescent="0.3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 x14ac:dyDescent="0.3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 x14ac:dyDescent="0.3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 x14ac:dyDescent="0.3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 x14ac:dyDescent="0.3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 x14ac:dyDescent="0.3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 x14ac:dyDescent="0.3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 x14ac:dyDescent="0.3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 x14ac:dyDescent="0.3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 x14ac:dyDescent="0.3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 x14ac:dyDescent="0.3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 x14ac:dyDescent="0.3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 x14ac:dyDescent="0.3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 x14ac:dyDescent="0.3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 x14ac:dyDescent="0.3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 x14ac:dyDescent="0.3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 x14ac:dyDescent="0.3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 x14ac:dyDescent="0.3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 x14ac:dyDescent="0.3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 x14ac:dyDescent="0.3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 x14ac:dyDescent="0.3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 x14ac:dyDescent="0.3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 x14ac:dyDescent="0.3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 x14ac:dyDescent="0.3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 x14ac:dyDescent="0.3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 x14ac:dyDescent="0.3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 x14ac:dyDescent="0.3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 x14ac:dyDescent="0.3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 x14ac:dyDescent="0.3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 x14ac:dyDescent="0.3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 x14ac:dyDescent="0.3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 x14ac:dyDescent="0.3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 x14ac:dyDescent="0.3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 x14ac:dyDescent="0.3">
      <c r="N53" s="11" t="s">
        <v>581</v>
      </c>
    </row>
    <row r="54" spans="9:18" x14ac:dyDescent="0.3">
      <c r="N54" s="11" t="s">
        <v>581</v>
      </c>
    </row>
    <row r="55" spans="9:18" x14ac:dyDescent="0.3">
      <c r="N55" s="11" t="s">
        <v>581</v>
      </c>
    </row>
    <row r="56" spans="9:18" ht="15.6" x14ac:dyDescent="0.3">
      <c r="I56" s="22" t="s">
        <v>343</v>
      </c>
      <c r="J56" s="20" t="s">
        <v>304</v>
      </c>
      <c r="N56" s="11" t="s">
        <v>269</v>
      </c>
    </row>
    <row r="57" spans="9:18" ht="15.6" x14ac:dyDescent="0.3">
      <c r="I57" s="22" t="s">
        <v>344</v>
      </c>
      <c r="J57" s="20" t="s">
        <v>304</v>
      </c>
      <c r="N57" s="11" t="s">
        <v>269</v>
      </c>
    </row>
    <row r="58" spans="9:18" ht="15.6" x14ac:dyDescent="0.3">
      <c r="I58" s="22" t="s">
        <v>345</v>
      </c>
      <c r="J58" s="20" t="s">
        <v>304</v>
      </c>
      <c r="N58" s="11" t="s">
        <v>269</v>
      </c>
    </row>
    <row r="59" spans="9:18" ht="15.6" x14ac:dyDescent="0.3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 x14ac:dyDescent="0.3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 x14ac:dyDescent="0.3">
      <c r="I61" s="22" t="s">
        <v>346</v>
      </c>
      <c r="J61" s="20" t="s">
        <v>557</v>
      </c>
      <c r="N61" s="11" t="s">
        <v>581</v>
      </c>
    </row>
    <row r="62" spans="9:18" ht="15.6" x14ac:dyDescent="0.3">
      <c r="I62" s="22" t="s">
        <v>347</v>
      </c>
      <c r="J62" s="20" t="s">
        <v>304</v>
      </c>
      <c r="N62" s="11" t="s">
        <v>581</v>
      </c>
    </row>
    <row r="63" spans="9:18" ht="15.6" x14ac:dyDescent="0.3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 x14ac:dyDescent="0.3">
      <c r="I64" s="22" t="s">
        <v>520</v>
      </c>
      <c r="J64" s="21" t="s">
        <v>301</v>
      </c>
      <c r="N64" s="11" t="s">
        <v>581</v>
      </c>
    </row>
    <row r="65" spans="9:14" ht="15.6" x14ac:dyDescent="0.3">
      <c r="I65" s="23" t="s">
        <v>349</v>
      </c>
      <c r="J65" s="20" t="s">
        <v>304</v>
      </c>
      <c r="N65" s="11" t="s">
        <v>581</v>
      </c>
    </row>
    <row r="66" spans="9:14" ht="15.6" x14ac:dyDescent="0.3">
      <c r="I66" s="23" t="s">
        <v>486</v>
      </c>
      <c r="J66" s="20" t="s">
        <v>304</v>
      </c>
      <c r="N66" s="11" t="s">
        <v>581</v>
      </c>
    </row>
    <row r="67" spans="9:14" ht="15.6" x14ac:dyDescent="0.3">
      <c r="I67" s="23" t="s">
        <v>485</v>
      </c>
      <c r="J67" s="20" t="s">
        <v>304</v>
      </c>
      <c r="N67" s="11" t="s">
        <v>581</v>
      </c>
    </row>
    <row r="68" spans="9:14" ht="15.6" x14ac:dyDescent="0.3">
      <c r="I68" s="23" t="s">
        <v>409</v>
      </c>
      <c r="J68" s="21" t="s">
        <v>302</v>
      </c>
      <c r="N68" s="11" t="s">
        <v>581</v>
      </c>
    </row>
    <row r="69" spans="9:14" ht="15.6" x14ac:dyDescent="0.3">
      <c r="I69" s="23" t="s">
        <v>410</v>
      </c>
      <c r="J69" s="21" t="s">
        <v>302</v>
      </c>
      <c r="N69" s="11" t="s">
        <v>581</v>
      </c>
    </row>
    <row r="70" spans="9:14" ht="15.6" x14ac:dyDescent="0.3">
      <c r="I70" s="23" t="s">
        <v>350</v>
      </c>
      <c r="J70" s="20" t="s">
        <v>304</v>
      </c>
      <c r="N70" s="11" t="s">
        <v>581</v>
      </c>
    </row>
    <row r="71" spans="9:14" ht="15.6" x14ac:dyDescent="0.3">
      <c r="I71" s="23" t="s">
        <v>351</v>
      </c>
      <c r="J71" s="20" t="s">
        <v>304</v>
      </c>
      <c r="N71" s="11" t="s">
        <v>581</v>
      </c>
    </row>
    <row r="72" spans="9:14" ht="15.6" x14ac:dyDescent="0.3">
      <c r="I72" s="23" t="s">
        <v>352</v>
      </c>
      <c r="J72" s="20" t="s">
        <v>304</v>
      </c>
      <c r="N72" s="11" t="s">
        <v>581</v>
      </c>
    </row>
    <row r="73" spans="9:14" ht="15.6" x14ac:dyDescent="0.3">
      <c r="I73" s="23" t="s">
        <v>353</v>
      </c>
      <c r="J73" s="20" t="s">
        <v>304</v>
      </c>
      <c r="N73" s="11" t="s">
        <v>581</v>
      </c>
    </row>
    <row r="74" spans="9:14" ht="15.6" x14ac:dyDescent="0.3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 x14ac:dyDescent="0.3">
      <c r="I75" s="23" t="s">
        <v>598</v>
      </c>
      <c r="J75" s="21" t="s">
        <v>301</v>
      </c>
      <c r="K75">
        <v>399</v>
      </c>
    </row>
    <row r="76" spans="9:14" ht="15.6" x14ac:dyDescent="0.3">
      <c r="I76" s="23" t="s">
        <v>519</v>
      </c>
      <c r="J76" s="20" t="s">
        <v>557</v>
      </c>
    </row>
    <row r="77" spans="9:14" ht="15.6" x14ac:dyDescent="0.3">
      <c r="I77" s="23" t="s">
        <v>460</v>
      </c>
      <c r="J77" s="21" t="s">
        <v>302</v>
      </c>
    </row>
    <row r="78" spans="9:14" ht="15.6" x14ac:dyDescent="0.3">
      <c r="I78" s="23" t="s">
        <v>355</v>
      </c>
      <c r="J78" s="20" t="s">
        <v>557</v>
      </c>
    </row>
    <row r="79" spans="9:14" ht="15.6" x14ac:dyDescent="0.3">
      <c r="I79" s="23" t="s">
        <v>599</v>
      </c>
      <c r="J79" s="20" t="s">
        <v>557</v>
      </c>
    </row>
    <row r="80" spans="9:14" ht="15.6" x14ac:dyDescent="0.3">
      <c r="I80" s="23" t="s">
        <v>356</v>
      </c>
      <c r="J80" s="20" t="s">
        <v>557</v>
      </c>
    </row>
    <row r="81" spans="9:11" ht="15.6" x14ac:dyDescent="0.3">
      <c r="I81" s="23" t="s">
        <v>600</v>
      </c>
      <c r="J81" s="20" t="s">
        <v>557</v>
      </c>
    </row>
    <row r="82" spans="9:11" ht="15.6" x14ac:dyDescent="0.3">
      <c r="I82" s="23" t="s">
        <v>357</v>
      </c>
      <c r="J82" s="20" t="s">
        <v>304</v>
      </c>
    </row>
    <row r="83" spans="9:11" ht="15.6" x14ac:dyDescent="0.3">
      <c r="I83" s="23" t="s">
        <v>358</v>
      </c>
      <c r="J83" s="20" t="s">
        <v>304</v>
      </c>
    </row>
    <row r="84" spans="9:11" ht="15.6" x14ac:dyDescent="0.3">
      <c r="I84" t="s">
        <v>644</v>
      </c>
      <c r="J84" s="20" t="s">
        <v>304</v>
      </c>
    </row>
    <row r="85" spans="9:11" ht="15.6" x14ac:dyDescent="0.3">
      <c r="I85" t="s">
        <v>645</v>
      </c>
      <c r="J85" s="20" t="s">
        <v>304</v>
      </c>
    </row>
    <row r="86" spans="9:11" ht="15.6" x14ac:dyDescent="0.3">
      <c r="I86" t="s">
        <v>641</v>
      </c>
      <c r="J86" s="20" t="s">
        <v>304</v>
      </c>
      <c r="K86">
        <v>399</v>
      </c>
    </row>
    <row r="87" spans="9:11" ht="15.6" x14ac:dyDescent="0.3">
      <c r="I87" t="s">
        <v>642</v>
      </c>
      <c r="J87" s="21" t="s">
        <v>301</v>
      </c>
      <c r="K87">
        <v>399</v>
      </c>
    </row>
    <row r="88" spans="9:11" ht="15.6" x14ac:dyDescent="0.3">
      <c r="I88" t="s">
        <v>643</v>
      </c>
      <c r="J88" s="20" t="s">
        <v>557</v>
      </c>
    </row>
    <row r="89" spans="9:11" ht="15.6" x14ac:dyDescent="0.3">
      <c r="I89" t="s">
        <v>639</v>
      </c>
      <c r="J89" s="20" t="s">
        <v>304</v>
      </c>
    </row>
    <row r="90" spans="9:11" ht="15.6" x14ac:dyDescent="0.3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21" zoomScale="70" zoomScaleNormal="70" workbookViewId="0">
      <selection activeCell="J52" sqref="J52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6"/>
      <c r="P2" s="121"/>
    </row>
    <row r="3" spans="2:19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7"/>
      <c r="M3" s="168" t="s">
        <v>243</v>
      </c>
      <c r="N3" s="123" t="s">
        <v>713</v>
      </c>
      <c r="O3" s="169" t="s">
        <v>810</v>
      </c>
      <c r="P3" s="124" t="s">
        <v>714</v>
      </c>
      <c r="R3" s="7"/>
      <c r="S3" s="7"/>
    </row>
    <row r="4" spans="2:19" ht="16.95" customHeight="1" x14ac:dyDescent="0.3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8" t="s">
        <v>245</v>
      </c>
      <c r="N4" s="124" t="s">
        <v>717</v>
      </c>
      <c r="O4" s="169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 x14ac:dyDescent="0.3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0" t="s">
        <v>720</v>
      </c>
      <c r="N5" s="124" t="s">
        <v>721</v>
      </c>
      <c r="O5" s="169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 x14ac:dyDescent="0.3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1" t="s">
        <v>242</v>
      </c>
      <c r="N6" s="123" t="s">
        <v>724</v>
      </c>
      <c r="O6" s="169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 x14ac:dyDescent="0.3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1" t="s">
        <v>728</v>
      </c>
      <c r="N7" s="123" t="s">
        <v>729</v>
      </c>
      <c r="O7" s="169" t="s">
        <v>725</v>
      </c>
      <c r="P7" s="124" t="s">
        <v>295</v>
      </c>
      <c r="R7" s="10"/>
      <c r="S7" s="9"/>
    </row>
    <row r="8" spans="2:19" ht="16.95" customHeight="1" x14ac:dyDescent="0.3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8" t="s">
        <v>731</v>
      </c>
      <c r="N8" s="123" t="s">
        <v>732</v>
      </c>
      <c r="O8" s="169" t="s">
        <v>733</v>
      </c>
      <c r="P8" s="124" t="s">
        <v>295</v>
      </c>
      <c r="R8" t="s">
        <v>317</v>
      </c>
    </row>
    <row r="9" spans="2:19" ht="16.95" customHeight="1" x14ac:dyDescent="0.3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1" t="s">
        <v>584</v>
      </c>
      <c r="N9" s="123" t="s">
        <v>735</v>
      </c>
      <c r="O9" s="169" t="s">
        <v>733</v>
      </c>
      <c r="P9" s="124" t="s">
        <v>295</v>
      </c>
      <c r="R9" t="s">
        <v>318</v>
      </c>
      <c r="S9" s="4" t="s">
        <v>324</v>
      </c>
    </row>
    <row r="10" spans="2:19" ht="16.95" customHeight="1" x14ac:dyDescent="0.3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8" t="s">
        <v>244</v>
      </c>
      <c r="N10" s="123" t="s">
        <v>737</v>
      </c>
      <c r="O10" s="169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 x14ac:dyDescent="0.3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2" t="s">
        <v>246</v>
      </c>
      <c r="N11" s="123" t="s">
        <v>260</v>
      </c>
      <c r="O11" s="169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 x14ac:dyDescent="0.3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1" t="s">
        <v>742</v>
      </c>
      <c r="N12" s="123" t="s">
        <v>743</v>
      </c>
      <c r="O12" s="169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 x14ac:dyDescent="0.3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1" t="s">
        <v>594</v>
      </c>
      <c r="N13" s="123" t="s">
        <v>745</v>
      </c>
      <c r="O13" s="169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 x14ac:dyDescent="0.3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1" t="s">
        <v>615</v>
      </c>
      <c r="N14" s="123" t="s">
        <v>747</v>
      </c>
      <c r="O14" s="169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 x14ac:dyDescent="0.3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2" t="s">
        <v>749</v>
      </c>
      <c r="N15" s="123" t="s">
        <v>630</v>
      </c>
      <c r="O15" s="169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 x14ac:dyDescent="0.3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1" t="s">
        <v>248</v>
      </c>
      <c r="N16" s="123" t="s">
        <v>751</v>
      </c>
      <c r="O16" s="169" t="s">
        <v>752</v>
      </c>
      <c r="P16" s="124" t="s">
        <v>753</v>
      </c>
      <c r="R16" t="s">
        <v>323</v>
      </c>
    </row>
    <row r="17" spans="2:18" ht="16.95" customHeight="1" x14ac:dyDescent="0.3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0" t="s">
        <v>249</v>
      </c>
      <c r="N17" s="123" t="s">
        <v>754</v>
      </c>
      <c r="O17" s="169" t="s">
        <v>755</v>
      </c>
      <c r="P17" s="124" t="s">
        <v>753</v>
      </c>
      <c r="R17" t="s">
        <v>756</v>
      </c>
    </row>
    <row r="18" spans="2:18" ht="16.95" customHeight="1" x14ac:dyDescent="0.3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1" t="s">
        <v>757</v>
      </c>
      <c r="N18" s="173" t="s">
        <v>758</v>
      </c>
      <c r="O18" s="169" t="s">
        <v>733</v>
      </c>
      <c r="P18" s="124" t="s">
        <v>753</v>
      </c>
      <c r="R18" t="s">
        <v>759</v>
      </c>
    </row>
    <row r="19" spans="2:18" ht="16.95" customHeight="1" x14ac:dyDescent="0.3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1" t="s">
        <v>250</v>
      </c>
      <c r="N19" s="123" t="s">
        <v>760</v>
      </c>
      <c r="O19" s="169" t="s">
        <v>761</v>
      </c>
      <c r="P19" s="124" t="s">
        <v>753</v>
      </c>
      <c r="R19" t="s">
        <v>542</v>
      </c>
    </row>
    <row r="20" spans="2:18" ht="16.95" customHeight="1" x14ac:dyDescent="0.3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1" t="s">
        <v>255</v>
      </c>
      <c r="N20" s="123" t="s">
        <v>289</v>
      </c>
      <c r="O20" s="169" t="s">
        <v>762</v>
      </c>
      <c r="P20" s="124" t="s">
        <v>287</v>
      </c>
      <c r="R20" t="s">
        <v>603</v>
      </c>
    </row>
    <row r="21" spans="2:18" ht="16.95" customHeight="1" x14ac:dyDescent="0.3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1" t="s">
        <v>254</v>
      </c>
      <c r="N21" s="123" t="s">
        <v>288</v>
      </c>
      <c r="O21" s="169" t="s">
        <v>762</v>
      </c>
      <c r="P21" s="124" t="s">
        <v>287</v>
      </c>
      <c r="R21" t="s">
        <v>602</v>
      </c>
    </row>
    <row r="22" spans="2:18" ht="16.95" customHeight="1" x14ac:dyDescent="0.3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1" t="s">
        <v>764</v>
      </c>
      <c r="N22" s="123" t="s">
        <v>765</v>
      </c>
      <c r="O22" s="169" t="s">
        <v>766</v>
      </c>
      <c r="P22" s="124" t="s">
        <v>287</v>
      </c>
      <c r="R22" t="s">
        <v>604</v>
      </c>
    </row>
    <row r="23" spans="2:18" ht="16.95" customHeight="1" x14ac:dyDescent="0.3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8" t="s">
        <v>767</v>
      </c>
      <c r="N23" s="173" t="s">
        <v>265</v>
      </c>
      <c r="O23" s="169" t="s">
        <v>733</v>
      </c>
      <c r="P23" s="124" t="s">
        <v>287</v>
      </c>
      <c r="R23" t="s">
        <v>605</v>
      </c>
    </row>
    <row r="24" spans="2:18" ht="16.95" customHeight="1" x14ac:dyDescent="0.3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1" t="s">
        <v>583</v>
      </c>
      <c r="N24" s="123" t="s">
        <v>768</v>
      </c>
      <c r="O24" s="169" t="s">
        <v>769</v>
      </c>
      <c r="P24" s="124" t="s">
        <v>287</v>
      </c>
      <c r="R24" t="s">
        <v>606</v>
      </c>
    </row>
    <row r="25" spans="2:18" ht="16.95" customHeight="1" x14ac:dyDescent="0.3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1" t="s">
        <v>770</v>
      </c>
      <c r="N25" s="123" t="s">
        <v>362</v>
      </c>
      <c r="O25" s="169" t="s">
        <v>771</v>
      </c>
      <c r="P25" s="124" t="s">
        <v>772</v>
      </c>
      <c r="R25" t="s">
        <v>607</v>
      </c>
    </row>
    <row r="26" spans="2:18" ht="15.6" x14ac:dyDescent="0.3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 x14ac:dyDescent="0.3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78"/>
      <c r="R27" t="s">
        <v>773</v>
      </c>
    </row>
    <row r="28" spans="2:18" ht="15.6" x14ac:dyDescent="0.3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 x14ac:dyDescent="0.3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8" t="s">
        <v>243</v>
      </c>
      <c r="P29" s="171" t="s">
        <v>838</v>
      </c>
      <c r="R29" t="s">
        <v>776</v>
      </c>
    </row>
    <row r="30" spans="2:18" ht="24.6" x14ac:dyDescent="0.3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1" t="s">
        <v>244</v>
      </c>
      <c r="P30" s="171" t="s">
        <v>738</v>
      </c>
      <c r="R30" t="s">
        <v>778</v>
      </c>
    </row>
    <row r="31" spans="2:18" ht="25.2" thickBot="1" x14ac:dyDescent="0.35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1" t="s">
        <v>245</v>
      </c>
      <c r="P31" s="171" t="s">
        <v>718</v>
      </c>
      <c r="R31" t="s">
        <v>780</v>
      </c>
    </row>
    <row r="32" spans="2:18" ht="25.2" thickBot="1" x14ac:dyDescent="0.75">
      <c r="B32" s="174" t="s">
        <v>229</v>
      </c>
      <c r="C32" s="175" t="s">
        <v>230</v>
      </c>
      <c r="D32" s="175" t="s">
        <v>741</v>
      </c>
      <c r="E32" s="175" t="s">
        <v>741</v>
      </c>
      <c r="F32" s="175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6" t="s">
        <v>783</v>
      </c>
      <c r="P32" s="176" t="s">
        <v>694</v>
      </c>
      <c r="R32" t="s">
        <v>784</v>
      </c>
    </row>
    <row r="33" spans="2:21" ht="25.2" thickBot="1" x14ac:dyDescent="0.75">
      <c r="B33" s="174" t="s">
        <v>232</v>
      </c>
      <c r="C33" s="177" t="s">
        <v>233</v>
      </c>
      <c r="D33" s="177" t="s">
        <v>369</v>
      </c>
      <c r="E33" s="177" t="s">
        <v>369</v>
      </c>
      <c r="F33" s="177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6" t="s">
        <v>693</v>
      </c>
      <c r="P33" s="176" t="s">
        <v>694</v>
      </c>
    </row>
    <row r="34" spans="2:21" ht="25.2" thickBot="1" x14ac:dyDescent="0.75">
      <c r="B34" s="178" t="s">
        <v>234</v>
      </c>
      <c r="C34" s="177" t="s">
        <v>235</v>
      </c>
      <c r="D34" s="177" t="s">
        <v>369</v>
      </c>
      <c r="E34" s="177" t="s">
        <v>369</v>
      </c>
      <c r="F34" s="177" t="s">
        <v>369</v>
      </c>
      <c r="G34" s="4"/>
      <c r="H34" s="23" t="s">
        <v>486</v>
      </c>
      <c r="I34" s="20" t="s">
        <v>304</v>
      </c>
      <c r="K34" t="s">
        <v>850</v>
      </c>
      <c r="L34" t="s">
        <v>694</v>
      </c>
      <c r="M34" s="10" t="s">
        <v>734</v>
      </c>
      <c r="N34" s="12" t="s">
        <v>386</v>
      </c>
      <c r="O34" s="176" t="s">
        <v>786</v>
      </c>
      <c r="P34" s="176" t="s">
        <v>694</v>
      </c>
    </row>
    <row r="35" spans="2:21" ht="16.2" thickBot="1" x14ac:dyDescent="0.35">
      <c r="B35" s="179" t="s">
        <v>236</v>
      </c>
      <c r="C35" s="177" t="s">
        <v>237</v>
      </c>
      <c r="D35" s="177" t="s">
        <v>369</v>
      </c>
      <c r="E35" s="177" t="s">
        <v>369</v>
      </c>
      <c r="F35" s="177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736</v>
      </c>
      <c r="N35" s="12" t="s">
        <v>387</v>
      </c>
      <c r="U35" s="121"/>
    </row>
    <row r="36" spans="2:21" ht="16.2" thickBot="1" x14ac:dyDescent="0.35">
      <c r="B36" s="179" t="s">
        <v>238</v>
      </c>
      <c r="C36" s="177" t="s">
        <v>239</v>
      </c>
      <c r="D36" s="177" t="s">
        <v>369</v>
      </c>
      <c r="E36" s="177" t="s">
        <v>369</v>
      </c>
      <c r="F36" s="177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 x14ac:dyDescent="0.35">
      <c r="B37" s="179" t="s">
        <v>363</v>
      </c>
      <c r="C37" s="177" t="s">
        <v>380</v>
      </c>
      <c r="D37" s="177" t="s">
        <v>739</v>
      </c>
      <c r="E37" s="177" t="s">
        <v>739</v>
      </c>
      <c r="F37" s="177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 x14ac:dyDescent="0.35">
      <c r="B38" s="179" t="s">
        <v>377</v>
      </c>
      <c r="C38" s="177" t="s">
        <v>787</v>
      </c>
      <c r="D38" s="177" t="s">
        <v>739</v>
      </c>
      <c r="E38" s="177" t="s">
        <v>739</v>
      </c>
      <c r="F38" s="177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 x14ac:dyDescent="0.35">
      <c r="B39" s="179" t="s">
        <v>364</v>
      </c>
      <c r="C39" s="177" t="s">
        <v>788</v>
      </c>
      <c r="D39" s="177" t="s">
        <v>741</v>
      </c>
      <c r="E39" s="177" t="s">
        <v>741</v>
      </c>
      <c r="F39" s="177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 x14ac:dyDescent="0.35">
      <c r="B40" s="179" t="s">
        <v>365</v>
      </c>
      <c r="C40" s="177" t="s">
        <v>378</v>
      </c>
      <c r="D40" s="177" t="s">
        <v>744</v>
      </c>
      <c r="E40" s="177" t="s">
        <v>744</v>
      </c>
      <c r="F40" s="177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 x14ac:dyDescent="0.35">
      <c r="B41" s="180" t="s">
        <v>789</v>
      </c>
      <c r="C41" s="181" t="s">
        <v>790</v>
      </c>
      <c r="D41" s="177" t="s">
        <v>741</v>
      </c>
      <c r="E41" s="177" t="s">
        <v>741</v>
      </c>
      <c r="F41" s="177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 x14ac:dyDescent="0.35">
      <c r="B42" s="182" t="s">
        <v>791</v>
      </c>
      <c r="C42" s="177" t="s">
        <v>792</v>
      </c>
      <c r="D42" s="177" t="s">
        <v>744</v>
      </c>
      <c r="E42" s="177" t="s">
        <v>744</v>
      </c>
      <c r="F42" s="177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 x14ac:dyDescent="0.3">
      <c r="B43" s="179" t="s">
        <v>793</v>
      </c>
      <c r="C43" s="183"/>
      <c r="D43" s="183"/>
      <c r="E43" s="183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 x14ac:dyDescent="0.3">
      <c r="G44" s="4"/>
      <c r="H44" s="23" t="s">
        <v>519</v>
      </c>
      <c r="I44" s="20" t="s">
        <v>304</v>
      </c>
      <c r="U44" s="126"/>
    </row>
    <row r="45" spans="2:21" ht="15.45" customHeight="1" x14ac:dyDescent="0.3">
      <c r="G45" s="4"/>
      <c r="H45" s="23" t="s">
        <v>794</v>
      </c>
      <c r="I45" s="20" t="s">
        <v>304</v>
      </c>
      <c r="U45" s="126"/>
    </row>
    <row r="46" spans="2:21" ht="15.6" x14ac:dyDescent="0.3">
      <c r="G46" s="4"/>
      <c r="H46" s="184" t="s">
        <v>795</v>
      </c>
      <c r="I46" s="20" t="s">
        <v>304</v>
      </c>
      <c r="J46" s="185"/>
    </row>
    <row r="47" spans="2:21" ht="15.6" x14ac:dyDescent="0.3">
      <c r="G47" s="4"/>
      <c r="H47" s="23" t="s">
        <v>840</v>
      </c>
      <c r="I47" s="21" t="s">
        <v>302</v>
      </c>
      <c r="U47" s="160"/>
    </row>
    <row r="48" spans="2:21" x14ac:dyDescent="0.3">
      <c r="H48" s="23" t="s">
        <v>841</v>
      </c>
      <c r="I48" t="s">
        <v>557</v>
      </c>
      <c r="U48" s="160"/>
    </row>
    <row r="49" spans="8:21" ht="15.6" x14ac:dyDescent="0.3">
      <c r="H49" s="184" t="s">
        <v>796</v>
      </c>
      <c r="I49" s="21" t="s">
        <v>302</v>
      </c>
      <c r="U49" s="160"/>
    </row>
    <row r="50" spans="8:21" ht="15.6" x14ac:dyDescent="0.3">
      <c r="H50" s="23" t="s">
        <v>797</v>
      </c>
      <c r="I50" s="20" t="s">
        <v>304</v>
      </c>
      <c r="U50" s="160"/>
    </row>
    <row r="51" spans="8:21" ht="15.6" x14ac:dyDescent="0.3">
      <c r="H51" s="23" t="s">
        <v>356</v>
      </c>
      <c r="I51" s="20" t="s">
        <v>304</v>
      </c>
      <c r="U51" s="125"/>
    </row>
    <row r="52" spans="8:21" ht="15.6" x14ac:dyDescent="0.3">
      <c r="H52" s="23" t="s">
        <v>600</v>
      </c>
      <c r="I52" s="20" t="s">
        <v>304</v>
      </c>
      <c r="U52" s="125"/>
    </row>
    <row r="53" spans="8:21" ht="15.6" x14ac:dyDescent="0.3">
      <c r="H53" s="23" t="s">
        <v>357</v>
      </c>
      <c r="I53" s="20" t="s">
        <v>304</v>
      </c>
      <c r="U53" s="125"/>
    </row>
    <row r="54" spans="8:21" ht="15.6" x14ac:dyDescent="0.3">
      <c r="H54" s="23" t="s">
        <v>358</v>
      </c>
      <c r="I54" s="20" t="s">
        <v>304</v>
      </c>
      <c r="U54" s="160"/>
    </row>
    <row r="55" spans="8:21" ht="15.6" x14ac:dyDescent="0.3">
      <c r="H55" s="23" t="s">
        <v>798</v>
      </c>
      <c r="I55" s="20" t="s">
        <v>304</v>
      </c>
      <c r="U55" s="125"/>
    </row>
    <row r="56" spans="8:21" ht="15.6" x14ac:dyDescent="0.3">
      <c r="H56" s="23" t="s">
        <v>799</v>
      </c>
      <c r="I56" s="20" t="s">
        <v>304</v>
      </c>
      <c r="U56" s="125"/>
    </row>
    <row r="57" spans="8:21" ht="15.6" x14ac:dyDescent="0.3">
      <c r="H57" s="23" t="s">
        <v>842</v>
      </c>
      <c r="I57" s="20" t="s">
        <v>304</v>
      </c>
      <c r="U57" s="160"/>
    </row>
    <row r="58" spans="8:21" ht="15.6" x14ac:dyDescent="0.3">
      <c r="H58" t="s">
        <v>800</v>
      </c>
      <c r="I58" s="20" t="s">
        <v>304</v>
      </c>
      <c r="U58" s="125"/>
    </row>
    <row r="59" spans="8:21" ht="15.6" x14ac:dyDescent="0.3">
      <c r="H59" t="s">
        <v>801</v>
      </c>
      <c r="I59" s="20" t="s">
        <v>304</v>
      </c>
    </row>
    <row r="60" spans="8:21" ht="15.6" x14ac:dyDescent="0.3">
      <c r="H60" t="s">
        <v>802</v>
      </c>
      <c r="I60" s="20" t="s">
        <v>304</v>
      </c>
      <c r="J60">
        <v>399</v>
      </c>
    </row>
    <row r="61" spans="8:21" ht="15.6" x14ac:dyDescent="0.3">
      <c r="H61" t="s">
        <v>803</v>
      </c>
      <c r="I61" s="20" t="s">
        <v>304</v>
      </c>
      <c r="J61">
        <v>399</v>
      </c>
    </row>
    <row r="62" spans="8:21" ht="15.6" x14ac:dyDescent="0.3">
      <c r="H62" t="s">
        <v>804</v>
      </c>
      <c r="I62" s="20" t="s">
        <v>304</v>
      </c>
    </row>
    <row r="63" spans="8:21" ht="15.6" x14ac:dyDescent="0.3">
      <c r="H63" t="s">
        <v>843</v>
      </c>
      <c r="I63" s="20" t="s">
        <v>304</v>
      </c>
    </row>
    <row r="64" spans="8:21" ht="15.6" x14ac:dyDescent="0.3">
      <c r="H64" t="s">
        <v>844</v>
      </c>
      <c r="I64" s="20" t="s">
        <v>304</v>
      </c>
    </row>
    <row r="65" spans="8:9" ht="15.6" x14ac:dyDescent="0.3">
      <c r="H65" t="s">
        <v>639</v>
      </c>
      <c r="I65" s="20" t="s">
        <v>304</v>
      </c>
    </row>
    <row r="66" spans="8:9" x14ac:dyDescent="0.3">
      <c r="H66" t="s">
        <v>805</v>
      </c>
    </row>
    <row r="68" spans="8:9" ht="15.6" x14ac:dyDescent="0.3">
      <c r="H68" s="20"/>
    </row>
    <row r="69" spans="8:9" ht="15.6" x14ac:dyDescent="0.3">
      <c r="H69" s="20"/>
    </row>
    <row r="70" spans="8:9" ht="15.6" x14ac:dyDescent="0.3">
      <c r="H70" s="20"/>
    </row>
    <row r="71" spans="8:9" ht="15.6" x14ac:dyDescent="0.3">
      <c r="H71" s="21"/>
    </row>
    <row r="72" spans="8:9" ht="15.6" x14ac:dyDescent="0.3">
      <c r="H72" s="21"/>
    </row>
    <row r="73" spans="8:9" ht="15.6" x14ac:dyDescent="0.3">
      <c r="H73" s="20"/>
    </row>
    <row r="74" spans="8:9" ht="15.6" x14ac:dyDescent="0.3">
      <c r="H74" s="20"/>
    </row>
    <row r="75" spans="8:9" ht="15.6" x14ac:dyDescent="0.3">
      <c r="H75" s="21"/>
    </row>
    <row r="76" spans="8:9" ht="15.6" x14ac:dyDescent="0.3">
      <c r="H76" s="21"/>
    </row>
    <row r="77" spans="8:9" ht="15.6" x14ac:dyDescent="0.3">
      <c r="H77" s="20"/>
    </row>
    <row r="78" spans="8:9" ht="15.6" x14ac:dyDescent="0.3">
      <c r="H78" s="20"/>
    </row>
    <row r="79" spans="8:9" ht="15.6" x14ac:dyDescent="0.3">
      <c r="H79" s="20"/>
    </row>
    <row r="80" spans="8:9" ht="15.6" x14ac:dyDescent="0.3">
      <c r="H80" s="21"/>
    </row>
    <row r="81" spans="8:8" ht="15.6" x14ac:dyDescent="0.3">
      <c r="H81" s="21"/>
    </row>
    <row r="82" spans="8:8" ht="15.6" x14ac:dyDescent="0.3">
      <c r="H82" s="20"/>
    </row>
    <row r="83" spans="8:8" ht="15.6" x14ac:dyDescent="0.3">
      <c r="H83" s="20"/>
    </row>
    <row r="84" spans="8:8" ht="15.6" x14ac:dyDescent="0.3">
      <c r="H84" s="20"/>
    </row>
    <row r="85" spans="8:8" ht="15.6" x14ac:dyDescent="0.3">
      <c r="H85" s="20"/>
    </row>
    <row r="86" spans="8:8" ht="15.6" x14ac:dyDescent="0.3">
      <c r="H86" s="21"/>
    </row>
    <row r="87" spans="8:8" ht="15.6" x14ac:dyDescent="0.3">
      <c r="H87" s="21"/>
    </row>
    <row r="88" spans="8:8" ht="15.6" x14ac:dyDescent="0.3">
      <c r="H88" s="21"/>
    </row>
    <row r="89" spans="8:8" ht="15.6" x14ac:dyDescent="0.3">
      <c r="H89" s="20"/>
    </row>
    <row r="90" spans="8:8" ht="15.6" x14ac:dyDescent="0.3">
      <c r="H90" s="21"/>
    </row>
    <row r="91" spans="8:8" ht="15.6" x14ac:dyDescent="0.3">
      <c r="H91" s="20"/>
    </row>
    <row r="92" spans="8:8" ht="15.6" x14ac:dyDescent="0.3">
      <c r="H92" s="20"/>
    </row>
    <row r="93" spans="8:8" ht="15.6" x14ac:dyDescent="0.3">
      <c r="H93" s="20"/>
    </row>
    <row r="94" spans="8:8" ht="15.6" x14ac:dyDescent="0.3">
      <c r="H94" s="20"/>
    </row>
    <row r="95" spans="8:8" ht="15.6" x14ac:dyDescent="0.3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6"/>
  <sheetViews>
    <sheetView tabSelected="1" view="pageBreakPreview" zoomScale="80" zoomScaleNormal="80" zoomScaleSheetLayoutView="80" workbookViewId="0">
      <selection activeCell="C9" sqref="C9"/>
    </sheetView>
  </sheetViews>
  <sheetFormatPr defaultRowHeight="14.4" x14ac:dyDescent="0.3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5.88671875" customWidth="1"/>
    <col min="10" max="10" width="14.21875" customWidth="1"/>
    <col min="11" max="11" width="18.44140625" customWidth="1"/>
    <col min="12" max="12" width="10.77734375" customWidth="1"/>
  </cols>
  <sheetData>
    <row r="1" spans="1:12" ht="30" x14ac:dyDescent="0.7">
      <c r="A1" s="131"/>
      <c r="B1" s="132"/>
      <c r="C1" s="297" t="s">
        <v>439</v>
      </c>
      <c r="D1" s="297"/>
      <c r="E1" s="297"/>
      <c r="F1" s="297"/>
      <c r="G1" s="297"/>
      <c r="H1" s="297"/>
      <c r="I1" s="298"/>
      <c r="J1" s="133" t="s">
        <v>93</v>
      </c>
      <c r="K1" s="288" t="s">
        <v>854</v>
      </c>
      <c r="L1" s="289"/>
    </row>
    <row r="2" spans="1:12" ht="27" x14ac:dyDescent="0.75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90">
        <v>45867</v>
      </c>
      <c r="L2" s="291"/>
    </row>
    <row r="3" spans="1:12" ht="27" x14ac:dyDescent="0.75">
      <c r="A3" s="292" t="s">
        <v>292</v>
      </c>
      <c r="B3" s="293"/>
      <c r="C3" s="279" t="s">
        <v>856</v>
      </c>
      <c r="D3" s="139" t="s">
        <v>95</v>
      </c>
      <c r="E3" s="309" t="s">
        <v>853</v>
      </c>
      <c r="F3" s="310"/>
      <c r="G3" s="310"/>
      <c r="H3" s="310"/>
      <c r="I3" s="139" t="s">
        <v>308</v>
      </c>
      <c r="J3" s="303" t="s">
        <v>320</v>
      </c>
      <c r="K3" s="303"/>
      <c r="L3" s="304"/>
    </row>
    <row r="4" spans="1:12" ht="27" x14ac:dyDescent="0.75">
      <c r="A4" s="292" t="s">
        <v>94</v>
      </c>
      <c r="B4" s="293"/>
      <c r="C4" s="305" t="s">
        <v>857</v>
      </c>
      <c r="D4" s="306"/>
      <c r="E4" s="306"/>
      <c r="F4" s="306"/>
      <c r="G4" s="306"/>
      <c r="H4" s="306"/>
      <c r="I4" s="139" t="s">
        <v>601</v>
      </c>
      <c r="J4" s="307" t="s">
        <v>603</v>
      </c>
      <c r="K4" s="307"/>
      <c r="L4" s="308"/>
    </row>
    <row r="5" spans="1:12" ht="27" x14ac:dyDescent="0.75">
      <c r="A5" s="292" t="s">
        <v>340</v>
      </c>
      <c r="B5" s="293"/>
      <c r="C5" s="268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5</v>
      </c>
      <c r="I5" s="142" t="s">
        <v>306</v>
      </c>
      <c r="J5" s="139" t="s">
        <v>339</v>
      </c>
      <c r="K5" s="153">
        <v>6</v>
      </c>
      <c r="L5" s="143" t="s">
        <v>307</v>
      </c>
    </row>
    <row r="6" spans="1:12" ht="27" x14ac:dyDescent="0.75">
      <c r="A6" s="292" t="s">
        <v>312</v>
      </c>
      <c r="B6" s="293"/>
      <c r="C6" s="302" t="s">
        <v>858</v>
      </c>
      <c r="D6" s="295"/>
      <c r="E6" s="295"/>
      <c r="F6" s="295"/>
      <c r="G6" s="139" t="s">
        <v>314</v>
      </c>
      <c r="H6" s="295" t="s">
        <v>324</v>
      </c>
      <c r="I6" s="295"/>
      <c r="J6" s="139" t="s">
        <v>315</v>
      </c>
      <c r="K6" s="302" t="s">
        <v>859</v>
      </c>
      <c r="L6" s="296"/>
    </row>
    <row r="7" spans="1:12" ht="27" x14ac:dyDescent="0.75">
      <c r="A7" s="292" t="s">
        <v>313</v>
      </c>
      <c r="B7" s="293"/>
      <c r="C7" s="294" t="s">
        <v>845</v>
      </c>
      <c r="D7" s="294"/>
      <c r="E7" s="294"/>
      <c r="F7" s="294"/>
      <c r="G7" s="139" t="s">
        <v>314</v>
      </c>
      <c r="H7" s="295" t="s">
        <v>845</v>
      </c>
      <c r="I7" s="295"/>
      <c r="J7" s="139" t="s">
        <v>315</v>
      </c>
      <c r="K7" s="295" t="s">
        <v>845</v>
      </c>
      <c r="L7" s="296"/>
    </row>
    <row r="8" spans="1:12" ht="27" x14ac:dyDescent="0.75">
      <c r="A8" s="144"/>
      <c r="B8" s="139" t="s">
        <v>101</v>
      </c>
      <c r="C8" s="153" t="s">
        <v>242</v>
      </c>
      <c r="D8" s="139" t="s">
        <v>314</v>
      </c>
      <c r="E8" s="299" t="str">
        <f>VLOOKUP(C8,'Ref.3'!M3:P25,3,0)</f>
        <v>Sales Supervisor</v>
      </c>
      <c r="F8" s="299"/>
      <c r="G8" s="139" t="s">
        <v>311</v>
      </c>
      <c r="H8" s="299" t="str">
        <f>VLOOKUP(C8,'Ref.3'!M3:P25,4,0)</f>
        <v>Hospitality</v>
      </c>
      <c r="I8" s="299"/>
      <c r="J8" s="139" t="s">
        <v>315</v>
      </c>
      <c r="K8" s="300" t="str">
        <f>VLOOKUP(C8,'Ref.3'!M3:P25,2,0)</f>
        <v>065-924-8833</v>
      </c>
      <c r="L8" s="301"/>
    </row>
    <row r="9" spans="1:12" ht="27" x14ac:dyDescent="0.75">
      <c r="A9" s="144"/>
      <c r="B9" s="139" t="s">
        <v>309</v>
      </c>
      <c r="C9" s="154" t="s">
        <v>182</v>
      </c>
      <c r="D9" s="139" t="s">
        <v>240</v>
      </c>
      <c r="E9" s="311" t="str">
        <f>VLOOKUP(C9,'Ref.3'!B4:G43,2,0)</f>
        <v>LK</v>
      </c>
      <c r="F9" s="311"/>
      <c r="G9" s="139" t="s">
        <v>291</v>
      </c>
      <c r="H9" s="311" t="str">
        <f>VLOOKUP(C9,'Ref.3'!B4:F43,5,0)</f>
        <v>C</v>
      </c>
      <c r="I9" s="311"/>
      <c r="J9" s="139" t="s">
        <v>316</v>
      </c>
      <c r="K9" s="300" t="str">
        <f>VLOOKUP(H9,'Ref.3'!G4:H18,2,0)</f>
        <v>นายมานพ เป่าไม้</v>
      </c>
      <c r="L9" s="301"/>
    </row>
    <row r="10" spans="1:12" ht="27" x14ac:dyDescent="0.75">
      <c r="A10" s="145"/>
      <c r="B10" s="139" t="s">
        <v>296</v>
      </c>
      <c r="C10" s="146" t="str">
        <f>C9</f>
        <v>สุขุมวิท</v>
      </c>
      <c r="D10" s="139" t="s">
        <v>310</v>
      </c>
      <c r="E10" s="312" t="str">
        <f>VLOOKUP(C9,'Ref.3'!B4:F43,2,0)</f>
        <v>LK</v>
      </c>
      <c r="F10" s="312"/>
      <c r="G10" s="139" t="s">
        <v>390</v>
      </c>
      <c r="H10" s="311" t="str">
        <f>VLOOKUP(C10,'Ref.3'!B4:F43,3,0)</f>
        <v>C</v>
      </c>
      <c r="I10" s="311"/>
      <c r="J10" s="139" t="s">
        <v>315</v>
      </c>
      <c r="K10" s="299" t="str">
        <f>VLOOKUP(K9,'Ref.3'!M29:N42,2,0)</f>
        <v>089-495-3695</v>
      </c>
      <c r="L10" s="313"/>
    </row>
    <row r="11" spans="1:12" ht="10.8" customHeight="1" thickBot="1" x14ac:dyDescent="0.75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 x14ac:dyDescent="0.7">
      <c r="A12" s="28" t="s">
        <v>46</v>
      </c>
      <c r="B12" s="316" t="s">
        <v>96</v>
      </c>
      <c r="C12" s="317"/>
      <c r="D12" s="317"/>
      <c r="E12" s="317"/>
      <c r="F12" s="317"/>
      <c r="G12" s="318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 x14ac:dyDescent="0.3">
      <c r="A13" s="251">
        <v>1</v>
      </c>
      <c r="B13" s="319" t="s">
        <v>531</v>
      </c>
      <c r="C13" s="320"/>
      <c r="D13" s="320"/>
      <c r="E13" s="320"/>
      <c r="F13" s="320"/>
      <c r="G13" s="321"/>
      <c r="H13" s="252"/>
      <c r="I13" s="253"/>
      <c r="J13" s="254"/>
      <c r="K13" s="255">
        <f>I13*H13</f>
        <v>0</v>
      </c>
      <c r="L13" s="256" t="s">
        <v>13</v>
      </c>
    </row>
    <row r="14" spans="1:12" ht="24.6" x14ac:dyDescent="0.3">
      <c r="A14" s="251">
        <v>2</v>
      </c>
      <c r="B14" s="319" t="s">
        <v>532</v>
      </c>
      <c r="C14" s="320"/>
      <c r="D14" s="320"/>
      <c r="E14" s="320"/>
      <c r="F14" s="320"/>
      <c r="G14" s="321"/>
      <c r="H14" s="252">
        <v>2000</v>
      </c>
      <c r="I14" s="253">
        <v>1</v>
      </c>
      <c r="J14" s="254" t="s">
        <v>13</v>
      </c>
      <c r="K14" s="255">
        <f t="shared" ref="K14:K15" si="0">I14*H14</f>
        <v>2000</v>
      </c>
      <c r="L14" s="256" t="s">
        <v>13</v>
      </c>
    </row>
    <row r="15" spans="1:12" ht="24.6" x14ac:dyDescent="0.3">
      <c r="A15" s="251">
        <v>3</v>
      </c>
      <c r="B15" s="336" t="s">
        <v>297</v>
      </c>
      <c r="C15" s="337"/>
      <c r="D15" s="337"/>
      <c r="E15" s="337"/>
      <c r="F15" s="337"/>
      <c r="G15" s="338"/>
      <c r="H15" s="252">
        <v>5000</v>
      </c>
      <c r="I15" s="253">
        <v>1</v>
      </c>
      <c r="J15" s="257" t="s">
        <v>50</v>
      </c>
      <c r="K15" s="255">
        <f t="shared" si="0"/>
        <v>5000</v>
      </c>
      <c r="L15" s="256" t="s">
        <v>13</v>
      </c>
    </row>
    <row r="16" spans="1:12" ht="24.6" x14ac:dyDescent="0.3">
      <c r="A16" s="251">
        <v>4</v>
      </c>
      <c r="B16" s="314" t="s">
        <v>298</v>
      </c>
      <c r="C16" s="314"/>
      <c r="D16" s="314"/>
      <c r="E16" s="314"/>
      <c r="F16" s="314"/>
      <c r="G16" s="314"/>
      <c r="H16" s="258"/>
      <c r="I16" s="253"/>
      <c r="J16" s="257"/>
      <c r="K16" s="255">
        <f t="shared" ref="K16" si="1">I16*H16</f>
        <v>0</v>
      </c>
      <c r="L16" s="259" t="s">
        <v>13</v>
      </c>
    </row>
    <row r="17" spans="1:12" ht="24.6" x14ac:dyDescent="0.7">
      <c r="A17" s="322">
        <v>5</v>
      </c>
      <c r="B17" s="260" t="s">
        <v>518</v>
      </c>
      <c r="C17" s="261"/>
      <c r="D17" s="260" t="s">
        <v>523</v>
      </c>
      <c r="E17" s="315"/>
      <c r="F17" s="315"/>
      <c r="G17" s="315"/>
      <c r="H17" s="335" t="s">
        <v>299</v>
      </c>
      <c r="I17" s="335"/>
      <c r="J17" s="335"/>
      <c r="K17" s="263">
        <f>SUM(K13:K16)</f>
        <v>7000</v>
      </c>
      <c r="L17" s="264" t="s">
        <v>13</v>
      </c>
    </row>
    <row r="18" spans="1:12" ht="24.6" x14ac:dyDescent="0.7">
      <c r="A18" s="323"/>
      <c r="B18" s="265" t="s">
        <v>524</v>
      </c>
      <c r="C18" s="262"/>
      <c r="D18" s="269" t="s">
        <v>525</v>
      </c>
      <c r="E18" s="270"/>
      <c r="F18" s="271" t="s">
        <v>517</v>
      </c>
      <c r="G18" s="262"/>
      <c r="H18" s="343" t="s">
        <v>806</v>
      </c>
      <c r="I18" s="343"/>
      <c r="J18" s="343"/>
      <c r="K18" s="263">
        <f>H14</f>
        <v>2000</v>
      </c>
      <c r="L18" s="264" t="s">
        <v>13</v>
      </c>
    </row>
    <row r="19" spans="1:12" ht="24.6" x14ac:dyDescent="0.7">
      <c r="A19" s="324"/>
      <c r="B19" s="265" t="s">
        <v>504</v>
      </c>
      <c r="C19" s="262"/>
      <c r="D19" s="272">
        <v>2567</v>
      </c>
      <c r="E19" s="273"/>
      <c r="F19" s="274"/>
      <c r="G19" s="266"/>
      <c r="H19" s="344" t="s">
        <v>301</v>
      </c>
      <c r="I19" s="344"/>
      <c r="J19" s="344"/>
      <c r="K19" s="267"/>
      <c r="L19" s="264" t="s">
        <v>13</v>
      </c>
    </row>
    <row r="20" spans="1:12" ht="27.6" thickBot="1" x14ac:dyDescent="0.8">
      <c r="A20" s="189">
        <v>6</v>
      </c>
      <c r="B20" s="327" t="s">
        <v>807</v>
      </c>
      <c r="C20" s="328"/>
      <c r="D20" s="329" t="s">
        <v>808</v>
      </c>
      <c r="E20" s="330"/>
      <c r="F20" s="330"/>
      <c r="G20" s="190">
        <f>H13</f>
        <v>0</v>
      </c>
      <c r="H20" s="191" t="s">
        <v>13</v>
      </c>
      <c r="I20" s="325" t="s">
        <v>809</v>
      </c>
      <c r="J20" s="326"/>
      <c r="K20" s="192">
        <f>K18-K19</f>
        <v>2000</v>
      </c>
      <c r="L20" s="193" t="s">
        <v>13</v>
      </c>
    </row>
    <row r="21" spans="1:12" ht="24.6" x14ac:dyDescent="0.7">
      <c r="A21" s="331" t="s">
        <v>521</v>
      </c>
      <c r="B21" s="332"/>
      <c r="C21" s="332"/>
      <c r="D21" s="332"/>
      <c r="E21" s="332"/>
      <c r="F21" s="332"/>
      <c r="G21" s="332"/>
      <c r="H21" s="187"/>
      <c r="I21" s="186"/>
      <c r="J21" s="186"/>
      <c r="K21" s="187"/>
      <c r="L21" s="188"/>
    </row>
    <row r="22" spans="1:12" ht="24.6" x14ac:dyDescent="0.7">
      <c r="A22" s="32" t="s">
        <v>46</v>
      </c>
      <c r="B22" s="333" t="s">
        <v>577</v>
      </c>
      <c r="C22" s="333"/>
      <c r="D22" s="333"/>
      <c r="E22" s="333"/>
      <c r="F22" s="333"/>
      <c r="G22" s="333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 x14ac:dyDescent="0.7">
      <c r="A23" s="205">
        <v>1</v>
      </c>
      <c r="B23" s="334" t="s">
        <v>839</v>
      </c>
      <c r="C23" s="334"/>
      <c r="D23" s="334"/>
      <c r="E23" s="334"/>
      <c r="F23" s="334"/>
      <c r="G23" s="334"/>
      <c r="H23" s="280">
        <f>IFERROR(VLOOKUP(B23,'[1]Ref.1'!$E$2:$F$278,2,FALSE),"")</f>
        <v>3</v>
      </c>
      <c r="I23" s="207">
        <v>100</v>
      </c>
      <c r="J23" s="208" t="str">
        <f>IFERROR(VLOOKUP(B23,'[1]Ref.1'!$B$2:$C$278,2,FALSE),"")</f>
        <v>เมตร</v>
      </c>
      <c r="K23" s="280">
        <f t="shared" ref="K23:K24" si="2">IFERROR(I23*H23,0)</f>
        <v>300</v>
      </c>
      <c r="L23" s="211" t="s">
        <v>13</v>
      </c>
    </row>
    <row r="24" spans="1:12" ht="24.6" x14ac:dyDescent="0.7">
      <c r="A24" s="210">
        <v>2</v>
      </c>
      <c r="B24" s="340" t="s">
        <v>21</v>
      </c>
      <c r="C24" s="341"/>
      <c r="D24" s="341"/>
      <c r="E24" s="341"/>
      <c r="F24" s="341"/>
      <c r="G24" s="342"/>
      <c r="H24" s="280">
        <f>IFERROR(VLOOKUP(B24,'[1]Ref.1'!$E$2:$F$278,2,FALSE),"")</f>
        <v>26.75</v>
      </c>
      <c r="I24" s="207">
        <v>1</v>
      </c>
      <c r="J24" s="208" t="str">
        <f>IFERROR(VLOOKUP(B24,'[1]Ref.1'!$B$2:$C$278,2,FALSE),"")</f>
        <v>ตัว</v>
      </c>
      <c r="K24" s="280">
        <f t="shared" si="2"/>
        <v>26.75</v>
      </c>
      <c r="L24" s="209" t="s">
        <v>13</v>
      </c>
    </row>
    <row r="25" spans="1:12" ht="24.6" x14ac:dyDescent="0.7">
      <c r="A25" s="205">
        <v>3</v>
      </c>
      <c r="B25" s="340" t="s">
        <v>22</v>
      </c>
      <c r="C25" s="341"/>
      <c r="D25" s="341"/>
      <c r="E25" s="341"/>
      <c r="F25" s="341"/>
      <c r="G25" s="342"/>
      <c r="H25" s="280">
        <f>IFERROR(VLOOKUP(B25,'[1]Ref.1'!$E$2:$F$278,2,FALSE),"")</f>
        <v>46.01</v>
      </c>
      <c r="I25" s="207">
        <v>2</v>
      </c>
      <c r="J25" s="208" t="str">
        <f>IFERROR(VLOOKUP(B25,'[1]Ref.1'!$B$2:$C$278,2,FALSE),"")</f>
        <v>ตัว</v>
      </c>
      <c r="K25" s="280">
        <f t="shared" ref="K25" si="3">IFERROR(I25*H25,0)</f>
        <v>92.02</v>
      </c>
      <c r="L25" s="209" t="s">
        <v>13</v>
      </c>
    </row>
    <row r="26" spans="1:12" ht="24.6" x14ac:dyDescent="0.7">
      <c r="A26" s="210">
        <v>4</v>
      </c>
      <c r="B26" s="340" t="s">
        <v>438</v>
      </c>
      <c r="C26" s="341"/>
      <c r="D26" s="341"/>
      <c r="E26" s="341"/>
      <c r="F26" s="341"/>
      <c r="G26" s="342"/>
      <c r="H26" s="280">
        <f>IFERROR(VLOOKUP(B26,'[1]Ref.1'!$E$2:$F$278,2,FALSE),"")</f>
        <v>550</v>
      </c>
      <c r="I26" s="207">
        <v>1</v>
      </c>
      <c r="J26" s="208" t="str">
        <f>IFERROR(VLOOKUP(B26,'[1]Ref.1'!$B$2:$C$278,2,FALSE),"")</f>
        <v>ตัว</v>
      </c>
      <c r="K26" s="280">
        <f t="shared" ref="K26" si="4">IFERROR(I26*H26,0)</f>
        <v>550</v>
      </c>
      <c r="L26" s="209" t="s">
        <v>13</v>
      </c>
    </row>
    <row r="27" spans="1:12" ht="25.2" customHeight="1" x14ac:dyDescent="0.7">
      <c r="A27" s="205">
        <v>5</v>
      </c>
      <c r="B27" s="340" t="s">
        <v>424</v>
      </c>
      <c r="C27" s="341"/>
      <c r="D27" s="341"/>
      <c r="E27" s="341"/>
      <c r="F27" s="341"/>
      <c r="G27" s="342"/>
      <c r="H27" s="280">
        <f>IFERROR(VLOOKUP(B27,'[1]Ref.1'!$E$2:$F$278,2,FALSE),"")</f>
        <v>2150</v>
      </c>
      <c r="I27" s="207">
        <v>1</v>
      </c>
      <c r="J27" s="208" t="str">
        <f>IFERROR(VLOOKUP(B27,'[1]Ref.1'!$B$2:$C$278,2,FALSE),"")</f>
        <v>ตัว</v>
      </c>
      <c r="K27" s="280">
        <f t="shared" ref="K27" si="5">IFERROR(I27*H27,0)</f>
        <v>2150</v>
      </c>
      <c r="L27" s="209" t="s">
        <v>13</v>
      </c>
    </row>
    <row r="28" spans="1:12" ht="25.2" customHeight="1" x14ac:dyDescent="0.7">
      <c r="A28" s="210">
        <v>6</v>
      </c>
      <c r="B28" s="340" t="s">
        <v>19</v>
      </c>
      <c r="C28" s="341"/>
      <c r="D28" s="341"/>
      <c r="E28" s="341"/>
      <c r="F28" s="341"/>
      <c r="G28" s="342"/>
      <c r="H28" s="280">
        <f>IFERROR(VLOOKUP(B28,'[1]Ref.1'!$E$2:$F$278,2,FALSE),"")</f>
        <v>2.4931000000000001</v>
      </c>
      <c r="I28" s="207">
        <v>5</v>
      </c>
      <c r="J28" s="208" t="str">
        <f>IFERROR(VLOOKUP(B28,'[1]Ref.1'!$B$2:$C$278,2,FALSE),"")</f>
        <v>ตัว</v>
      </c>
      <c r="K28" s="280">
        <f t="shared" ref="K28:K32" si="6">IFERROR(I28*H28,0)</f>
        <v>12.4655</v>
      </c>
      <c r="L28" s="209" t="s">
        <v>13</v>
      </c>
    </row>
    <row r="29" spans="1:12" ht="24.6" customHeight="1" x14ac:dyDescent="0.7">
      <c r="A29" s="205">
        <v>7</v>
      </c>
      <c r="B29" s="340" t="s">
        <v>138</v>
      </c>
      <c r="C29" s="341"/>
      <c r="D29" s="341"/>
      <c r="E29" s="341"/>
      <c r="F29" s="341"/>
      <c r="G29" s="342"/>
      <c r="H29" s="280">
        <f>IFERROR(VLOOKUP(B29,'[1]Ref.1'!$E$2:$F$278,2,FALSE),"")</f>
        <v>4.3899999999999997</v>
      </c>
      <c r="I29" s="207">
        <v>12</v>
      </c>
      <c r="J29" s="208" t="str">
        <f>IFERROR(VLOOKUP(B29,'[1]Ref.1'!$B$2:$C$278,2,FALSE),"")</f>
        <v>ตัว</v>
      </c>
      <c r="K29" s="280">
        <f t="shared" si="6"/>
        <v>52.679999999999993</v>
      </c>
      <c r="L29" s="209" t="s">
        <v>13</v>
      </c>
    </row>
    <row r="30" spans="1:12" ht="24.6" customHeight="1" x14ac:dyDescent="0.7">
      <c r="A30" s="281">
        <v>8</v>
      </c>
      <c r="B30" s="345" t="s">
        <v>20</v>
      </c>
      <c r="C30" s="346"/>
      <c r="D30" s="346"/>
      <c r="E30" s="346"/>
      <c r="F30" s="346"/>
      <c r="G30" s="347"/>
      <c r="H30" s="282">
        <f>IFERROR(VLOOKUP(B30,'[1]Ref.1'!$E$2:$F$278,2,FALSE),"")</f>
        <v>4.4939999999999998</v>
      </c>
      <c r="I30" s="283">
        <v>15</v>
      </c>
      <c r="J30" s="284" t="str">
        <f>IFERROR(VLOOKUP(B30,'[1]Ref.1'!$B$2:$C$278,2,FALSE),"")</f>
        <v>เมตร</v>
      </c>
      <c r="K30" s="285">
        <f t="shared" si="6"/>
        <v>67.41</v>
      </c>
      <c r="L30" s="230" t="s">
        <v>13</v>
      </c>
    </row>
    <row r="31" spans="1:12" ht="26.4" customHeight="1" x14ac:dyDescent="0.7">
      <c r="A31" s="213">
        <v>9</v>
      </c>
      <c r="B31" s="334" t="s">
        <v>712</v>
      </c>
      <c r="C31" s="334"/>
      <c r="D31" s="334"/>
      <c r="E31" s="334"/>
      <c r="F31" s="334"/>
      <c r="G31" s="334"/>
      <c r="H31" s="206">
        <f t="shared" ref="H31" si="7">IFERROR(VLOOKUP(B31,Priceนอกอาคาร,2,FALSE),"")</f>
        <v>45</v>
      </c>
      <c r="I31" s="213">
        <v>2</v>
      </c>
      <c r="J31" s="208" t="str">
        <f t="shared" ref="J31" si="8">IFERROR(VLOOKUP(B31,หน่วยนอกอาคาร,2,FALSE),"")</f>
        <v>ตัว</v>
      </c>
      <c r="K31" s="206">
        <f t="shared" ref="K31" si="9">IFERROR(I31*H31,0)</f>
        <v>90</v>
      </c>
      <c r="L31" s="286" t="s">
        <v>13</v>
      </c>
    </row>
    <row r="32" spans="1:12" ht="26.4" customHeight="1" x14ac:dyDescent="0.7">
      <c r="A32" s="287">
        <v>10</v>
      </c>
      <c r="B32" s="339" t="s">
        <v>860</v>
      </c>
      <c r="C32" s="339"/>
      <c r="D32" s="339"/>
      <c r="E32" s="339"/>
      <c r="F32" s="339"/>
      <c r="G32" s="339"/>
      <c r="H32" s="206">
        <v>300</v>
      </c>
      <c r="I32" s="287">
        <v>1</v>
      </c>
      <c r="J32" s="208" t="s">
        <v>40</v>
      </c>
      <c r="K32" s="206">
        <f t="shared" si="6"/>
        <v>300</v>
      </c>
      <c r="L32" s="286" t="s">
        <v>13</v>
      </c>
    </row>
    <row r="33" spans="1:12" ht="27" thickBot="1" x14ac:dyDescent="0.9">
      <c r="A33" s="350" t="s">
        <v>97</v>
      </c>
      <c r="B33" s="351"/>
      <c r="C33" s="351"/>
      <c r="D33" s="351"/>
      <c r="E33" s="351"/>
      <c r="F33" s="351"/>
      <c r="G33" s="351"/>
      <c r="H33" s="351"/>
      <c r="I33" s="351"/>
      <c r="J33" s="351"/>
      <c r="K33" s="214">
        <f>SUM(K23:K32)</f>
        <v>3641.3254999999995</v>
      </c>
      <c r="L33" s="215" t="s">
        <v>13</v>
      </c>
    </row>
    <row r="34" spans="1:12" ht="24.6" hidden="1" x14ac:dyDescent="0.7">
      <c r="A34" s="352" t="s">
        <v>337</v>
      </c>
      <c r="B34" s="353"/>
      <c r="C34" s="353"/>
      <c r="D34" s="353"/>
      <c r="E34" s="353"/>
      <c r="F34" s="353"/>
      <c r="G34" s="353"/>
      <c r="H34" s="353"/>
      <c r="I34" s="353"/>
      <c r="J34" s="353"/>
      <c r="K34" s="353"/>
      <c r="L34" s="354"/>
    </row>
    <row r="35" spans="1:12" ht="27" hidden="1" x14ac:dyDescent="0.75">
      <c r="A35" s="216" t="s">
        <v>46</v>
      </c>
      <c r="B35" s="355" t="s">
        <v>88</v>
      </c>
      <c r="C35" s="355"/>
      <c r="D35" s="355"/>
      <c r="E35" s="355"/>
      <c r="F35" s="355"/>
      <c r="G35" s="355"/>
      <c r="H35" s="218" t="s">
        <v>2</v>
      </c>
      <c r="I35" s="217" t="s">
        <v>30</v>
      </c>
      <c r="J35" s="217" t="s">
        <v>1</v>
      </c>
      <c r="K35" s="218" t="s">
        <v>3</v>
      </c>
      <c r="L35" s="219" t="s">
        <v>1</v>
      </c>
    </row>
    <row r="36" spans="1:12" ht="24.6" hidden="1" x14ac:dyDescent="0.7">
      <c r="A36" s="220">
        <v>1</v>
      </c>
      <c r="B36" s="334" t="s">
        <v>488</v>
      </c>
      <c r="C36" s="334"/>
      <c r="D36" s="334"/>
      <c r="E36" s="334"/>
      <c r="F36" s="334"/>
      <c r="G36" s="334"/>
      <c r="H36" s="206">
        <f t="shared" ref="H36:H47" si="10">IFERROR(VLOOKUP(B36,Priceนอกอาคาร,2,FALSE),"")</f>
        <v>2000</v>
      </c>
      <c r="I36" s="207"/>
      <c r="J36" s="208" t="str">
        <f>IFERROR(VLOOKUP(B36,หน่วยนอกอาคาร,2,FALSE),"")</f>
        <v>ตัว</v>
      </c>
      <c r="K36" s="206">
        <f t="shared" ref="K36:K47" si="11">IFERROR(I36*H36,0)</f>
        <v>0</v>
      </c>
      <c r="L36" s="209" t="s">
        <v>13</v>
      </c>
    </row>
    <row r="37" spans="1:12" ht="24.6" hidden="1" x14ac:dyDescent="0.7">
      <c r="A37" s="220">
        <v>2</v>
      </c>
      <c r="B37" s="334" t="s">
        <v>489</v>
      </c>
      <c r="C37" s="334"/>
      <c r="D37" s="334"/>
      <c r="E37" s="334"/>
      <c r="F37" s="334"/>
      <c r="G37" s="334"/>
      <c r="H37" s="206">
        <f t="shared" si="10"/>
        <v>10890</v>
      </c>
      <c r="I37" s="207"/>
      <c r="J37" s="208" t="str">
        <f t="shared" ref="J37:J65" si="12">IFERROR(VLOOKUP(B37,หน่วยนอกอาคาร,2,FALSE),"")</f>
        <v>ตัว</v>
      </c>
      <c r="K37" s="206">
        <f t="shared" si="11"/>
        <v>0</v>
      </c>
      <c r="L37" s="209" t="s">
        <v>13</v>
      </c>
    </row>
    <row r="38" spans="1:12" ht="24.6" hidden="1" x14ac:dyDescent="0.7">
      <c r="A38" s="220">
        <v>3</v>
      </c>
      <c r="B38" s="334" t="s">
        <v>129</v>
      </c>
      <c r="C38" s="334"/>
      <c r="D38" s="334"/>
      <c r="E38" s="334"/>
      <c r="F38" s="334"/>
      <c r="G38" s="334"/>
      <c r="H38" s="206">
        <f t="shared" si="10"/>
        <v>3785</v>
      </c>
      <c r="I38" s="207"/>
      <c r="J38" s="208" t="str">
        <f t="shared" si="12"/>
        <v>ชุด</v>
      </c>
      <c r="K38" s="206">
        <f t="shared" si="11"/>
        <v>0</v>
      </c>
      <c r="L38" s="209" t="s">
        <v>13</v>
      </c>
    </row>
    <row r="39" spans="1:12" ht="24.6" hidden="1" x14ac:dyDescent="0.7">
      <c r="A39" s="220">
        <v>4</v>
      </c>
      <c r="B39" s="334" t="s">
        <v>130</v>
      </c>
      <c r="C39" s="334"/>
      <c r="D39" s="334"/>
      <c r="E39" s="334"/>
      <c r="F39" s="334"/>
      <c r="G39" s="334"/>
      <c r="H39" s="206" t="str">
        <f t="shared" si="10"/>
        <v/>
      </c>
      <c r="I39" s="207"/>
      <c r="J39" s="208" t="str">
        <f t="shared" si="12"/>
        <v/>
      </c>
      <c r="K39" s="206">
        <f t="shared" si="11"/>
        <v>0</v>
      </c>
      <c r="L39" s="209" t="s">
        <v>13</v>
      </c>
    </row>
    <row r="40" spans="1:12" ht="24.6" hidden="1" x14ac:dyDescent="0.7">
      <c r="A40" s="220">
        <v>5</v>
      </c>
      <c r="B40" s="340" t="s">
        <v>131</v>
      </c>
      <c r="C40" s="341"/>
      <c r="D40" s="341"/>
      <c r="E40" s="341"/>
      <c r="F40" s="341"/>
      <c r="G40" s="342"/>
      <c r="H40" s="206">
        <f t="shared" si="10"/>
        <v>1800</v>
      </c>
      <c r="I40" s="207"/>
      <c r="J40" s="208" t="str">
        <f t="shared" si="12"/>
        <v>กล่อง</v>
      </c>
      <c r="K40" s="206">
        <f t="shared" si="11"/>
        <v>0</v>
      </c>
      <c r="L40" s="209" t="s">
        <v>13</v>
      </c>
    </row>
    <row r="41" spans="1:12" ht="24.6" hidden="1" x14ac:dyDescent="0.7">
      <c r="A41" s="220">
        <v>6</v>
      </c>
      <c r="B41" s="340" t="s">
        <v>41</v>
      </c>
      <c r="C41" s="341"/>
      <c r="D41" s="341"/>
      <c r="E41" s="341"/>
      <c r="F41" s="341"/>
      <c r="G41" s="342"/>
      <c r="H41" s="206">
        <f t="shared" si="10"/>
        <v>50</v>
      </c>
      <c r="I41" s="207"/>
      <c r="J41" s="208" t="str">
        <f t="shared" si="12"/>
        <v>ถุง</v>
      </c>
      <c r="K41" s="206">
        <f t="shared" si="11"/>
        <v>0</v>
      </c>
      <c r="L41" s="209" t="s">
        <v>13</v>
      </c>
    </row>
    <row r="42" spans="1:12" ht="24.6" hidden="1" x14ac:dyDescent="0.7">
      <c r="A42" s="220">
        <v>7</v>
      </c>
      <c r="B42" s="340"/>
      <c r="C42" s="341"/>
      <c r="D42" s="341"/>
      <c r="E42" s="341"/>
      <c r="F42" s="341"/>
      <c r="G42" s="342"/>
      <c r="H42" s="206" t="str">
        <f t="shared" si="10"/>
        <v/>
      </c>
      <c r="I42" s="207"/>
      <c r="J42" s="208" t="str">
        <f t="shared" si="12"/>
        <v/>
      </c>
      <c r="K42" s="206">
        <f t="shared" si="11"/>
        <v>0</v>
      </c>
      <c r="L42" s="209" t="s">
        <v>13</v>
      </c>
    </row>
    <row r="43" spans="1:12" ht="24.6" hidden="1" x14ac:dyDescent="0.7">
      <c r="A43" s="220">
        <v>8</v>
      </c>
      <c r="B43" s="340"/>
      <c r="C43" s="341"/>
      <c r="D43" s="341"/>
      <c r="E43" s="341"/>
      <c r="F43" s="341"/>
      <c r="G43" s="342"/>
      <c r="H43" s="206" t="str">
        <f t="shared" si="10"/>
        <v/>
      </c>
      <c r="I43" s="207"/>
      <c r="J43" s="208" t="str">
        <f t="shared" si="12"/>
        <v/>
      </c>
      <c r="K43" s="206">
        <f t="shared" si="11"/>
        <v>0</v>
      </c>
      <c r="L43" s="209" t="s">
        <v>13</v>
      </c>
    </row>
    <row r="44" spans="1:12" ht="24.6" hidden="1" x14ac:dyDescent="0.7">
      <c r="A44" s="220">
        <v>9</v>
      </c>
      <c r="B44" s="340"/>
      <c r="C44" s="341"/>
      <c r="D44" s="341"/>
      <c r="E44" s="341"/>
      <c r="F44" s="341"/>
      <c r="G44" s="342"/>
      <c r="H44" s="206" t="str">
        <f t="shared" si="10"/>
        <v/>
      </c>
      <c r="I44" s="207"/>
      <c r="J44" s="208" t="str">
        <f t="shared" si="12"/>
        <v/>
      </c>
      <c r="K44" s="206">
        <f t="shared" si="11"/>
        <v>0</v>
      </c>
      <c r="L44" s="209" t="s">
        <v>13</v>
      </c>
    </row>
    <row r="45" spans="1:12" ht="24.6" hidden="1" x14ac:dyDescent="0.7">
      <c r="A45" s="220">
        <v>10</v>
      </c>
      <c r="B45" s="340"/>
      <c r="C45" s="341"/>
      <c r="D45" s="341"/>
      <c r="E45" s="341"/>
      <c r="F45" s="341"/>
      <c r="G45" s="342"/>
      <c r="H45" s="206" t="str">
        <f t="shared" si="10"/>
        <v/>
      </c>
      <c r="I45" s="207"/>
      <c r="J45" s="208" t="str">
        <f t="shared" si="12"/>
        <v/>
      </c>
      <c r="K45" s="206">
        <f t="shared" si="11"/>
        <v>0</v>
      </c>
      <c r="L45" s="209" t="s">
        <v>13</v>
      </c>
    </row>
    <row r="46" spans="1:12" ht="24.6" hidden="1" x14ac:dyDescent="0.7">
      <c r="A46" s="220">
        <v>11</v>
      </c>
      <c r="B46" s="340"/>
      <c r="C46" s="341"/>
      <c r="D46" s="341"/>
      <c r="E46" s="341"/>
      <c r="F46" s="341"/>
      <c r="G46" s="342"/>
      <c r="H46" s="206" t="str">
        <f t="shared" si="10"/>
        <v/>
      </c>
      <c r="I46" s="208"/>
      <c r="J46" s="208" t="str">
        <f t="shared" si="12"/>
        <v/>
      </c>
      <c r="K46" s="206">
        <f t="shared" si="11"/>
        <v>0</v>
      </c>
      <c r="L46" s="209" t="s">
        <v>13</v>
      </c>
    </row>
    <row r="47" spans="1:12" ht="24.6" hidden="1" x14ac:dyDescent="0.7">
      <c r="A47" s="220">
        <v>12</v>
      </c>
      <c r="B47" s="340"/>
      <c r="C47" s="341"/>
      <c r="D47" s="341"/>
      <c r="E47" s="341"/>
      <c r="F47" s="341"/>
      <c r="G47" s="342"/>
      <c r="H47" s="206" t="str">
        <f t="shared" si="10"/>
        <v/>
      </c>
      <c r="I47" s="208"/>
      <c r="J47" s="208" t="str">
        <f t="shared" si="12"/>
        <v/>
      </c>
      <c r="K47" s="206">
        <f t="shared" si="11"/>
        <v>0</v>
      </c>
      <c r="L47" s="209" t="s">
        <v>13</v>
      </c>
    </row>
    <row r="48" spans="1:12" ht="24.6" hidden="1" x14ac:dyDescent="0.7">
      <c r="A48" s="221">
        <v>13</v>
      </c>
      <c r="B48" s="222"/>
      <c r="C48" s="223"/>
      <c r="D48" s="223"/>
      <c r="E48" s="223"/>
      <c r="F48" s="223"/>
      <c r="G48" s="223"/>
      <c r="H48" s="224"/>
      <c r="I48" s="225"/>
      <c r="J48" s="225"/>
      <c r="K48" s="224"/>
      <c r="L48" s="209"/>
    </row>
    <row r="49" spans="1:12" ht="24.6" hidden="1" x14ac:dyDescent="0.7">
      <c r="A49" s="221">
        <v>14</v>
      </c>
      <c r="B49" s="222"/>
      <c r="C49" s="223"/>
      <c r="D49" s="223"/>
      <c r="E49" s="223"/>
      <c r="F49" s="223"/>
      <c r="G49" s="223"/>
      <c r="H49" s="224"/>
      <c r="I49" s="225"/>
      <c r="J49" s="225"/>
      <c r="K49" s="224"/>
      <c r="L49" s="209"/>
    </row>
    <row r="50" spans="1:12" ht="24.6" hidden="1" x14ac:dyDescent="0.7">
      <c r="A50" s="221">
        <v>15</v>
      </c>
      <c r="B50" s="222"/>
      <c r="C50" s="223"/>
      <c r="D50" s="223"/>
      <c r="E50" s="223"/>
      <c r="F50" s="223"/>
      <c r="G50" s="223"/>
      <c r="H50" s="224"/>
      <c r="I50" s="225"/>
      <c r="J50" s="225"/>
      <c r="K50" s="224"/>
      <c r="L50" s="209"/>
    </row>
    <row r="51" spans="1:12" ht="24.6" hidden="1" x14ac:dyDescent="0.7">
      <c r="A51" s="221">
        <v>16</v>
      </c>
      <c r="B51" s="222"/>
      <c r="C51" s="223"/>
      <c r="D51" s="223"/>
      <c r="E51" s="223"/>
      <c r="F51" s="223"/>
      <c r="G51" s="223"/>
      <c r="H51" s="224"/>
      <c r="I51" s="225"/>
      <c r="J51" s="225"/>
      <c r="K51" s="224"/>
      <c r="L51" s="209"/>
    </row>
    <row r="52" spans="1:12" ht="24.6" hidden="1" x14ac:dyDescent="0.7">
      <c r="A52" s="221">
        <v>17</v>
      </c>
      <c r="B52" s="222"/>
      <c r="C52" s="223"/>
      <c r="D52" s="223"/>
      <c r="E52" s="223"/>
      <c r="F52" s="223"/>
      <c r="G52" s="223"/>
      <c r="H52" s="224"/>
      <c r="I52" s="225"/>
      <c r="J52" s="225"/>
      <c r="K52" s="224"/>
      <c r="L52" s="209"/>
    </row>
    <row r="53" spans="1:12" ht="24.6" hidden="1" x14ac:dyDescent="0.7">
      <c r="A53" s="221">
        <v>18</v>
      </c>
      <c r="B53" s="222"/>
      <c r="C53" s="223"/>
      <c r="D53" s="223"/>
      <c r="E53" s="223"/>
      <c r="F53" s="223"/>
      <c r="G53" s="223"/>
      <c r="H53" s="224"/>
      <c r="I53" s="225"/>
      <c r="J53" s="225"/>
      <c r="K53" s="224"/>
      <c r="L53" s="209"/>
    </row>
    <row r="54" spans="1:12" ht="24.6" hidden="1" x14ac:dyDescent="0.7">
      <c r="A54" s="221">
        <v>19</v>
      </c>
      <c r="B54" s="222"/>
      <c r="C54" s="223"/>
      <c r="D54" s="223"/>
      <c r="E54" s="223"/>
      <c r="F54" s="223"/>
      <c r="G54" s="223"/>
      <c r="H54" s="224"/>
      <c r="I54" s="225"/>
      <c r="J54" s="225"/>
      <c r="K54" s="224"/>
      <c r="L54" s="209"/>
    </row>
    <row r="55" spans="1:12" ht="24.6" hidden="1" x14ac:dyDescent="0.7">
      <c r="A55" s="221">
        <v>20</v>
      </c>
      <c r="B55" s="222"/>
      <c r="C55" s="223"/>
      <c r="D55" s="223"/>
      <c r="E55" s="223"/>
      <c r="F55" s="223"/>
      <c r="G55" s="223"/>
      <c r="H55" s="224"/>
      <c r="I55" s="225"/>
      <c r="J55" s="225"/>
      <c r="K55" s="224"/>
      <c r="L55" s="209"/>
    </row>
    <row r="56" spans="1:12" ht="24.6" hidden="1" x14ac:dyDescent="0.7">
      <c r="A56" s="221">
        <v>21</v>
      </c>
      <c r="B56" s="222"/>
      <c r="C56" s="223"/>
      <c r="D56" s="223"/>
      <c r="E56" s="223"/>
      <c r="F56" s="223"/>
      <c r="G56" s="223"/>
      <c r="H56" s="224"/>
      <c r="I56" s="225"/>
      <c r="J56" s="225"/>
      <c r="K56" s="224"/>
      <c r="L56" s="209"/>
    </row>
    <row r="57" spans="1:12" ht="24.6" hidden="1" x14ac:dyDescent="0.7">
      <c r="A57" s="221">
        <v>22</v>
      </c>
      <c r="B57" s="222"/>
      <c r="C57" s="223"/>
      <c r="D57" s="223"/>
      <c r="E57" s="223"/>
      <c r="F57" s="223"/>
      <c r="G57" s="223"/>
      <c r="H57" s="224"/>
      <c r="I57" s="225"/>
      <c r="J57" s="225"/>
      <c r="K57" s="224"/>
      <c r="L57" s="209"/>
    </row>
    <row r="58" spans="1:12" ht="24.6" hidden="1" x14ac:dyDescent="0.7">
      <c r="A58" s="221">
        <v>23</v>
      </c>
      <c r="B58" s="222"/>
      <c r="C58" s="223"/>
      <c r="D58" s="223"/>
      <c r="E58" s="223"/>
      <c r="F58" s="223"/>
      <c r="G58" s="223"/>
      <c r="H58" s="224"/>
      <c r="I58" s="225"/>
      <c r="J58" s="225"/>
      <c r="K58" s="224"/>
      <c r="L58" s="209"/>
    </row>
    <row r="59" spans="1:12" ht="24.6" hidden="1" x14ac:dyDescent="0.7">
      <c r="A59" s="221">
        <v>24</v>
      </c>
      <c r="B59" s="222"/>
      <c r="C59" s="223"/>
      <c r="D59" s="223"/>
      <c r="E59" s="223"/>
      <c r="F59" s="223"/>
      <c r="G59" s="223"/>
      <c r="H59" s="224"/>
      <c r="I59" s="225"/>
      <c r="J59" s="225"/>
      <c r="K59" s="224"/>
      <c r="L59" s="209"/>
    </row>
    <row r="60" spans="1:12" ht="24.6" hidden="1" x14ac:dyDescent="0.7">
      <c r="A60" s="221">
        <v>25</v>
      </c>
      <c r="B60" s="222"/>
      <c r="C60" s="223"/>
      <c r="D60" s="223"/>
      <c r="E60" s="223"/>
      <c r="F60" s="223"/>
      <c r="G60" s="223"/>
      <c r="H60" s="224"/>
      <c r="I60" s="225"/>
      <c r="J60" s="225"/>
      <c r="K60" s="224"/>
      <c r="L60" s="209"/>
    </row>
    <row r="61" spans="1:12" ht="24.6" hidden="1" x14ac:dyDescent="0.7">
      <c r="A61" s="221">
        <v>26</v>
      </c>
      <c r="B61" s="222"/>
      <c r="C61" s="223"/>
      <c r="D61" s="223"/>
      <c r="E61" s="223"/>
      <c r="F61" s="223"/>
      <c r="G61" s="223"/>
      <c r="H61" s="224" t="str">
        <f t="shared" ref="H61:H65" si="13">IFERROR(VLOOKUP(B61,Priceนอกอาคาร,2,FALSE),"")</f>
        <v/>
      </c>
      <c r="I61" s="225"/>
      <c r="J61" s="225" t="str">
        <f t="shared" si="12"/>
        <v/>
      </c>
      <c r="K61" s="224">
        <f>IFERROR(I61*H61,0)</f>
        <v>0</v>
      </c>
      <c r="L61" s="209"/>
    </row>
    <row r="62" spans="1:12" ht="24.6" hidden="1" x14ac:dyDescent="0.7">
      <c r="A62" s="221">
        <v>27</v>
      </c>
      <c r="B62" s="222"/>
      <c r="C62" s="223"/>
      <c r="D62" s="223"/>
      <c r="E62" s="223"/>
      <c r="F62" s="223"/>
      <c r="G62" s="223"/>
      <c r="H62" s="224" t="str">
        <f t="shared" si="13"/>
        <v/>
      </c>
      <c r="I62" s="225"/>
      <c r="J62" s="225" t="str">
        <f t="shared" si="12"/>
        <v/>
      </c>
      <c r="K62" s="224">
        <f>IFERROR(I62*H62,0)</f>
        <v>0</v>
      </c>
      <c r="L62" s="209"/>
    </row>
    <row r="63" spans="1:12" ht="11.55" hidden="1" customHeight="1" x14ac:dyDescent="0.7">
      <c r="A63" s="221">
        <v>28</v>
      </c>
      <c r="B63" s="222"/>
      <c r="C63" s="223"/>
      <c r="D63" s="223"/>
      <c r="E63" s="223"/>
      <c r="F63" s="223"/>
      <c r="G63" s="223"/>
      <c r="H63" s="224" t="str">
        <f t="shared" si="13"/>
        <v/>
      </c>
      <c r="I63" s="225"/>
      <c r="J63" s="225" t="str">
        <f t="shared" si="12"/>
        <v/>
      </c>
      <c r="K63" s="224">
        <f>IFERROR(I63*H63,0)</f>
        <v>0</v>
      </c>
      <c r="L63" s="209"/>
    </row>
    <row r="64" spans="1:12" ht="24.6" hidden="1" x14ac:dyDescent="0.7">
      <c r="A64" s="221">
        <v>29</v>
      </c>
      <c r="B64" s="222"/>
      <c r="C64" s="223"/>
      <c r="D64" s="223"/>
      <c r="E64" s="223"/>
      <c r="F64" s="223"/>
      <c r="G64" s="223"/>
      <c r="H64" s="224" t="str">
        <f t="shared" si="13"/>
        <v/>
      </c>
      <c r="I64" s="225"/>
      <c r="J64" s="225" t="str">
        <f t="shared" si="12"/>
        <v/>
      </c>
      <c r="K64" s="224">
        <f>IFERROR(I64*H64,0)</f>
        <v>0</v>
      </c>
      <c r="L64" s="209"/>
    </row>
    <row r="65" spans="1:12" ht="24.6" hidden="1" x14ac:dyDescent="0.7">
      <c r="A65" s="226">
        <v>30</v>
      </c>
      <c r="B65" s="227"/>
      <c r="C65" s="228"/>
      <c r="D65" s="228"/>
      <c r="E65" s="228"/>
      <c r="F65" s="228"/>
      <c r="G65" s="228"/>
      <c r="H65" s="229" t="str">
        <f t="shared" si="13"/>
        <v/>
      </c>
      <c r="I65" s="225"/>
      <c r="J65" s="225" t="str">
        <f t="shared" si="12"/>
        <v/>
      </c>
      <c r="K65" s="229">
        <f>IFERROR(I65*H65,0)</f>
        <v>0</v>
      </c>
      <c r="L65" s="230"/>
    </row>
    <row r="66" spans="1:12" ht="27" hidden="1" thickBot="1" x14ac:dyDescent="0.75">
      <c r="A66" s="231"/>
      <c r="B66" s="349"/>
      <c r="C66" s="349"/>
      <c r="D66" s="349"/>
      <c r="E66" s="349"/>
      <c r="F66" s="349"/>
      <c r="G66" s="349"/>
      <c r="H66" s="232"/>
      <c r="I66" s="360" t="s">
        <v>97</v>
      </c>
      <c r="J66" s="360"/>
      <c r="K66" s="233">
        <f>SUM(K36:K65)</f>
        <v>0</v>
      </c>
      <c r="L66" s="234" t="s">
        <v>13</v>
      </c>
    </row>
    <row r="67" spans="1:12" ht="24.6" x14ac:dyDescent="0.7">
      <c r="A67" s="235"/>
      <c r="B67" s="356" t="s">
        <v>707</v>
      </c>
      <c r="C67" s="357"/>
      <c r="D67" s="357"/>
      <c r="E67" s="357"/>
      <c r="F67" s="357"/>
      <c r="G67" s="358"/>
      <c r="H67" s="236"/>
      <c r="I67" s="237"/>
      <c r="J67" s="237"/>
      <c r="K67" s="236"/>
      <c r="L67" s="238"/>
    </row>
    <row r="68" spans="1:12" ht="24.6" x14ac:dyDescent="0.7">
      <c r="A68" s="239" t="s">
        <v>46</v>
      </c>
      <c r="B68" s="359" t="s">
        <v>96</v>
      </c>
      <c r="C68" s="359"/>
      <c r="D68" s="359"/>
      <c r="E68" s="359"/>
      <c r="F68" s="359"/>
      <c r="G68" s="359"/>
      <c r="H68" s="241" t="s">
        <v>47</v>
      </c>
      <c r="I68" s="240" t="s">
        <v>48</v>
      </c>
      <c r="J68" s="240" t="s">
        <v>1</v>
      </c>
      <c r="K68" s="241" t="s">
        <v>49</v>
      </c>
      <c r="L68" s="242" t="s">
        <v>1</v>
      </c>
    </row>
    <row r="69" spans="1:12" ht="24.6" x14ac:dyDescent="0.7">
      <c r="A69" s="205">
        <v>1</v>
      </c>
      <c r="B69" s="340"/>
      <c r="C69" s="341"/>
      <c r="D69" s="341"/>
      <c r="E69" s="341"/>
      <c r="F69" s="341"/>
      <c r="G69" s="342"/>
      <c r="H69" s="280" t="str">
        <f>IFERROR(VLOOKUP(B69,'[1]Ref.1'!$E$2:$F$278,2,FALSE),"")</f>
        <v/>
      </c>
      <c r="I69" s="207"/>
      <c r="J69" s="208" t="str">
        <f>IFERROR(VLOOKUP(B69,'[1]Ref.1'!$B$2:$C$278,2,FALSE),"")</f>
        <v/>
      </c>
      <c r="K69" s="280">
        <f t="shared" ref="K69" si="14">IFERROR(I69*H69,0)</f>
        <v>0</v>
      </c>
      <c r="L69" s="209" t="s">
        <v>13</v>
      </c>
    </row>
    <row r="70" spans="1:12" ht="24.6" x14ac:dyDescent="0.7">
      <c r="A70" s="205">
        <v>2</v>
      </c>
      <c r="B70" s="340"/>
      <c r="C70" s="341"/>
      <c r="D70" s="341"/>
      <c r="E70" s="341"/>
      <c r="F70" s="341"/>
      <c r="G70" s="342"/>
      <c r="H70" s="280" t="str">
        <f>IFERROR(VLOOKUP(B70,'[2]Ref.1'!$E$2:$G$291,2,FALSE),"")</f>
        <v/>
      </c>
      <c r="I70" s="207"/>
      <c r="J70" s="208" t="str">
        <f>IFERROR(VLOOKUP(B70,'[2]Ref.1'!$E$2:$G$291,3,FALSE),"")</f>
        <v/>
      </c>
      <c r="K70" s="280">
        <f t="shared" ref="K70:K71" si="15">IFERROR(I70*H70,0)</f>
        <v>0</v>
      </c>
      <c r="L70" s="211" t="s">
        <v>13</v>
      </c>
    </row>
    <row r="71" spans="1:12" ht="24.6" x14ac:dyDescent="0.7">
      <c r="A71" s="210">
        <v>3</v>
      </c>
      <c r="B71" s="340"/>
      <c r="C71" s="341"/>
      <c r="D71" s="341"/>
      <c r="E71" s="341"/>
      <c r="F71" s="341"/>
      <c r="G71" s="342"/>
      <c r="H71" s="280" t="str">
        <f>IFERROR(VLOOKUP(B71,'[2]Ref.1'!$E$2:$G$291,2,FALSE),"")</f>
        <v/>
      </c>
      <c r="I71" s="207"/>
      <c r="J71" s="208" t="str">
        <f>IFERROR(VLOOKUP(B71,'[2]Ref.1'!$E$2:$G$291,3,FALSE),"")</f>
        <v/>
      </c>
      <c r="K71" s="280">
        <f t="shared" si="15"/>
        <v>0</v>
      </c>
      <c r="L71" s="211" t="s">
        <v>13</v>
      </c>
    </row>
    <row r="72" spans="1:12" ht="24.6" hidden="1" x14ac:dyDescent="0.7">
      <c r="A72" s="243">
        <v>3</v>
      </c>
      <c r="B72" s="334"/>
      <c r="C72" s="334"/>
      <c r="D72" s="334"/>
      <c r="E72" s="334"/>
      <c r="F72" s="334"/>
      <c r="G72" s="334"/>
      <c r="H72" s="206" t="str">
        <f t="shared" ref="H72:H85" si="16">IFERROR(VLOOKUP(B72,Priceนอกอาคาร,2,FALSE),"")</f>
        <v/>
      </c>
      <c r="I72" s="212"/>
      <c r="J72" s="208" t="str">
        <f t="shared" ref="J72" si="17">IFERROR(VLOOKUP(B72,หน่วยนอกอาคาร,2,FALSE),"")</f>
        <v/>
      </c>
      <c r="K72" s="206">
        <f t="shared" ref="K72" si="18">IFERROR(I72*H72,0)</f>
        <v>0</v>
      </c>
      <c r="L72" s="244" t="s">
        <v>13</v>
      </c>
    </row>
    <row r="73" spans="1:12" ht="24.6" hidden="1" x14ac:dyDescent="0.7">
      <c r="A73" s="243">
        <v>4</v>
      </c>
      <c r="B73" s="334"/>
      <c r="C73" s="334"/>
      <c r="D73" s="334"/>
      <c r="E73" s="334"/>
      <c r="F73" s="334"/>
      <c r="G73" s="334"/>
      <c r="H73" s="206" t="str">
        <f t="shared" si="16"/>
        <v/>
      </c>
      <c r="I73" s="212"/>
      <c r="J73" s="208" t="str">
        <f t="shared" ref="J73:J74" si="19">IFERROR(VLOOKUP(B73,หน่วยนอกอาคาร,2,FALSE),"")</f>
        <v/>
      </c>
      <c r="K73" s="206">
        <f t="shared" ref="K73" si="20">IFERROR(I73*H73,0)</f>
        <v>0</v>
      </c>
      <c r="L73" s="244" t="s">
        <v>13</v>
      </c>
    </row>
    <row r="74" spans="1:12" ht="24.6" hidden="1" x14ac:dyDescent="0.7">
      <c r="A74" s="243">
        <v>5</v>
      </c>
      <c r="B74" s="334"/>
      <c r="C74" s="334"/>
      <c r="D74" s="334"/>
      <c r="E74" s="334"/>
      <c r="F74" s="334"/>
      <c r="G74" s="334"/>
      <c r="H74" s="206" t="str">
        <f t="shared" si="16"/>
        <v/>
      </c>
      <c r="I74" s="212"/>
      <c r="J74" s="208" t="str">
        <f t="shared" si="19"/>
        <v/>
      </c>
      <c r="K74" s="206"/>
      <c r="L74" s="244" t="s">
        <v>13</v>
      </c>
    </row>
    <row r="75" spans="1:12" ht="24.6" hidden="1" x14ac:dyDescent="0.7">
      <c r="A75" s="243">
        <v>6</v>
      </c>
      <c r="B75" s="334"/>
      <c r="C75" s="334"/>
      <c r="D75" s="334"/>
      <c r="E75" s="334"/>
      <c r="F75" s="334"/>
      <c r="G75" s="334"/>
      <c r="H75" s="206" t="str">
        <f t="shared" si="16"/>
        <v/>
      </c>
      <c r="I75" s="212"/>
      <c r="J75" s="208" t="str">
        <f t="shared" ref="J75:J85" si="21">IFERROR(VLOOKUP(B75,หน่วยนอกอาคาร,2,FALSE),"")</f>
        <v/>
      </c>
      <c r="K75" s="206">
        <f t="shared" ref="K75" si="22">IFERROR(I75*H75,0)</f>
        <v>0</v>
      </c>
      <c r="L75" s="244" t="s">
        <v>13</v>
      </c>
    </row>
    <row r="76" spans="1:12" ht="27" thickBot="1" x14ac:dyDescent="0.75">
      <c r="A76" s="350" t="s">
        <v>97</v>
      </c>
      <c r="B76" s="351"/>
      <c r="C76" s="351"/>
      <c r="D76" s="351"/>
      <c r="E76" s="351"/>
      <c r="F76" s="351"/>
      <c r="G76" s="351"/>
      <c r="H76" s="351"/>
      <c r="I76" s="351"/>
      <c r="J76" s="351"/>
      <c r="K76" s="245">
        <f>SUM(K69:K75)</f>
        <v>0</v>
      </c>
      <c r="L76" s="246" t="s">
        <v>13</v>
      </c>
    </row>
    <row r="77" spans="1:12" ht="24.6" x14ac:dyDescent="0.7">
      <c r="A77" s="235"/>
      <c r="B77" s="356" t="s">
        <v>450</v>
      </c>
      <c r="C77" s="357"/>
      <c r="D77" s="357"/>
      <c r="E77" s="357"/>
      <c r="F77" s="357"/>
      <c r="G77" s="358"/>
      <c r="H77" s="236"/>
      <c r="I77" s="237"/>
      <c r="J77" s="237"/>
      <c r="K77" s="236"/>
      <c r="L77" s="238"/>
    </row>
    <row r="78" spans="1:12" ht="24.6" x14ac:dyDescent="0.7">
      <c r="A78" s="239" t="s">
        <v>46</v>
      </c>
      <c r="B78" s="359" t="s">
        <v>96</v>
      </c>
      <c r="C78" s="359"/>
      <c r="D78" s="359"/>
      <c r="E78" s="359"/>
      <c r="F78" s="359"/>
      <c r="G78" s="359"/>
      <c r="H78" s="241" t="s">
        <v>47</v>
      </c>
      <c r="I78" s="240" t="s">
        <v>48</v>
      </c>
      <c r="J78" s="240" t="s">
        <v>1</v>
      </c>
      <c r="K78" s="241" t="s">
        <v>49</v>
      </c>
      <c r="L78" s="242" t="s">
        <v>1</v>
      </c>
    </row>
    <row r="79" spans="1:12" ht="24.6" x14ac:dyDescent="0.7">
      <c r="A79" s="205">
        <v>1</v>
      </c>
      <c r="B79" s="340" t="s">
        <v>421</v>
      </c>
      <c r="C79" s="341"/>
      <c r="D79" s="341"/>
      <c r="E79" s="341"/>
      <c r="F79" s="341"/>
      <c r="G79" s="342"/>
      <c r="H79" s="280">
        <f>IFERROR(VLOOKUP(B79,'[1]Ref.1'!$E$2:$F$278,2,FALSE),"")</f>
        <v>1500</v>
      </c>
      <c r="I79" s="207">
        <v>1</v>
      </c>
      <c r="J79" s="208" t="str">
        <f>IFERROR(VLOOKUP(B79,'[1]Ref.1'!$B$2:$C$278,2,FALSE),"")</f>
        <v>วัน</v>
      </c>
      <c r="K79" s="280">
        <f t="shared" ref="K79" si="23">IFERROR(I79*H79,0)</f>
        <v>1500</v>
      </c>
      <c r="L79" s="209" t="s">
        <v>13</v>
      </c>
    </row>
    <row r="80" spans="1:12" ht="24.6" x14ac:dyDescent="0.7">
      <c r="A80" s="243">
        <v>2</v>
      </c>
      <c r="B80" s="334" t="s">
        <v>427</v>
      </c>
      <c r="C80" s="334"/>
      <c r="D80" s="334"/>
      <c r="E80" s="334"/>
      <c r="F80" s="334"/>
      <c r="G80" s="334"/>
      <c r="H80" s="280">
        <v>1500</v>
      </c>
      <c r="I80" s="207">
        <v>1</v>
      </c>
      <c r="J80" s="208" t="s">
        <v>0</v>
      </c>
      <c r="K80" s="280">
        <f>H80*I80</f>
        <v>1500</v>
      </c>
      <c r="L80" s="244" t="s">
        <v>13</v>
      </c>
    </row>
    <row r="81" spans="1:12" ht="25.2" thickBot="1" x14ac:dyDescent="0.75">
      <c r="A81" s="243"/>
      <c r="B81" s="334"/>
      <c r="C81" s="334"/>
      <c r="D81" s="334"/>
      <c r="E81" s="334"/>
      <c r="F81" s="334"/>
      <c r="G81" s="334"/>
      <c r="H81" s="206"/>
      <c r="I81" s="212"/>
      <c r="J81" s="208"/>
      <c r="K81" s="206"/>
      <c r="L81" s="244"/>
    </row>
    <row r="82" spans="1:12" ht="25.2" hidden="1" thickBot="1" x14ac:dyDescent="0.75">
      <c r="A82" s="243">
        <v>3</v>
      </c>
      <c r="B82" s="334"/>
      <c r="C82" s="334"/>
      <c r="D82" s="334"/>
      <c r="E82" s="334"/>
      <c r="F82" s="334"/>
      <c r="G82" s="334"/>
      <c r="H82" s="206" t="str">
        <f t="shared" ref="H82" si="24">IFERROR(VLOOKUP(B82,Priceนอกอาคาร,2,FALSE),"")</f>
        <v/>
      </c>
      <c r="I82" s="212"/>
      <c r="J82" s="208" t="str">
        <f t="shared" ref="J82" si="25">IFERROR(VLOOKUP(B82,หน่วยนอกอาคาร,2,FALSE),"")</f>
        <v/>
      </c>
      <c r="K82" s="206">
        <f t="shared" ref="K82:K85" si="26">IFERROR(I82*H82,0)</f>
        <v>0</v>
      </c>
      <c r="L82" s="244" t="s">
        <v>13</v>
      </c>
    </row>
    <row r="83" spans="1:12" ht="25.2" hidden="1" thickBot="1" x14ac:dyDescent="0.75">
      <c r="A83" s="243">
        <v>4</v>
      </c>
      <c r="B83" s="334"/>
      <c r="C83" s="334"/>
      <c r="D83" s="334"/>
      <c r="E83" s="334"/>
      <c r="F83" s="334"/>
      <c r="G83" s="334"/>
      <c r="H83" s="206" t="str">
        <f t="shared" si="16"/>
        <v/>
      </c>
      <c r="I83" s="212"/>
      <c r="J83" s="208" t="str">
        <f t="shared" si="21"/>
        <v/>
      </c>
      <c r="K83" s="206">
        <f t="shared" si="26"/>
        <v>0</v>
      </c>
      <c r="L83" s="244" t="s">
        <v>13</v>
      </c>
    </row>
    <row r="84" spans="1:12" ht="25.2" hidden="1" thickBot="1" x14ac:dyDescent="0.75">
      <c r="A84" s="247">
        <v>5</v>
      </c>
      <c r="B84" s="364"/>
      <c r="C84" s="364"/>
      <c r="D84" s="364"/>
      <c r="E84" s="364"/>
      <c r="F84" s="364"/>
      <c r="G84" s="364"/>
      <c r="H84" s="248" t="str">
        <f t="shared" si="16"/>
        <v/>
      </c>
      <c r="I84" s="249"/>
      <c r="J84" s="250" t="str">
        <f t="shared" si="21"/>
        <v/>
      </c>
      <c r="K84" s="206">
        <f t="shared" si="26"/>
        <v>0</v>
      </c>
      <c r="L84" s="244" t="s">
        <v>13</v>
      </c>
    </row>
    <row r="85" spans="1:12" ht="23.55" hidden="1" customHeight="1" thickBot="1" x14ac:dyDescent="0.75">
      <c r="A85" s="94">
        <v>6</v>
      </c>
      <c r="B85" s="368"/>
      <c r="C85" s="369"/>
      <c r="D85" s="369"/>
      <c r="E85" s="369"/>
      <c r="F85" s="369"/>
      <c r="G85" s="370"/>
      <c r="H85" s="95" t="str">
        <f t="shared" si="16"/>
        <v/>
      </c>
      <c r="I85" s="105"/>
      <c r="J85" s="96" t="str">
        <f t="shared" si="21"/>
        <v/>
      </c>
      <c r="K85" s="206">
        <f t="shared" si="26"/>
        <v>0</v>
      </c>
      <c r="L85" s="244" t="s">
        <v>13</v>
      </c>
    </row>
    <row r="86" spans="1:12" ht="28.8" customHeight="1" x14ac:dyDescent="0.75">
      <c r="A86" s="36"/>
      <c r="B86" s="348"/>
      <c r="C86" s="348"/>
      <c r="D86" s="348"/>
      <c r="E86" s="348"/>
      <c r="F86" s="348"/>
      <c r="G86" s="348"/>
      <c r="H86" s="37"/>
      <c r="I86" s="371" t="s">
        <v>97</v>
      </c>
      <c r="J86" s="371"/>
      <c r="K86" s="165">
        <f>SUM(K80:K84)</f>
        <v>1500</v>
      </c>
      <c r="L86" s="26" t="s">
        <v>13</v>
      </c>
    </row>
    <row r="87" spans="1:12" ht="6.6" hidden="1" customHeight="1" x14ac:dyDescent="0.75">
      <c r="A87" s="36"/>
      <c r="B87" s="348"/>
      <c r="C87" s="348"/>
      <c r="D87" s="348"/>
      <c r="E87" s="348"/>
      <c r="F87" s="348"/>
      <c r="G87" s="348"/>
      <c r="H87" s="37"/>
      <c r="I87" s="39"/>
      <c r="J87" s="39"/>
      <c r="K87" s="38"/>
      <c r="L87" s="26"/>
    </row>
    <row r="88" spans="1:12" ht="28.8" x14ac:dyDescent="0.9">
      <c r="A88" s="27"/>
      <c r="B88" s="348"/>
      <c r="C88" s="348"/>
      <c r="D88" s="348"/>
      <c r="E88" s="348"/>
      <c r="F88" s="348"/>
      <c r="G88" s="348"/>
      <c r="H88" s="99"/>
      <c r="I88" s="27"/>
      <c r="J88" s="40" t="s">
        <v>98</v>
      </c>
      <c r="K88" s="119">
        <f>K76+K66+K33+K86</f>
        <v>5141.325499999999</v>
      </c>
      <c r="L88" s="41" t="s">
        <v>13</v>
      </c>
    </row>
    <row r="89" spans="1:12" ht="27.6" thickBot="1" x14ac:dyDescent="0.8">
      <c r="A89" s="27"/>
      <c r="B89" s="107"/>
      <c r="C89" s="107"/>
      <c r="D89" s="107"/>
      <c r="E89" s="107"/>
      <c r="F89" s="107"/>
      <c r="G89" s="107"/>
      <c r="H89" s="115"/>
      <c r="I89" s="27"/>
      <c r="J89" s="40" t="s">
        <v>540</v>
      </c>
      <c r="K89" s="118">
        <f>K15+K16</f>
        <v>5000</v>
      </c>
      <c r="L89" s="41" t="s">
        <v>13</v>
      </c>
    </row>
    <row r="90" spans="1:12" ht="28.2" thickTop="1" thickBot="1" x14ac:dyDescent="0.8">
      <c r="A90" s="27"/>
      <c r="B90" s="107"/>
      <c r="C90" s="107"/>
      <c r="D90" s="107"/>
      <c r="E90" s="107"/>
      <c r="F90" s="107"/>
      <c r="G90" s="107"/>
      <c r="H90" s="115"/>
      <c r="I90" s="27"/>
      <c r="J90" s="40" t="s">
        <v>541</v>
      </c>
      <c r="K90" s="118">
        <f>K88-K89</f>
        <v>141.32549999999901</v>
      </c>
      <c r="L90" s="41" t="s">
        <v>13</v>
      </c>
    </row>
    <row r="91" spans="1:12" ht="29.4" thickTop="1" x14ac:dyDescent="0.9">
      <c r="A91" s="27"/>
      <c r="B91" s="107"/>
      <c r="C91" s="107"/>
      <c r="D91" s="107"/>
      <c r="E91" s="107"/>
      <c r="F91" s="107"/>
      <c r="G91" s="107"/>
      <c r="H91" s="365" t="s">
        <v>443</v>
      </c>
      <c r="I91" s="365"/>
      <c r="J91" s="365"/>
      <c r="K91" s="97">
        <f>(K33+K76-K89)/(K20+G20)</f>
        <v>-0.67933725000000023</v>
      </c>
      <c r="L91" s="41" t="s">
        <v>51</v>
      </c>
    </row>
    <row r="92" spans="1:12" ht="28.8" x14ac:dyDescent="0.9">
      <c r="A92" s="42"/>
      <c r="B92" s="107"/>
      <c r="C92" s="107"/>
      <c r="D92" s="107"/>
      <c r="E92" s="107"/>
      <c r="F92" s="107"/>
      <c r="G92" s="107"/>
      <c r="H92" s="99"/>
      <c r="I92" s="42"/>
      <c r="J92" s="98" t="s">
        <v>609</v>
      </c>
      <c r="K92" s="97">
        <f>K90/(K20+G20)</f>
        <v>7.0662749999999511E-2</v>
      </c>
      <c r="L92" s="43" t="s">
        <v>51</v>
      </c>
    </row>
    <row r="93" spans="1:12" ht="25.8" customHeight="1" x14ac:dyDescent="0.9">
      <c r="A93" s="277"/>
      <c r="B93" s="107"/>
      <c r="C93" s="107"/>
      <c r="D93" s="107"/>
      <c r="E93" s="107"/>
      <c r="F93" s="107"/>
      <c r="G93" s="107"/>
      <c r="H93" s="44"/>
      <c r="I93" s="39"/>
      <c r="J93" s="114" t="s">
        <v>526</v>
      </c>
      <c r="K93" s="194">
        <f>(K20+G20)/K5</f>
        <v>333.33333333333331</v>
      </c>
      <c r="L93" s="116" t="s">
        <v>13</v>
      </c>
    </row>
    <row r="94" spans="1:12" ht="32.549999999999997" customHeight="1" x14ac:dyDescent="0.75">
      <c r="A94" s="375" t="s">
        <v>580</v>
      </c>
      <c r="B94" s="375"/>
      <c r="C94" s="375"/>
      <c r="D94" s="202"/>
      <c r="E94" s="107"/>
      <c r="F94" s="202"/>
      <c r="G94" s="202"/>
      <c r="H94" s="361" t="s">
        <v>708</v>
      </c>
      <c r="I94" s="361"/>
      <c r="J94" s="361"/>
      <c r="K94" s="361"/>
      <c r="L94" s="361"/>
    </row>
    <row r="95" spans="1:12" ht="49.35" customHeight="1" x14ac:dyDescent="0.7">
      <c r="A95" s="367" t="s">
        <v>490</v>
      </c>
      <c r="B95" s="367"/>
      <c r="C95" s="367"/>
      <c r="D95" s="363" t="s">
        <v>848</v>
      </c>
      <c r="E95" s="363"/>
      <c r="F95" s="363"/>
      <c r="G95" s="202"/>
      <c r="H95" s="361" t="s">
        <v>576</v>
      </c>
      <c r="I95" s="361"/>
      <c r="J95" s="361"/>
      <c r="K95" s="361"/>
      <c r="L95" s="361"/>
    </row>
    <row r="96" spans="1:12" ht="20.55" customHeight="1" x14ac:dyDescent="0.7">
      <c r="A96" s="375" t="str">
        <f>C8</f>
        <v>นางสาวพัชรพรรณ   พึ่งพา</v>
      </c>
      <c r="B96" s="375"/>
      <c r="C96" s="375"/>
      <c r="D96" s="366" t="s">
        <v>855</v>
      </c>
      <c r="E96" s="366"/>
      <c r="F96" s="366"/>
      <c r="G96" s="202"/>
      <c r="H96" s="367" t="s">
        <v>243</v>
      </c>
      <c r="I96" s="367"/>
      <c r="J96" s="367"/>
      <c r="K96" s="367"/>
      <c r="L96" s="367"/>
    </row>
    <row r="97" spans="1:16" ht="20.55" customHeight="1" x14ac:dyDescent="0.7">
      <c r="A97" s="367" t="str">
        <f>VLOOKUP(A96,'Ref.3'!M3:O25,3,0)</f>
        <v>Sales Supervisor</v>
      </c>
      <c r="B97" s="367"/>
      <c r="C97" s="367"/>
      <c r="D97" s="367" t="s">
        <v>851</v>
      </c>
      <c r="E97" s="367"/>
      <c r="F97" s="367"/>
      <c r="G97" s="202"/>
      <c r="H97" s="374" t="str">
        <f>VLOOKUP(H96,'Ref.3'!K29:L30,2,0)</f>
        <v xml:space="preserve">Survey Manager  </v>
      </c>
      <c r="I97" s="374"/>
      <c r="J97" s="374"/>
      <c r="K97" s="374"/>
      <c r="L97" s="374"/>
    </row>
    <row r="98" spans="1:16" ht="20.55" customHeight="1" x14ac:dyDescent="0.7">
      <c r="A98" s="275"/>
      <c r="B98" s="275"/>
      <c r="C98" s="275"/>
      <c r="D98" s="275"/>
      <c r="E98" s="276"/>
      <c r="F98" s="275"/>
      <c r="G98" s="276"/>
      <c r="H98" s="203"/>
      <c r="I98" s="203"/>
      <c r="J98" s="202"/>
      <c r="K98" s="202"/>
      <c r="L98" s="204"/>
      <c r="N98" s="373"/>
      <c r="O98" s="373"/>
      <c r="P98" s="373"/>
    </row>
    <row r="99" spans="1:16" ht="24.6" x14ac:dyDescent="0.7">
      <c r="A99" s="367" t="s">
        <v>846</v>
      </c>
      <c r="B99" s="367"/>
      <c r="C99" s="367"/>
      <c r="D99" s="372"/>
      <c r="E99" s="372"/>
      <c r="F99" s="372"/>
      <c r="G99" s="275"/>
      <c r="H99" s="361" t="s">
        <v>706</v>
      </c>
      <c r="I99" s="361"/>
      <c r="J99" s="361"/>
      <c r="K99" s="361"/>
      <c r="L99" s="361"/>
    </row>
    <row r="100" spans="1:16" ht="49.35" customHeight="1" x14ac:dyDescent="0.7">
      <c r="A100" s="367" t="s">
        <v>490</v>
      </c>
      <c r="B100" s="367"/>
      <c r="C100" s="367"/>
      <c r="D100" s="363" t="s">
        <v>848</v>
      </c>
      <c r="E100" s="363"/>
      <c r="F100" s="363"/>
      <c r="G100" s="113"/>
      <c r="H100" s="361" t="s">
        <v>491</v>
      </c>
      <c r="I100" s="361"/>
      <c r="J100" s="361"/>
      <c r="K100" s="361"/>
      <c r="L100" s="361"/>
    </row>
    <row r="101" spans="1:16" ht="46.2" customHeight="1" x14ac:dyDescent="0.7">
      <c r="A101" s="367" t="s">
        <v>847</v>
      </c>
      <c r="B101" s="367"/>
      <c r="C101" s="367"/>
      <c r="D101" s="362" t="s">
        <v>646</v>
      </c>
      <c r="E101" s="362"/>
      <c r="F101" s="362"/>
      <c r="G101" s="113"/>
      <c r="H101" s="375" t="s">
        <v>283</v>
      </c>
      <c r="I101" s="375"/>
      <c r="J101" s="375"/>
      <c r="K101" s="375"/>
      <c r="L101" s="375"/>
    </row>
    <row r="102" spans="1:16" ht="24.6" x14ac:dyDescent="0.7">
      <c r="A102" s="367" t="s">
        <v>852</v>
      </c>
      <c r="B102" s="367"/>
      <c r="C102" s="367"/>
      <c r="D102" s="372" t="str">
        <f>VLOOKUP(D101,'Ref.3'!K34:L35,2,0)</f>
        <v xml:space="preserve"> Sales Manager ISP</v>
      </c>
      <c r="E102" s="372"/>
      <c r="F102" s="372"/>
      <c r="G102" s="113"/>
      <c r="H102" s="367" t="str">
        <f>VLOOKUP(H101,'Ref.3'!I8:J10,2,0)</f>
        <v>ผู้บริหารสายงาน Non cable</v>
      </c>
      <c r="I102" s="367"/>
      <c r="J102" s="367"/>
      <c r="K102" s="367"/>
      <c r="L102" s="367"/>
    </row>
    <row r="103" spans="1:16" x14ac:dyDescent="0.3">
      <c r="A103" s="113"/>
      <c r="B103" s="113"/>
      <c r="C103" s="113"/>
      <c r="G103" s="113"/>
      <c r="H103" s="113"/>
      <c r="I103" s="113"/>
      <c r="J103" s="113"/>
      <c r="K103" s="113"/>
      <c r="L103" s="113"/>
    </row>
    <row r="104" spans="1:16" x14ac:dyDescent="0.3">
      <c r="A104" s="113"/>
      <c r="B104" s="113"/>
      <c r="C104" s="113"/>
      <c r="H104" s="113"/>
      <c r="I104" s="113"/>
      <c r="J104" s="113"/>
      <c r="K104" s="113"/>
      <c r="L104" s="113"/>
    </row>
    <row r="105" spans="1:16" x14ac:dyDescent="0.3">
      <c r="A105" s="113"/>
      <c r="B105" s="113"/>
      <c r="C105" s="113"/>
      <c r="H105" s="113"/>
      <c r="I105" s="113"/>
      <c r="J105" s="113"/>
      <c r="K105" s="113"/>
      <c r="L105" s="113"/>
    </row>
    <row r="106" spans="1:16" x14ac:dyDescent="0.3">
      <c r="A106" s="113"/>
      <c r="B106" s="113"/>
      <c r="C106" s="113"/>
      <c r="H106" s="113"/>
      <c r="I106" s="113"/>
      <c r="J106" s="113"/>
      <c r="K106" s="113"/>
      <c r="L106" s="113"/>
    </row>
  </sheetData>
  <dataConsolidate/>
  <mergeCells count="117">
    <mergeCell ref="D102:F102"/>
    <mergeCell ref="N98:P98"/>
    <mergeCell ref="A97:C97"/>
    <mergeCell ref="H97:L97"/>
    <mergeCell ref="A102:C102"/>
    <mergeCell ref="B40:G40"/>
    <mergeCell ref="B46:G46"/>
    <mergeCell ref="B47:G47"/>
    <mergeCell ref="B41:G41"/>
    <mergeCell ref="B82:G82"/>
    <mergeCell ref="B77:G77"/>
    <mergeCell ref="B78:G78"/>
    <mergeCell ref="H102:L102"/>
    <mergeCell ref="A94:C94"/>
    <mergeCell ref="A95:C95"/>
    <mergeCell ref="A96:C96"/>
    <mergeCell ref="A99:C99"/>
    <mergeCell ref="A100:C100"/>
    <mergeCell ref="A101:C101"/>
    <mergeCell ref="H99:L99"/>
    <mergeCell ref="H100:L100"/>
    <mergeCell ref="B80:G80"/>
    <mergeCell ref="H101:L101"/>
    <mergeCell ref="H96:L96"/>
    <mergeCell ref="H94:L94"/>
    <mergeCell ref="H95:L95"/>
    <mergeCell ref="D101:F101"/>
    <mergeCell ref="D100:F100"/>
    <mergeCell ref="B84:G84"/>
    <mergeCell ref="H91:J91"/>
    <mergeCell ref="D95:F95"/>
    <mergeCell ref="D96:F96"/>
    <mergeCell ref="D97:F97"/>
    <mergeCell ref="B86:G86"/>
    <mergeCell ref="B87:G87"/>
    <mergeCell ref="B85:G85"/>
    <mergeCell ref="I86:J86"/>
    <mergeCell ref="D99:F99"/>
    <mergeCell ref="B83:G83"/>
    <mergeCell ref="B88:G88"/>
    <mergeCell ref="B81:G81"/>
    <mergeCell ref="B66:G66"/>
    <mergeCell ref="A33:J33"/>
    <mergeCell ref="A76:J76"/>
    <mergeCell ref="A34:L34"/>
    <mergeCell ref="B35:G35"/>
    <mergeCell ref="B74:G74"/>
    <mergeCell ref="B69:G69"/>
    <mergeCell ref="B67:G67"/>
    <mergeCell ref="B68:G68"/>
    <mergeCell ref="B70:G70"/>
    <mergeCell ref="B71:G71"/>
    <mergeCell ref="B75:G75"/>
    <mergeCell ref="I66:J66"/>
    <mergeCell ref="B36:G36"/>
    <mergeCell ref="B37:G37"/>
    <mergeCell ref="B38:G38"/>
    <mergeCell ref="B39:G39"/>
    <mergeCell ref="B72:G72"/>
    <mergeCell ref="B73:G73"/>
    <mergeCell ref="B79:G79"/>
    <mergeCell ref="B32:G32"/>
    <mergeCell ref="B42:G42"/>
    <mergeCell ref="B43:G43"/>
    <mergeCell ref="B44:G44"/>
    <mergeCell ref="B45:G45"/>
    <mergeCell ref="H18:J18"/>
    <mergeCell ref="H19:J19"/>
    <mergeCell ref="B27:G27"/>
    <mergeCell ref="B25:G25"/>
    <mergeCell ref="B24:G24"/>
    <mergeCell ref="B26:G26"/>
    <mergeCell ref="B28:G28"/>
    <mergeCell ref="B29:G29"/>
    <mergeCell ref="B30:G30"/>
    <mergeCell ref="B31:G31"/>
    <mergeCell ref="A17:A19"/>
    <mergeCell ref="I20:J20"/>
    <mergeCell ref="B20:C20"/>
    <mergeCell ref="D20:F20"/>
    <mergeCell ref="A21:G21"/>
    <mergeCell ref="B22:G22"/>
    <mergeCell ref="B23:G23"/>
    <mergeCell ref="H17:J17"/>
    <mergeCell ref="B15:G15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13:G13"/>
    <mergeCell ref="B14:G14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36:B65 B69 B79 B23:B31" xr:uid="{B52077B7-097D-41B0-84C1-9AC060B759BD}">
      <formula1>นอกอาคาร</formula1>
    </dataValidation>
  </dataValidations>
  <hyperlinks>
    <hyperlink ref="E3" r:id="rId1" xr:uid="{3AA262CB-B1BF-43C2-A324-BD9D4EC3BB27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B85:G85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A96:C96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H101:L101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B72:G74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D101:F101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H96:L96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B81:G84</xm:sqref>
        </x14:dataValidation>
        <x14:dataValidation type="list" allowBlank="1" showInputMessage="1" showErrorMessage="1" xr:uid="{A038AC6A-E38D-4CBA-B360-41D6DCED092C}">
          <x14:formula1>
            <xm:f>'C:\Users\Admin\Desktop\WIFI2025\[2024_Survey ROI Net - Cable  รุจิเวศน์เพลส.xlsx]Ref.1'!#REF!</xm:f>
          </x14:formula1>
          <xm:sqref>B70:B71</xm:sqref>
        </x14:dataValidation>
        <x14:dataValidation type="list" allowBlank="1" showInputMessage="1" showErrorMessage="1" xr:uid="{159E13C8-F300-4445-97AA-BA97F47A5EAF}">
          <x14:formula1>
            <xm:f>'C:\Users\Admin\Desktop\[20240821_Survey ROI  อาคาร @ Home งามวงศ์วาน.xlsx]Ref.1'!#REF!</xm:f>
          </x14:formula1>
          <xm:sqref>B80:G80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B52:L57"/>
  <sheetViews>
    <sheetView workbookViewId="0"/>
  </sheetViews>
  <sheetFormatPr defaultRowHeight="14.4" x14ac:dyDescent="0.3"/>
  <sheetData>
    <row r="52" spans="2:12" x14ac:dyDescent="0.3">
      <c r="B52">
        <v>30</v>
      </c>
      <c r="C52">
        <v>6</v>
      </c>
      <c r="E52">
        <v>12</v>
      </c>
      <c r="G52">
        <v>18</v>
      </c>
      <c r="I52">
        <v>24</v>
      </c>
      <c r="K52">
        <v>30</v>
      </c>
      <c r="L52">
        <f>SUM(B52:K52)</f>
        <v>120</v>
      </c>
    </row>
    <row r="53" spans="2:12" x14ac:dyDescent="0.3">
      <c r="B53">
        <v>20</v>
      </c>
      <c r="C53">
        <v>6</v>
      </c>
      <c r="E53">
        <v>12</v>
      </c>
      <c r="G53">
        <v>18</v>
      </c>
      <c r="I53">
        <v>24</v>
      </c>
      <c r="K53">
        <v>30</v>
      </c>
      <c r="L53">
        <f t="shared" ref="L53:L56" si="0">SUM(B53:K53)</f>
        <v>110</v>
      </c>
    </row>
    <row r="54" spans="2:12" x14ac:dyDescent="0.3">
      <c r="B54">
        <v>10</v>
      </c>
      <c r="C54">
        <v>6</v>
      </c>
      <c r="E54">
        <v>12</v>
      </c>
      <c r="G54">
        <v>18</v>
      </c>
      <c r="I54">
        <v>24</v>
      </c>
      <c r="K54">
        <v>30</v>
      </c>
      <c r="L54">
        <f t="shared" si="0"/>
        <v>100</v>
      </c>
    </row>
    <row r="55" spans="2:12" x14ac:dyDescent="0.3">
      <c r="B55">
        <v>20</v>
      </c>
      <c r="C55">
        <v>6</v>
      </c>
      <c r="E55">
        <v>12</v>
      </c>
      <c r="G55">
        <v>18</v>
      </c>
      <c r="I55">
        <v>24</v>
      </c>
      <c r="K55">
        <v>30</v>
      </c>
      <c r="L55">
        <f t="shared" si="0"/>
        <v>110</v>
      </c>
    </row>
    <row r="56" spans="2:12" x14ac:dyDescent="0.3">
      <c r="B56">
        <v>30</v>
      </c>
      <c r="C56">
        <v>6</v>
      </c>
      <c r="E56">
        <v>12</v>
      </c>
      <c r="G56">
        <v>18</v>
      </c>
      <c r="I56">
        <v>24</v>
      </c>
      <c r="K56">
        <v>30</v>
      </c>
      <c r="L56">
        <f t="shared" si="0"/>
        <v>120</v>
      </c>
    </row>
    <row r="57" spans="2:12" x14ac:dyDescent="0.3">
      <c r="L57">
        <f>SUM(L52:L56)</f>
        <v>560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2025-10-02T08:49:58Z</dcterms:modified>
</cp:coreProperties>
</file>