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31AAB4B8-7888-4F70-AFCF-7D5393DB7820}" xr6:coauthVersionLast="47" xr6:coauthVersionMax="47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  <externalReference r:id="rId7"/>
  </externalReferences>
  <definedNames>
    <definedName name="Net">'Ref.1'!#REF!</definedName>
    <definedName name="Piceทีมfog">'Ref.1'!$F$217:$F$258</definedName>
    <definedName name="PriceNet">'Ref.1'!#REF!</definedName>
    <definedName name="Priceนอกอาคาร">'Ref.1'!$E$2:$F$258</definedName>
    <definedName name="Priceในอาคาร">'Ref.1'!#REF!</definedName>
    <definedName name="Priceเมน">'Ref.1'!#REF!</definedName>
    <definedName name="Priceห้องส่ง">'Ref.1'!#REF!</definedName>
    <definedName name="_xlnm.Print_Area" localSheetId="3">'รายละเอียด ROI'!$A$1:$L$108</definedName>
    <definedName name="ทีมfog" localSheetId="0">'Ref.1'!$E$217:$E$258</definedName>
    <definedName name="นอกอาคาร">'Ref.1'!$B$2:$B$258</definedName>
    <definedName name="ในอาคาร">'Ref.1'!#REF!</definedName>
    <definedName name="ระบบเมน">'Ref.1'!#REF!</definedName>
    <definedName name="หน่วยNet">'Ref.1'!#REF!</definedName>
    <definedName name="หน่วยนอกอาคาร">'Ref.1'!$B$2:$C$258</definedName>
    <definedName name="หน่วยในอาคาร">'Ref.1'!#REF!</definedName>
    <definedName name="หน่วยเมน">'Ref.1'!#REF!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K23" i="7"/>
  <c r="K30" i="7"/>
  <c r="K28" i="7"/>
  <c r="K29" i="7"/>
  <c r="K38" i="7"/>
  <c r="K24" i="7" l="1"/>
  <c r="K25" i="7"/>
  <c r="K26" i="7"/>
  <c r="K27" i="7"/>
  <c r="K31" i="7"/>
  <c r="K32" i="7"/>
  <c r="K33" i="7"/>
  <c r="K15" i="7" l="1"/>
  <c r="E10" i="7"/>
  <c r="H9" i="7"/>
  <c r="E9" i="7"/>
  <c r="K8" i="7"/>
  <c r="H8" i="7"/>
  <c r="E8" i="7"/>
  <c r="K83" i="7" l="1"/>
  <c r="D103" i="7" l="1"/>
  <c r="A102" i="7" l="1"/>
  <c r="A103" i="7" s="1"/>
  <c r="K19" i="7" l="1"/>
  <c r="H108" i="7"/>
  <c r="K18" i="7"/>
  <c r="G20" i="7"/>
  <c r="K35" i="7" l="1"/>
  <c r="K16" i="7" l="1"/>
  <c r="J88" i="7" l="1"/>
  <c r="H88" i="7"/>
  <c r="K88" i="7" s="1"/>
  <c r="J87" i="7"/>
  <c r="H87" i="7"/>
  <c r="K87" i="7" s="1"/>
  <c r="H90" i="7"/>
  <c r="K90" i="7" s="1"/>
  <c r="J90" i="7"/>
  <c r="H91" i="7"/>
  <c r="K91" i="7" s="1"/>
  <c r="J91" i="7"/>
  <c r="H89" i="7"/>
  <c r="J53" i="7"/>
  <c r="J54" i="7"/>
  <c r="H53" i="7"/>
  <c r="K53" i="7" s="1"/>
  <c r="H54" i="7"/>
  <c r="K54" i="7" s="1"/>
  <c r="K14" i="7"/>
  <c r="K95" i="7"/>
  <c r="K13" i="7"/>
  <c r="J89" i="7" l="1"/>
  <c r="K89" i="7"/>
  <c r="K92" i="7" s="1"/>
  <c r="J72" i="7"/>
  <c r="H72" i="7"/>
  <c r="K72" i="7" s="1"/>
  <c r="J71" i="7"/>
  <c r="H71" i="7"/>
  <c r="K71" i="7" s="1"/>
  <c r="J70" i="7"/>
  <c r="H70" i="7"/>
  <c r="K70" i="7" s="1"/>
  <c r="J69" i="7"/>
  <c r="H69" i="7"/>
  <c r="K69" i="7" s="1"/>
  <c r="J68" i="7"/>
  <c r="H68" i="7"/>
  <c r="K68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K39" i="7"/>
  <c r="K37" i="7"/>
  <c r="K36" i="7"/>
  <c r="K34" i="7"/>
  <c r="K40" i="7" s="1"/>
  <c r="K20" i="7" l="1"/>
  <c r="K99" i="7" s="1"/>
  <c r="K17" i="7"/>
  <c r="K73" i="7"/>
  <c r="K94" i="7" l="1"/>
  <c r="K96" i="7" s="1"/>
  <c r="K98" i="7" s="1"/>
  <c r="K97" i="7"/>
</calcChain>
</file>

<file path=xl/sharedStrings.xml><?xml version="1.0" encoding="utf-8"?>
<sst xmlns="http://schemas.openxmlformats.org/spreadsheetml/2006/main" count="2810" uniqueCount="868">
  <si>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</si>
  <si>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</si>
  <si>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</si>
  <si>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</si>
  <si>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</si>
  <si>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</si>
  <si>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</si>
  <si>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</si>
  <si>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</si>
  <si>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</si>
  <si>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</si>
  <si>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</si>
  <si>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</si>
  <si>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</si>
  <si>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</si>
  <si>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</si>
  <si>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</si>
  <si>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</si>
  <si>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</si>
  <si>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</si>
  <si>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</si>
  <si>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</si>
  <si>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</si>
  <si>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</si>
  <si>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</si>
  <si>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</si>
  <si>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</si>
  <si>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</si>
  <si>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</si>
  <si>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</si>
  <si>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</si>
  <si>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</si>
  <si>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</si>
  <si>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</si>
  <si>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</si>
  <si>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</si>
  <si>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</si>
  <si>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</si>
  <si>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</si>
  <si>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</si>
  <si>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</si>
  <si>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</si>
  <si>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</si>
  <si>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</si>
  <si>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</si>
  <si>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</si>
  <si>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</si>
  <si>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</si>
  <si>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</si>
  <si>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</si>
  <si>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</si>
  <si>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</si>
  <si>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</si>
  <si>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</si>
  <si>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</si>
  <si>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</si>
  <si>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</si>
  <si>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</si>
  <si>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</si>
  <si>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</si>
  <si>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</si>
  <si>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</si>
  <si>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</si>
  <si>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</si>
  <si>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</si>
  <si>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</si>
  <si>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</si>
  <si>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</si>
  <si>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</si>
  <si>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</si>
  <si>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</si>
  <si>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</si>
  <si>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</si>
  <si>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</si>
  <si>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</si>
  <si>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</si>
  <si>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</si>
  <si>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</si>
  <si>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</si>
  <si>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</si>
  <si>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</si>
  <si>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</si>
  <si>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</si>
  <si>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</si>
  <si>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</si>
  <si>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</si>
  <si>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</si>
  <si>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</si>
  <si>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</si>
  <si>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</si>
  <si>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</si>
  <si>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</si>
  <si>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</si>
  <si>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</si>
  <si>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</si>
  <si>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</si>
  <si>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</si>
  <si>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</si>
  <si>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</si>
  <si>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</si>
  <si>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</si>
  <si>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</si>
  <si>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</si>
  <si>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</si>
  <si>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</si>
  <si>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</si>
  <si>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</si>
  <si>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</si>
  <si>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</si>
  <si>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</si>
  <si>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</si>
  <si>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</si>
  <si>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</si>
  <si>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</si>
  <si>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</si>
  <si>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</si>
  <si>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</si>
  <si>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</si>
  <si>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</si>
  <si>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</si>
  <si>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</si>
  <si>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</si>
  <si>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</si>
  <si>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</si>
  <si>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</si>
  <si>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</si>
  <si>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</si>
  <si>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</si>
  <si>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</si>
  <si>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</si>
  <si>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</si>
  <si>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</si>
  <si>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</si>
  <si>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</si>
  <si>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</si>
  <si>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</si>
  <si>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</si>
  <si>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</si>
  <si>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</si>
  <si>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</si>
  <si>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</si>
  <si>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</si>
  <si>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</si>
  <si>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</si>
  <si>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</si>
  <si>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</si>
  <si>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</si>
  <si>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</si>
  <si>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</si>
  <si>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</si>
  <si>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</si>
  <si>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</si>
  <si>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</si>
  <si>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</si>
  <si>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</si>
  <si>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</si>
  <si>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</si>
  <si>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</si>
  <si>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</si>
  <si>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</si>
  <si>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</si>
  <si>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</si>
  <si>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</si>
  <si>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</si>
  <si>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</si>
  <si>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</si>
  <si>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</si>
  <si>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</si>
  <si>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</si>
  <si>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</si>
  <si>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</si>
  <si>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</si>
  <si>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</si>
  <si>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</si>
  <si>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</si>
  <si>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</si>
  <si>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</si>
  <si>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</si>
  <si>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</si>
  <si>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</si>
  <si>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</si>
  <si>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</si>
  <si>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</si>
  <si>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</si>
  <si>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</si>
  <si>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</si>
  <si>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</si>
  <si>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</si>
  <si>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</si>
  <si>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</si>
  <si>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</si>
  <si>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</si>
  <si>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</si>
  <si>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</si>
  <si>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</si>
  <si>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</si>
  <si>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</si>
  <si>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</si>
  <si>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</si>
  <si>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</si>
  <si>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</si>
  <si>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</si>
  <si>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</si>
  <si>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</si>
  <si>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</si>
  <si>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</si>
  <si>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</si>
  <si>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</si>
  <si>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</si>
  <si>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</si>
  <si>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</si>
  <si>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</si>
  <si>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</si>
  <si>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</si>
  <si>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</si>
  <si>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</si>
  <si>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</si>
  <si>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</si>
  <si>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</si>
  <si>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</si>
  <si>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</si>
  <si>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</si>
  <si>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</si>
  <si>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</si>
  <si>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</si>
  <si>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</si>
  <si>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</si>
  <si>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</si>
  <si>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</si>
  <si>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</si>
  <si>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</si>
  <si>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</si>
  <si>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</si>
  <si>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</si>
  <si>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</si>
  <si>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</si>
  <si>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</si>
  <si>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</si>
  <si>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</si>
  <si>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</si>
  <si>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</si>
  <si>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</si>
  <si>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</si>
  <si>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</si>
  <si>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</si>
  <si>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</si>
  <si>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</si>
  <si>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</si>
  <si>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</si>
  <si>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</si>
  <si>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</si>
  <si>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</si>
  <si>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</si>
  <si>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</si>
  <si>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</si>
  <si>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</si>
  <si>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</si>
  <si>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</si>
  <si>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</si>
  <si>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</si>
  <si>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</si>
  <si>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</si>
  <si>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</si>
  <si>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</si>
  <si>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</si>
  <si>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</si>
  <si>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</si>
  <si>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</si>
  <si>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</si>
  <si>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</si>
  <si>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</si>
  <si>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</si>
  <si>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</si>
  <si>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</si>
  <si>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</si>
  <si>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</si>
  <si>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</si>
  <si>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</si>
  <si>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</si>
  <si>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</si>
  <si>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</si>
  <si>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</si>
  <si>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</si>
  <si>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</si>
  <si>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</si>
  <si>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</si>
  <si>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</si>
  <si>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</si>
  <si>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</si>
  <si>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</si>
  <si>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</si>
  <si>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</si>
  <si>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</si>
  <si>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</si>
  <si>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</si>
  <si>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</si>
  <si>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</si>
  <si>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</si>
  <si>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</si>
  <si>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</si>
  <si>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</si>
  <si>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</si>
  <si>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</si>
  <si>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</si>
  <si>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</si>
  <si>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</si>
  <si>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</si>
  <si>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</si>
  <si>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</si>
  <si>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</si>
  <si>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</si>
  <si>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</si>
  <si>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</si>
  <si>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</si>
  <si>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</si>
  <si>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</si>
  <si>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</si>
  <si>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</si>
  <si>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</si>
  <si>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</si>
  <si>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</si>
  <si>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</si>
  <si>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</si>
  <si>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</si>
  <si>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</si>
  <si>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</si>
  <si>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</si>
  <si>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</si>
  <si>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</si>
  <si>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</si>
  <si>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</si>
  <si>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</si>
  <si>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</si>
  <si>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</si>
  <si>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</si>
  <si>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</si>
  <si>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</si>
  <si>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</si>
  <si>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</si>
  <si>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</si>
  <si>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</si>
  <si>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</si>
  <si>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</si>
  <si>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</si>
  <si>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</si>
  <si>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</si>
  <si>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</si>
  <si>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</si>
  <si>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</si>
  <si>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</si>
  <si>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</si>
  <si>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</si>
  <si>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</si>
  <si>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</si>
  <si>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</si>
  <si>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</si>
  <si>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</si>
  <si>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</si>
  <si>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</si>
  <si>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</si>
  <si>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</si>
  <si>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</si>
  <si>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</si>
  <si>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</si>
  <si>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</si>
  <si>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</si>
  <si>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</si>
  <si>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</si>
  <si>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</si>
  <si>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</si>
  <si>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</si>
  <si>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</si>
  <si>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</si>
  <si>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</si>
  <si>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</si>
  <si>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</si>
  <si>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</si>
  <si>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</si>
  <si>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</si>
  <si>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</si>
  <si>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</si>
  <si>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</si>
  <si>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</si>
  <si>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</si>
  <si>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</si>
  <si>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</si>
  <si>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</si>
  <si>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</si>
  <si>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</si>
  <si>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</si>
  <si>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</si>
  <si>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</si>
  <si>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</si>
  <si>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</si>
  <si>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</si>
  <si>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</si>
  <si>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</si>
  <si>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</si>
  <si>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</si>
  <si>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</si>
  <si>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</si>
  <si>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</si>
  <si>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</si>
  <si>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</si>
  <si>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</si>
  <si>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</si>
  <si>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</si>
  <si>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</si>
  <si>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</si>
  <si>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</si>
  <si>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</si>
  <si>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</si>
  <si>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</si>
  <si>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</si>
  <si>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</si>
  <si>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</si>
  <si>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</si>
  <si>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</si>
  <si>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</si>
  <si>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</si>
  <si>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</si>
  <si>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</si>
  <si>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</si>
  <si>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</si>
  <si>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</si>
  <si>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</si>
  <si>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</si>
  <si>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</si>
  <si>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</si>
  <si>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</si>
  <si>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</si>
  <si>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</si>
  <si>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</si>
  <si>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</si>
  <si>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</si>
  <si>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</si>
  <si>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</si>
  <si>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</si>
  <si>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</si>
  <si>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</si>
  <si>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</si>
  <si>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</si>
  <si>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</si>
  <si>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</si>
  <si>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</si>
  <si>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</si>
  <si>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</si>
  <si>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</si>
  <si>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</si>
  <si>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</si>
  <si>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</si>
  <si>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</si>
  <si>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</si>
  <si>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</si>
  <si>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</si>
  <si>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</si>
  <si>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</si>
  <si>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</si>
  <si>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</si>
  <si>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</si>
  <si>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</si>
  <si>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</si>
  <si>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</si>
  <si>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</si>
  <si>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</si>
  <si>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</si>
  <si>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</si>
  <si>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</si>
  <si>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</si>
  <si>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</si>
  <si>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</si>
  <si>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</si>
  <si>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</si>
  <si>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</si>
  <si>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</si>
  <si>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</si>
  <si>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</si>
  <si>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</si>
  <si>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</si>
  <si>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</si>
  <si>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</si>
  <si>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</si>
  <si>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</si>
  <si>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</si>
  <si>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</si>
  <si>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</si>
  <si>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</si>
  <si>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</si>
  <si>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</si>
  <si>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</si>
  <si>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</si>
  <si>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</si>
  <si>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</si>
  <si>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</si>
  <si>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</si>
  <si>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</si>
  <si>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</si>
  <si>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</si>
  <si>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</si>
  <si>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</si>
  <si>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</si>
  <si>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</si>
  <si>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</si>
  <si>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</si>
  <si>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</si>
  <si>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</si>
  <si>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</si>
  <si>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</si>
  <si>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</si>
  <si>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</si>
  <si>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</si>
  <si>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</si>
  <si>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</si>
  <si>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</si>
  <si>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</si>
  <si>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</si>
  <si>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</si>
  <si>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</si>
  <si>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</si>
  <si>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</si>
  <si>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</si>
  <si>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</si>
  <si>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</si>
  <si>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</si>
  <si>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</si>
  <si>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</si>
  <si>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</si>
  <si>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</si>
  <si>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</si>
  <si>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</si>
  <si>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</si>
  <si>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</si>
  <si>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</si>
  <si>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</si>
  <si>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</si>
  <si>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</si>
  <si>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</si>
  <si>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</si>
  <si>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</si>
  <si>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</si>
  <si>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</si>
  <si>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</si>
  <si>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</si>
  <si>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</si>
  <si>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</si>
  <si>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</si>
  <si>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</si>
  <si>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</si>
  <si>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</si>
  <si>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</si>
  <si>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</si>
  <si>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</si>
  <si>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</si>
  <si>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</si>
  <si>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</si>
  <si>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</si>
  <si>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</si>
  <si>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</si>
  <si>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</si>
  <si>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</si>
  <si>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</si>
  <si>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</si>
  <si>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</si>
  <si>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</si>
  <si>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</si>
  <si>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</si>
  <si>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</si>
  <si>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</si>
  <si>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</si>
  <si>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</si>
  <si>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</si>
  <si>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</si>
  <si>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</si>
  <si>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</si>
  <si>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</si>
  <si>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</si>
  <si>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</si>
  <si>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</si>
  <si>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</si>
  <si>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</si>
  <si>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</si>
  <si>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</si>
  <si>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</si>
  <si>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</si>
  <si>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</si>
  <si>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</si>
  <si>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</si>
  <si>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</si>
  <si>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</si>
  <si>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</si>
  <si>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</si>
  <si>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</si>
  <si>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</si>
  <si>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</si>
  <si>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</si>
  <si>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</si>
  <si>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</si>
  <si>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</si>
  <si>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</si>
  <si>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</si>
  <si>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</si>
  <si>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</si>
  <si>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</si>
  <si>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</si>
  <si>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</si>
  <si>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</si>
  <si>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</si>
  <si>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</si>
  <si>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</si>
  <si>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</si>
  <si>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</si>
  <si>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</si>
  <si>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</si>
  <si>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</si>
  <si>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</si>
  <si>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</si>
  <si>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</si>
  <si>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</si>
  <si>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</si>
  <si>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</si>
  <si>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</si>
  <si>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</si>
  <si>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</si>
  <si>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</si>
  <si>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</si>
  <si>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</si>
  <si>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</si>
  <si>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</si>
  <si>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</si>
  <si>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</si>
  <si>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</si>
  <si>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</si>
  <si>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</si>
  <si>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</si>
  <si>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</si>
  <si>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</si>
  <si>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</si>
  <si>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</si>
  <si>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</si>
  <si>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</si>
  <si>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</si>
  <si>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</si>
  <si>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</si>
  <si>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</si>
  <si>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</si>
  <si>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</si>
  <si>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</si>
  <si>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</si>
  <si>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</si>
  <si>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</si>
  <si>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</si>
  <si>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</si>
  <si>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</si>
  <si>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</si>
  <si>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</si>
  <si>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</si>
  <si>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</si>
  <si>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</si>
  <si>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</si>
  <si>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</si>
  <si>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</si>
  <si>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</si>
  <si>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</si>
  <si>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</si>
  <si>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</si>
  <si>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</si>
  <si>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</si>
  <si>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</si>
  <si>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</si>
  <si>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</si>
  <si>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</si>
  <si>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</si>
  <si>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</si>
  <si>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</si>
  <si>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</si>
  <si>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</si>
  <si>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</si>
  <si>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</si>
  <si>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</si>
  <si>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</si>
  <si>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</si>
  <si>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</si>
  <si>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</si>
  <si>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</si>
  <si>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</si>
  <si>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</si>
  <si>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</si>
  <si>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</si>
  <si>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</si>
  <si>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</si>
  <si>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</si>
  <si>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</si>
  <si>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</si>
  <si>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</si>
  <si>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</si>
  <si>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</si>
  <si>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</si>
  <si>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</si>
  <si>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</si>
  <si>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</si>
  <si>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</si>
  <si>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</si>
  <si>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</si>
  <si>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</si>
  <si>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</si>
  <si>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</si>
  <si>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</si>
  <si>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</si>
  <si>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</si>
  <si>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</si>
  <si>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</si>
  <si>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</si>
  <si>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</si>
  <si>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</si>
  <si>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</si>
  <si>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</si>
  <si>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</si>
  <si>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</si>
  <si>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</si>
  <si>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</si>
  <si>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</si>
  <si>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</si>
  <si>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</si>
  <si>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</si>
  <si>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</si>
  <si>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</si>
  <si>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</si>
  <si>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</si>
  <si>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</si>
  <si>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</si>
  <si>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</si>
  <si>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</si>
  <si>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</si>
  <si>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</si>
  <si>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</si>
  <si>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</si>
  <si>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</si>
  <si>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</si>
  <si>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</si>
  <si>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</si>
  <si>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</si>
  <si>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</si>
  <si>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</si>
  <si>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</si>
  <si>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</si>
  <si>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</si>
  <si>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</si>
  <si>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</si>
  <si>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</si>
  <si>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</si>
  <si>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</si>
  <si>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</si>
  <si>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</si>
  <si>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</si>
  <si>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</si>
  <si>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</si>
  <si>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</si>
  <si>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</si>
  <si>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</si>
  <si>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</si>
  <si>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</si>
  <si>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</si>
  <si>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</si>
  <si>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</si>
  <si>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</si>
  <si>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</si>
  <si>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</si>
  <si>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</si>
  <si>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</si>
  <si>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</si>
  <si>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</si>
  <si>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</si>
  <si>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</si>
  <si>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</si>
  <si>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</si>
  <si>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</si>
  <si>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</si>
  <si>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</si>
  <si>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</si>
  <si>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</si>
  <si>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</si>
  <si>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</si>
  <si>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</si>
  <si>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</si>
  <si>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</si>
  <si>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</si>
  <si>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</si>
  <si>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</si>
  <si>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</si>
  <si>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</si>
  <si>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</si>
  <si>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</si>
  <si>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</si>
  <si>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</si>
  <si>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</si>
  <si>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</si>
  <si>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</si>
  <si>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</si>
  <si>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</si>
  <si>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</si>
  <si>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</si>
  <si>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</si>
  <si>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</si>
  <si>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</si>
  <si>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</si>
  <si>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</si>
  <si>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</si>
  <si>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</si>
  <si>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</si>
  <si>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</si>
  <si>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</si>
  <si>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</si>
  <si>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</si>
  <si>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</si>
  <si>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</si>
  <si>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</si>
  <si>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</si>
  <si>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</si>
  <si>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</si>
  <si>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</si>
  <si>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</si>
  <si>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</si>
  <si>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</si>
  <si>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</si>
  <si>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</si>
  <si>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</si>
  <si>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</si>
  <si>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</si>
  <si>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</si>
  <si>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</si>
  <si>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</si>
  <si>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</si>
  <si>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</si>
  <si>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</si>
  <si>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</si>
  <si>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</si>
  <si>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</si>
  <si>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</si>
  <si>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</si>
  <si>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</si>
  <si>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</si>
  <si>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</si>
  <si>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</si>
  <si>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</si>
  <si>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</si>
  <si>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</si>
  <si>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</si>
  <si>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</si>
  <si>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</si>
  <si>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</si>
  <si>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>นายนิมิต จุ้ยอยู่ทอง</t>
  </si>
  <si>
    <t>Assistant Survey Director Acting for Survey Director</t>
  </si>
  <si>
    <t>นางสาวกนิษฐา ทองเจริญ</t>
  </si>
  <si>
    <t>Service Support / ผู้จัดการสาขาพัทยา</t>
  </si>
  <si>
    <t>ผู้อนุมัติส่วนงานพื้นที่</t>
  </si>
  <si>
    <t>ลา มิเนียร่า พูลวิลล่า พัทยา (La Miniera Pool Villas Pattaya)</t>
  </si>
  <si>
    <t>คุณอภิชาติ</t>
  </si>
  <si>
    <t>095-142-5889</t>
  </si>
  <si>
    <t>TP-Link ER-605</t>
  </si>
  <si>
    <t>https://maps.app.goo.gl/S8gXYjUzuQcUcThe6</t>
  </si>
  <si>
    <t>666 Moo 1, Nongprue Banglamung, Pattaya, Chonburi, 20150, Thailand</t>
  </si>
  <si>
    <t>Transmodulator SAT Link 6 ความถี่</t>
  </si>
  <si>
    <t>LAN Cat6 3m สีแดง</t>
  </si>
  <si>
    <t>LAN Cat6 1m สีเขียว</t>
  </si>
  <si>
    <t>LAN Cat6 5m สีฟ้า</t>
  </si>
  <si>
    <t>23/09/2025</t>
  </si>
  <si>
    <t>สัญญา 2 ปี</t>
  </si>
  <si>
    <t>12854/09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</si>
</sst>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sz val="18"/>
      <color theme="1"/>
      <name val="TH Sarabun New"/>
      <family val="2"/>
    </font>
    <font>
      <sz val="11"/>
      <color theme="1"/>
      <name val="TH Sarabun New"/>
      <family val="2"/>
    </font>
    <font>
      <sz val="20"/>
      <color theme="1"/>
      <name val="TH Sarabun New"/>
      <family val="2"/>
    </font>
    <font>
      <sz val="20"/>
      <name val="TH Sarabun New"/>
      <family val="2"/>
    </font>
    <font>
      <sz val="20"/>
      <color rgb="FFFF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0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389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164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1" applyFont="1" applyFill="1" applyBorder="1" applyAlignment="1" applyProtection="1">
      <alignment vertical="center"/>
    </xf>
    <xf numFmtId="164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164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164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164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164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164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164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164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164" fontId="20" fillId="10" borderId="4" xfId="1" applyFont="1" applyFill="1" applyBorder="1"/>
    <xf numFmtId="164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164" fontId="20" fillId="0" borderId="0" xfId="1" applyFont="1" applyBorder="1"/>
    <xf numFmtId="164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164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164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164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164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164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164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164" fontId="22" fillId="6" borderId="0" xfId="1" applyFont="1" applyFill="1" applyBorder="1" applyProtection="1"/>
    <xf numFmtId="164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164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164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164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164" fontId="26" fillId="6" borderId="44" xfId="0" applyNumberFormat="1" applyFont="1" applyFill="1" applyBorder="1"/>
    <xf numFmtId="164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left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0" fontId="7" fillId="15" borderId="9" xfId="0" applyFont="1" applyFill="1" applyBorder="1" applyAlignment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164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164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164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164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164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164" fontId="20" fillId="2" borderId="0" xfId="1" applyFont="1" applyFill="1" applyBorder="1"/>
    <xf numFmtId="164" fontId="20" fillId="2" borderId="0" xfId="1" applyFont="1" applyFill="1" applyAlignment="1"/>
    <xf numFmtId="0" fontId="20" fillId="10" borderId="4" xfId="0" applyFont="1" applyFill="1" applyBorder="1"/>
    <xf numFmtId="164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164" fontId="32" fillId="3" borderId="0" xfId="1" applyFont="1" applyFill="1" applyProtection="1"/>
    <xf numFmtId="164" fontId="32" fillId="3" borderId="0" xfId="1" applyFont="1" applyFill="1" applyAlignment="1" applyProtection="1">
      <alignment horizontal="center"/>
    </xf>
    <xf numFmtId="164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5" fontId="32" fillId="3" borderId="6" xfId="0" applyNumberFormat="1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64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164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164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164" fontId="33" fillId="3" borderId="10" xfId="1" applyFont="1" applyFill="1" applyBorder="1" applyAlignment="1" applyProtection="1">
      <alignment horizontal="center"/>
    </xf>
    <xf numFmtId="165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164" fontId="33" fillId="3" borderId="0" xfId="1" applyFont="1" applyFill="1" applyBorder="1" applyAlignment="1" applyProtection="1">
      <alignment vertical="top"/>
    </xf>
    <xf numFmtId="164" fontId="37" fillId="3" borderId="0" xfId="1" applyFont="1" applyFill="1" applyBorder="1" applyAlignment="1" applyProtection="1">
      <alignment horizontal="center" vertical="top"/>
    </xf>
    <xf numFmtId="165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164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164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164" fontId="37" fillId="2" borderId="0" xfId="1" applyFont="1" applyFill="1" applyBorder="1" applyAlignment="1" applyProtection="1">
      <alignment horizontal="center" vertical="top"/>
    </xf>
    <xf numFmtId="165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164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64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164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64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164" fontId="33" fillId="3" borderId="9" xfId="1" applyFont="1" applyFill="1" applyBorder="1" applyAlignment="1" applyProtection="1">
      <alignment horizontal="right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164" fontId="4" fillId="15" borderId="0" xfId="1" applyFont="1" applyFill="1"/>
    <xf numFmtId="164" fontId="8" fillId="15" borderId="0" xfId="1" applyFont="1" applyFill="1" applyAlignment="1">
      <alignment horizontal="center"/>
    </xf>
    <xf numFmtId="164" fontId="8" fillId="15" borderId="9" xfId="1" applyFont="1" applyFill="1" applyBorder="1" applyAlignment="1">
      <alignment vertical="center"/>
    </xf>
    <xf numFmtId="164" fontId="8" fillId="15" borderId="0" xfId="1" applyFont="1" applyFill="1" applyAlignment="1">
      <alignment vertical="center"/>
    </xf>
    <xf numFmtId="0" fontId="36" fillId="9" borderId="4" xfId="0" applyFont="1" applyFill="1" applyBorder="1" applyAlignment="1">
      <alignment horizontal="center"/>
    </xf>
    <xf numFmtId="164" fontId="39" fillId="3" borderId="4" xfId="1" applyFont="1" applyFill="1" applyBorder="1" applyAlignment="1">
      <alignment horizontal="center"/>
    </xf>
    <xf numFmtId="0" fontId="39" fillId="3" borderId="4" xfId="0" applyFont="1" applyFill="1" applyBorder="1" applyAlignment="1">
      <alignment horizontal="center"/>
    </xf>
    <xf numFmtId="0" fontId="39" fillId="3" borderId="4" xfId="0" applyFont="1" applyFill="1" applyBorder="1" applyAlignment="1" applyProtection="1">
      <alignment horizontal="center"/>
      <protection locked="0"/>
    </xf>
    <xf numFmtId="0" fontId="39" fillId="16" borderId="3" xfId="0" applyFont="1" applyFill="1" applyBorder="1" applyAlignment="1">
      <alignment horizontal="center" vertical="top"/>
    </xf>
    <xf numFmtId="165" fontId="39" fillId="3" borderId="6" xfId="0" applyNumberFormat="1" applyFont="1" applyFill="1" applyBorder="1" applyAlignment="1">
      <alignment horizontal="center"/>
    </xf>
    <xf numFmtId="0" fontId="39" fillId="3" borderId="6" xfId="0" applyFont="1" applyFill="1" applyBorder="1" applyAlignment="1">
      <alignment horizontal="center" vertical="top"/>
    </xf>
    <xf numFmtId="0" fontId="40" fillId="0" borderId="0" xfId="0" applyFont="1"/>
    <xf numFmtId="0" fontId="41" fillId="3" borderId="6" xfId="0" applyFont="1" applyFill="1" applyBorder="1" applyAlignment="1">
      <alignment horizontal="center" vertical="center"/>
    </xf>
    <xf numFmtId="0" fontId="41" fillId="19" borderId="50" xfId="0" applyFont="1" applyFill="1" applyBorder="1" applyAlignment="1">
      <alignment horizontal="center" vertical="center"/>
    </xf>
    <xf numFmtId="164" fontId="41" fillId="19" borderId="54" xfId="0" applyNumberFormat="1" applyFont="1" applyFill="1" applyBorder="1" applyAlignment="1">
      <alignment horizontal="center"/>
    </xf>
    <xf numFmtId="0" fontId="41" fillId="19" borderId="54" xfId="0" applyFont="1" applyFill="1" applyBorder="1" applyAlignment="1">
      <alignment horizontal="center"/>
    </xf>
    <xf numFmtId="0" fontId="41" fillId="19" borderId="55" xfId="0" applyFont="1" applyFill="1" applyBorder="1" applyAlignment="1">
      <alignment horizontal="center" vertical="center"/>
    </xf>
    <xf numFmtId="0" fontId="41" fillId="19" borderId="54" xfId="0" applyFont="1" applyFill="1" applyBorder="1" applyAlignment="1">
      <alignment horizontal="center" vertical="center"/>
    </xf>
    <xf numFmtId="0" fontId="41" fillId="19" borderId="4" xfId="0" applyFont="1" applyFill="1" applyBorder="1" applyAlignment="1">
      <alignment horizontal="center" vertical="center"/>
    </xf>
    <xf numFmtId="164" fontId="41" fillId="19" borderId="4" xfId="0" applyNumberFormat="1" applyFont="1" applyFill="1" applyBorder="1" applyAlignment="1">
      <alignment horizontal="center"/>
    </xf>
    <xf numFmtId="0" fontId="41" fillId="19" borderId="4" xfId="0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164" fontId="41" fillId="3" borderId="4" xfId="1" applyFont="1" applyFill="1" applyBorder="1" applyAlignment="1">
      <alignment horizontal="center"/>
    </xf>
    <xf numFmtId="0" fontId="41" fillId="3" borderId="4" xfId="0" applyFont="1" applyFill="1" applyBorder="1" applyAlignment="1">
      <alignment horizontal="center"/>
    </xf>
    <xf numFmtId="0" fontId="39" fillId="16" borderId="0" xfId="0" applyFont="1" applyFill="1"/>
    <xf numFmtId="0" fontId="39" fillId="0" borderId="0" xfId="0" applyFont="1"/>
    <xf numFmtId="164" fontId="39" fillId="3" borderId="4" xfId="1" applyFont="1" applyFill="1" applyBorder="1" applyAlignment="1" applyProtection="1">
      <alignment horizontal="center"/>
    </xf>
    <xf numFmtId="0" fontId="39" fillId="3" borderId="4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39" fillId="3" borderId="5" xfId="0" applyFont="1" applyFill="1" applyBorder="1" applyAlignment="1" applyProtection="1">
      <alignment horizontal="left"/>
      <protection locked="0"/>
    </xf>
    <xf numFmtId="0" fontId="39" fillId="3" borderId="7" xfId="0" applyFont="1" applyFill="1" applyBorder="1" applyAlignment="1" applyProtection="1">
      <alignment horizontal="left"/>
      <protection locked="0"/>
    </xf>
    <xf numFmtId="0" fontId="39" fillId="3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41" fillId="3" borderId="5" xfId="0" applyFont="1" applyFill="1" applyBorder="1" applyAlignment="1">
      <alignment horizontal="left"/>
    </xf>
    <xf numFmtId="0" fontId="41" fillId="3" borderId="7" xfId="0" applyFont="1" applyFill="1" applyBorder="1" applyAlignment="1">
      <alignment horizontal="left"/>
    </xf>
    <xf numFmtId="0" fontId="41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41" fillId="19" borderId="51" xfId="0" applyFont="1" applyFill="1" applyBorder="1" applyAlignment="1">
      <alignment horizontal="left"/>
    </xf>
    <xf numFmtId="0" fontId="42" fillId="0" borderId="52" xfId="0" applyFont="1" applyBorder="1"/>
    <xf numFmtId="0" fontId="42" fillId="0" borderId="53" xfId="0" applyFont="1" applyBorder="1"/>
    <xf numFmtId="0" fontId="43" fillId="19" borderId="5" xfId="0" applyFont="1" applyFill="1" applyBorder="1" applyAlignment="1">
      <alignment horizontal="center"/>
    </xf>
    <xf numFmtId="0" fontId="43" fillId="19" borderId="7" xfId="0" applyFont="1" applyFill="1" applyBorder="1" applyAlignment="1">
      <alignment horizontal="center"/>
    </xf>
    <xf numFmtId="0" fontId="43" fillId="19" borderId="8" xfId="0" applyFont="1" applyFill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164" fontId="33" fillId="3" borderId="0" xfId="1" applyFont="1" applyFill="1" applyAlignment="1" applyProtection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9" fillId="3" borderId="5" xfId="0" applyFont="1" applyFill="1" applyBorder="1" applyAlignment="1">
      <alignment horizontal="left"/>
    </xf>
    <xf numFmtId="0" fontId="39" fillId="3" borderId="7" xfId="0" applyFont="1" applyFill="1" applyBorder="1" applyAlignment="1">
      <alignment horizontal="left"/>
    </xf>
    <xf numFmtId="0" fontId="39" fillId="3" borderId="8" xfId="0" applyFont="1" applyFill="1" applyBorder="1" applyAlignment="1">
      <alignment horizontal="left"/>
    </xf>
    <xf numFmtId="0" fontId="39" fillId="3" borderId="4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 applyProtection="1">
      <alignment horizontal="left" vertical="top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164" fontId="8" fillId="18" borderId="5" xfId="1" applyFont="1" applyFill="1" applyBorder="1" applyAlignment="1" applyProtection="1">
      <alignment horizontal="center"/>
    </xf>
    <xf numFmtId="164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15" borderId="7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164" fontId="28" fillId="15" borderId="7" xfId="5" applyNumberFormat="1" applyFont="1" applyFill="1" applyBorder="1" applyAlignment="1" applyProtection="1">
      <alignment horizontal="center" vertical="center"/>
      <protection locked="0"/>
    </xf>
    <xf numFmtId="164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104</xdr:row>
      <xdr:rowOff>60959</xdr:rowOff>
    </xdr:from>
    <xdr:to>
      <xdr:col>9</xdr:col>
      <xdr:colOff>274857</xdr:colOff>
      <xdr:row>104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104</xdr:row>
      <xdr:rowOff>97427</xdr:rowOff>
    </xdr:from>
    <xdr:to>
      <xdr:col>10</xdr:col>
      <xdr:colOff>171213</xdr:colOff>
      <xdr:row>104</xdr:row>
      <xdr:rowOff>292132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275492" y="20693198"/>
          <a:ext cx="263378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971550</xdr:colOff>
      <xdr:row>4</xdr:row>
      <xdr:rowOff>28575</xdr:rowOff>
    </xdr:from>
    <xdr:ext cx="1008931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D578BB-A6ED-4FA7-A119-604DFA387840}"/>
            </a:ext>
          </a:extLst>
        </xdr:cNvPr>
        <xdr:cNvSpPr txBox="1"/>
      </xdr:nvSpPr>
      <xdr:spPr>
        <a:xfrm>
          <a:off x="3409950" y="1441739"/>
          <a:ext cx="10089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0"/>
            <a:t>HLS to UDP</a:t>
          </a:r>
          <a:endParaRPr lang="en-US" sz="1400" b="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11</xdr:col>
      <xdr:colOff>38682</xdr:colOff>
      <xdr:row>20</xdr:row>
      <xdr:rowOff>114627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E4E66-97C8-45C3-9C80-45861F9A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0"/>
          <a:ext cx="6721422" cy="37722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025_Survey%20ROI%20&#3648;&#3595;&#3655;&#3609;&#3607;&#3634;&#3619;&#3634;%20&#3649;&#3585;&#3619;&#3609;&#3604;&#3660;%20&#3617;&#3636;&#3619;&#3634;&#3592;%20&#3610;&#3637;&#3594;%20&#3619;&#3637;&#3626;&#3629;&#3619;&#3660;&#3607;%20&#3614;&#3633;&#3607;&#3618;&#3634;%20R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I%20Centara%20Grand%20Mirage%20&#3648;&#3593;&#3614;&#3634;&#3632;&#3650;&#3588;&#3619;&#3591;&#3586;&#3656;&#3634;&#36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/>
      <sheetData sheetId="1"/>
      <sheetData sheetId="2">
        <row r="3">
          <cell r="M3" t="str">
            <v>นายนิมิต   จุ้ยอยู่ทอง</v>
          </cell>
          <cell r="N3" t="str">
            <v>092-652-9800</v>
          </cell>
          <cell r="O3" t="str">
            <v>Assistant Sales  Director Acting for Sales Director</v>
          </cell>
          <cell r="P3" t="str">
            <v>Hospitality + Resident</v>
          </cell>
        </row>
        <row r="4">
          <cell r="B4" t="str">
            <v>ดินแดง</v>
          </cell>
          <cell r="C4" t="str">
            <v>DD</v>
          </cell>
          <cell r="D4" t="str">
            <v>A</v>
          </cell>
          <cell r="E4" t="str">
            <v>AFI</v>
          </cell>
          <cell r="F4" t="str">
            <v xml:space="preserve">AF </v>
          </cell>
          <cell r="G4" t="str">
            <v xml:space="preserve">AF </v>
          </cell>
          <cell r="M4" t="str">
            <v>นายนิยนต์  อยู่ทะเล</v>
          </cell>
          <cell r="N4" t="str">
            <v xml:space="preserve">065-930-3737 </v>
          </cell>
          <cell r="O4" t="str">
            <v>Assistant  Sales Manager Acting for Sales Manager</v>
          </cell>
          <cell r="P4" t="str">
            <v>Hospitality</v>
          </cell>
        </row>
        <row r="5">
          <cell r="B5" t="str">
            <v>พหลโยธิน</v>
          </cell>
          <cell r="C5" t="str">
            <v>PH</v>
          </cell>
          <cell r="D5" t="str">
            <v>A</v>
          </cell>
          <cell r="E5" t="str">
            <v>AFI</v>
          </cell>
          <cell r="F5" t="str">
            <v xml:space="preserve">AF </v>
          </cell>
          <cell r="G5" t="str">
            <v>BD</v>
          </cell>
          <cell r="M5" t="str">
            <v>นางสาวจินตนา  อ้อยหวาน</v>
          </cell>
          <cell r="N5" t="str">
            <v>065-238-7603</v>
          </cell>
          <cell r="O5" t="str">
            <v xml:space="preserve"> Assistant  Sales Manager</v>
          </cell>
          <cell r="P5" t="str">
            <v>Hospitality</v>
          </cell>
        </row>
        <row r="6">
          <cell r="B6" t="str">
            <v>ห้วยขวาง</v>
          </cell>
          <cell r="C6" t="str">
            <v>HK</v>
          </cell>
          <cell r="D6" t="str">
            <v>F</v>
          </cell>
          <cell r="E6" t="str">
            <v>AFI</v>
          </cell>
          <cell r="F6" t="str">
            <v xml:space="preserve">AF </v>
          </cell>
          <cell r="G6" t="str">
            <v>C</v>
          </cell>
          <cell r="M6" t="str">
            <v>นางสาวพัชรพรรณ   พึ่งพา</v>
          </cell>
          <cell r="N6" t="str">
            <v>065-924-8833</v>
          </cell>
          <cell r="O6" t="str">
            <v>Sales Supervisor</v>
          </cell>
          <cell r="P6" t="str">
            <v>Hospitality</v>
          </cell>
        </row>
        <row r="7">
          <cell r="B7" t="str">
            <v>ประชาราษฎร์</v>
          </cell>
          <cell r="C7" t="str">
            <v>PR</v>
          </cell>
          <cell r="D7" t="str">
            <v>F</v>
          </cell>
          <cell r="E7" t="str">
            <v>AFI</v>
          </cell>
          <cell r="F7" t="str">
            <v xml:space="preserve">AF </v>
          </cell>
          <cell r="G7" t="str">
            <v>J</v>
          </cell>
          <cell r="M7" t="str">
            <v>นายนรินทร์  ปิงมูล</v>
          </cell>
          <cell r="N7" t="str">
            <v>065-930-7711</v>
          </cell>
          <cell r="O7" t="str">
            <v>Sales Supervisor</v>
          </cell>
          <cell r="P7" t="str">
            <v>Hospitality</v>
          </cell>
        </row>
        <row r="8">
          <cell r="B8" t="str">
            <v>สะพานควาย</v>
          </cell>
          <cell r="C8" t="str">
            <v>SK</v>
          </cell>
          <cell r="D8" t="str">
            <v>F</v>
          </cell>
          <cell r="E8" t="str">
            <v>AFI</v>
          </cell>
          <cell r="F8" t="str">
            <v xml:space="preserve">AF </v>
          </cell>
          <cell r="G8" t="str">
            <v>GH</v>
          </cell>
          <cell r="M8" t="str">
            <v>นางสาวชนัฐฎา  สนคะมี</v>
          </cell>
          <cell r="N8" t="str">
            <v xml:space="preserve">065-2387605 </v>
          </cell>
          <cell r="O8" t="str">
            <v>Sales Executive</v>
          </cell>
          <cell r="P8" t="str">
            <v>Hospitality</v>
          </cell>
        </row>
        <row r="9">
          <cell r="B9" t="str">
            <v>บางซื่อ</v>
          </cell>
          <cell r="C9" t="str">
            <v>BS</v>
          </cell>
          <cell r="D9" t="str">
            <v>I</v>
          </cell>
          <cell r="E9" t="str">
            <v>AFI</v>
          </cell>
          <cell r="F9" t="str">
            <v xml:space="preserve">AF </v>
          </cell>
          <cell r="G9" t="str">
            <v>I</v>
          </cell>
          <cell r="M9" t="str">
            <v>นาวสาวจิรภิญญา เป็นปึก</v>
          </cell>
          <cell r="N9" t="str">
            <v>065-238-7604</v>
          </cell>
          <cell r="O9" t="str">
            <v>Sales Executive</v>
          </cell>
          <cell r="P9" t="str">
            <v>Hospitality</v>
          </cell>
        </row>
        <row r="10">
          <cell r="B10" t="str">
            <v>เมืองทอง</v>
          </cell>
          <cell r="C10" t="str">
            <v>MT</v>
          </cell>
          <cell r="D10" t="str">
            <v>I</v>
          </cell>
          <cell r="E10" t="str">
            <v>AFI</v>
          </cell>
          <cell r="F10" t="str">
            <v>I</v>
          </cell>
          <cell r="G10" t="str">
            <v>M</v>
          </cell>
          <cell r="M10" t="str">
            <v>นายธวัช   มีแสง</v>
          </cell>
          <cell r="N10" t="str">
            <v>065-930-1212</v>
          </cell>
          <cell r="O10" t="str">
            <v>Business to Business Sales Manager</v>
          </cell>
          <cell r="P10" t="str">
            <v>Resident</v>
          </cell>
        </row>
        <row r="11">
          <cell r="B11" t="str">
            <v>ดอนเมือง</v>
          </cell>
          <cell r="C11" t="str">
            <v>DM</v>
          </cell>
          <cell r="D11" t="str">
            <v>I</v>
          </cell>
          <cell r="E11" t="str">
            <v>AFI</v>
          </cell>
          <cell r="F11" t="str">
            <v>I</v>
          </cell>
          <cell r="G11" t="str">
            <v>NE</v>
          </cell>
          <cell r="M11" t="str">
            <v>นายแดง  มูลสองแคว</v>
          </cell>
          <cell r="N11" t="str">
            <v>086-335-8611</v>
          </cell>
          <cell r="O11" t="str">
            <v xml:space="preserve"> Assistant  Sales Manager</v>
          </cell>
          <cell r="P11" t="str">
            <v>Resident</v>
          </cell>
        </row>
        <row r="12">
          <cell r="B12" t="str">
            <v>งามวงศ์วาน</v>
          </cell>
          <cell r="C12" t="str">
            <v>NG</v>
          </cell>
          <cell r="D12" t="str">
            <v>I</v>
          </cell>
          <cell r="E12" t="str">
            <v>AFI</v>
          </cell>
          <cell r="F12" t="str">
            <v>I</v>
          </cell>
          <cell r="G12" t="str">
            <v>E</v>
          </cell>
          <cell r="M12" t="str">
            <v>นางสาวธัญลักษณ์  หมื่นหลุบกุง</v>
          </cell>
          <cell r="N12" t="str">
            <v>063-205-5577</v>
          </cell>
          <cell r="O12" t="str">
            <v>Sales Executive</v>
          </cell>
          <cell r="P12" t="str">
            <v>Resident</v>
          </cell>
        </row>
        <row r="13">
          <cell r="B13" t="str">
            <v>A44</v>
          </cell>
          <cell r="C13" t="str">
            <v>A44</v>
          </cell>
          <cell r="D13" t="str">
            <v>I</v>
          </cell>
          <cell r="E13" t="str">
            <v>AFI</v>
          </cell>
          <cell r="F13" t="str">
            <v>I</v>
          </cell>
          <cell r="G13" t="str">
            <v>S</v>
          </cell>
          <cell r="M13" t="str">
            <v>นายรุ่งอรุณ อินบุญรอด</v>
          </cell>
          <cell r="N13" t="str">
            <v>061-421-0333</v>
          </cell>
          <cell r="O13" t="str">
            <v>Sales Executive</v>
          </cell>
          <cell r="P13" t="str">
            <v>Resident</v>
          </cell>
        </row>
        <row r="14">
          <cell r="B14" t="str">
            <v>คลองเตย</v>
          </cell>
          <cell r="C14" t="str">
            <v>KT</v>
          </cell>
          <cell r="D14" t="str">
            <v>C</v>
          </cell>
          <cell r="E14" t="str">
            <v>CJ</v>
          </cell>
          <cell r="F14" t="str">
            <v>C</v>
          </cell>
          <cell r="G14" t="str">
            <v>O</v>
          </cell>
          <cell r="M14" t="str">
            <v>นายณรงศ์ศักย์  เหล่ารัตนเวช</v>
          </cell>
          <cell r="N14" t="str">
            <v>061-421-0222</v>
          </cell>
          <cell r="O14" t="str">
            <v>Sales Executive</v>
          </cell>
          <cell r="P14" t="str">
            <v>Resident</v>
          </cell>
        </row>
        <row r="15">
          <cell r="B15" t="str">
            <v>สุขุมวิท</v>
          </cell>
          <cell r="C15" t="str">
            <v>LK</v>
          </cell>
          <cell r="D15" t="str">
            <v>C</v>
          </cell>
          <cell r="E15" t="str">
            <v>CJ</v>
          </cell>
          <cell r="F15" t="str">
            <v>C</v>
          </cell>
          <cell r="G15" t="str">
            <v>N</v>
          </cell>
          <cell r="M15" t="str">
            <v>นางศศินาถ  จุ้ยอยู่ทอง</v>
          </cell>
          <cell r="N15" t="str">
            <v>061-410-5333</v>
          </cell>
          <cell r="O15" t="str">
            <v>Sales Executive</v>
          </cell>
          <cell r="P15" t="str">
            <v>Resident</v>
          </cell>
        </row>
        <row r="16">
          <cell r="B16" t="str">
            <v>รางน้ำ</v>
          </cell>
          <cell r="C16" t="str">
            <v>RN</v>
          </cell>
          <cell r="D16" t="str">
            <v>B</v>
          </cell>
          <cell r="E16" t="str">
            <v>BD</v>
          </cell>
          <cell r="F16" t="str">
            <v>C</v>
          </cell>
          <cell r="G16" t="str">
            <v>P</v>
          </cell>
          <cell r="M16" t="str">
            <v>นายสุเทพ  ดำขำ</v>
          </cell>
          <cell r="N16" t="str">
            <v>065-930-1010</v>
          </cell>
          <cell r="O16" t="str">
            <v>Sales Assistant Director</v>
          </cell>
          <cell r="P16" t="str">
            <v>B2C</v>
          </cell>
        </row>
        <row r="17">
          <cell r="B17" t="str">
            <v>เยาวราช</v>
          </cell>
          <cell r="C17" t="str">
            <v>YR</v>
          </cell>
          <cell r="D17" t="str">
            <v>J</v>
          </cell>
          <cell r="E17" t="str">
            <v>CJ</v>
          </cell>
          <cell r="F17" t="str">
            <v>C</v>
          </cell>
          <cell r="G17" t="str">
            <v>R</v>
          </cell>
          <cell r="M17" t="str">
            <v>นางสาวนฤมล   ทาแสง</v>
          </cell>
          <cell r="N17" t="str">
            <v>065-930-0808</v>
          </cell>
          <cell r="O17" t="str">
            <v>Senior Sales Business to Customer</v>
          </cell>
          <cell r="P17" t="str">
            <v>B2C</v>
          </cell>
        </row>
        <row r="18">
          <cell r="B18" t="str">
            <v>ธนบุรี</v>
          </cell>
          <cell r="C18" t="str">
            <v>TB</v>
          </cell>
          <cell r="D18" t="str">
            <v>J</v>
          </cell>
          <cell r="E18" t="str">
            <v>CJ</v>
          </cell>
          <cell r="F18" t="str">
            <v>C</v>
          </cell>
          <cell r="G18" t="str">
            <v>Q</v>
          </cell>
          <cell r="M18" t="str">
            <v>นางสาวอรอุมา เพ็งจางค์</v>
          </cell>
          <cell r="N18" t="str">
            <v>061-412-9777</v>
          </cell>
          <cell r="O18" t="str">
            <v>Sales Executive</v>
          </cell>
          <cell r="P18" t="str">
            <v>B2C</v>
          </cell>
        </row>
        <row r="19">
          <cell r="B19" t="str">
            <v>ลาดพร้าว</v>
          </cell>
          <cell r="C19" t="str">
            <v>LP</v>
          </cell>
          <cell r="D19" t="str">
            <v>D</v>
          </cell>
          <cell r="E19" t="str">
            <v>BD</v>
          </cell>
          <cell r="F19" t="str">
            <v>J</v>
          </cell>
          <cell r="G19"/>
          <cell r="M19" t="str">
            <v>นางพิชญ์สินี  อภินันท์</v>
          </cell>
          <cell r="N19" t="str">
            <v>065-930-5858</v>
          </cell>
          <cell r="O19" t="str">
            <v xml:space="preserve">ที่ปรึกษา  </v>
          </cell>
          <cell r="P19" t="str">
            <v>B2C</v>
          </cell>
        </row>
        <row r="20">
          <cell r="B20" t="str">
            <v>นวมินทร์</v>
          </cell>
          <cell r="C20" t="str">
            <v>NC</v>
          </cell>
          <cell r="D20" t="str">
            <v>D</v>
          </cell>
          <cell r="E20" t="str">
            <v>BD</v>
          </cell>
          <cell r="F20" t="str">
            <v>J</v>
          </cell>
          <cell r="G20"/>
          <cell r="M20" t="str">
            <v>นางสาวดารณี   อนันทวัน</v>
          </cell>
          <cell r="N20" t="str">
            <v>081-642-6694</v>
          </cell>
          <cell r="O20" t="str">
            <v>Sales Co-ordinator manager</v>
          </cell>
          <cell r="P20" t="str">
            <v>SC</v>
          </cell>
        </row>
        <row r="21">
          <cell r="B21" t="str">
            <v>ลาดยาว</v>
          </cell>
          <cell r="C21" t="str">
            <v>LY</v>
          </cell>
          <cell r="D21" t="str">
            <v>J</v>
          </cell>
          <cell r="E21" t="str">
            <v>CJ</v>
          </cell>
          <cell r="F21" t="str">
            <v>J</v>
          </cell>
          <cell r="G21"/>
          <cell r="M21" t="str">
            <v>นางสาวสุชานัน  พึ่งพา</v>
          </cell>
          <cell r="N21" t="str">
            <v>080-994-5639</v>
          </cell>
          <cell r="O21" t="str">
            <v>Sales Co-ordinator manager</v>
          </cell>
          <cell r="P21" t="str">
            <v>SC</v>
          </cell>
        </row>
        <row r="22">
          <cell r="B22" t="str">
            <v>รามอินทรา</v>
          </cell>
          <cell r="C22" t="str">
            <v>RI</v>
          </cell>
          <cell r="D22" t="str">
            <v>J</v>
          </cell>
          <cell r="E22" t="str">
            <v>CJ</v>
          </cell>
          <cell r="F22" t="str">
            <v>J</v>
          </cell>
          <cell r="G22"/>
          <cell r="M22" t="str">
            <v>นางสาวกัญญาวีร์  สนแย้ม</v>
          </cell>
          <cell r="N22" t="str">
            <v>081-747-9838</v>
          </cell>
          <cell r="O22" t="str">
            <v>Senior Sales Co-ordinator</v>
          </cell>
          <cell r="P22" t="str">
            <v>SC</v>
          </cell>
        </row>
        <row r="23">
          <cell r="B23" t="str">
            <v>อุดมสุข</v>
          </cell>
          <cell r="C23" t="str">
            <v>UD</v>
          </cell>
          <cell r="D23" t="str">
            <v>B</v>
          </cell>
          <cell r="E23" t="str">
            <v>BD</v>
          </cell>
          <cell r="F23" t="str">
            <v>BD</v>
          </cell>
          <cell r="G23"/>
          <cell r="M23" t="str">
            <v>นางสาวดาราวรรณ  อรัญญะ</v>
          </cell>
          <cell r="N23" t="str">
            <v>092-395-9757</v>
          </cell>
          <cell r="O23" t="str">
            <v>Sales Executive</v>
          </cell>
          <cell r="P23" t="str">
            <v>SC</v>
          </cell>
        </row>
        <row r="24">
          <cell r="B24" t="str">
            <v>บางบัวทอง</v>
          </cell>
          <cell r="C24" t="str">
            <v>BT</v>
          </cell>
          <cell r="D24" t="str">
            <v>B</v>
          </cell>
          <cell r="E24" t="str">
            <v>BD</v>
          </cell>
          <cell r="F24" t="str">
            <v>BD</v>
          </cell>
          <cell r="G24"/>
          <cell r="M24" t="str">
            <v>นางสาวนันทิกานต์ บุญประคอง</v>
          </cell>
          <cell r="N24" t="str">
            <v>061-421-2000</v>
          </cell>
          <cell r="O24" t="str">
            <v xml:space="preserve">Sales Co-ordinator </v>
          </cell>
          <cell r="P24" t="str">
            <v>SC</v>
          </cell>
        </row>
        <row r="25">
          <cell r="B25" t="str">
            <v>รามคำแหง</v>
          </cell>
          <cell r="C25" t="str">
            <v>RM</v>
          </cell>
          <cell r="D25" t="str">
            <v>D</v>
          </cell>
          <cell r="E25" t="str">
            <v>BD</v>
          </cell>
          <cell r="F25" t="str">
            <v>BD</v>
          </cell>
          <cell r="G25"/>
          <cell r="M25" t="str">
            <v>นางสาวรัฎฎิการ์   จรัสลักษณ์</v>
          </cell>
          <cell r="N25" t="str">
            <v>092-635-6699</v>
          </cell>
          <cell r="O25" t="str">
            <v>Hospitality Sales  Freelance</v>
          </cell>
          <cell r="P25" t="str">
            <v>Sales  Freelance</v>
          </cell>
        </row>
        <row r="26">
          <cell r="B26" t="str">
            <v>พระโขนง</v>
          </cell>
          <cell r="C26" t="str">
            <v>PK</v>
          </cell>
          <cell r="D26" t="str">
            <v>D</v>
          </cell>
          <cell r="E26" t="str">
            <v>BD</v>
          </cell>
          <cell r="F26" t="str">
            <v>BD</v>
          </cell>
          <cell r="G26"/>
        </row>
        <row r="27">
          <cell r="B27" t="str">
            <v>อ่อนนุช</v>
          </cell>
          <cell r="C27" t="str">
            <v>ON</v>
          </cell>
          <cell r="D27" t="str">
            <v>D</v>
          </cell>
          <cell r="E27" t="str">
            <v>BD</v>
          </cell>
          <cell r="F27" t="str">
            <v>BD</v>
          </cell>
          <cell r="G27"/>
        </row>
        <row r="28">
          <cell r="B28" t="str">
            <v>วัดด่าน</v>
          </cell>
          <cell r="C28" t="str">
            <v>WD</v>
          </cell>
          <cell r="D28" t="str">
            <v>G</v>
          </cell>
          <cell r="E28" t="str">
            <v>GH</v>
          </cell>
          <cell r="F28" t="str">
            <v>GH</v>
          </cell>
          <cell r="G28"/>
        </row>
        <row r="29">
          <cell r="B29" t="str">
            <v>บางเมือง</v>
          </cell>
          <cell r="C29" t="str">
            <v>BM</v>
          </cell>
          <cell r="D29" t="str">
            <v>G</v>
          </cell>
          <cell r="E29" t="str">
            <v>GH</v>
          </cell>
          <cell r="F29" t="str">
            <v>GH</v>
          </cell>
          <cell r="G29"/>
        </row>
        <row r="30">
          <cell r="B30" t="str">
            <v>ลาดกระบัง</v>
          </cell>
          <cell r="C30" t="str">
            <v>LB</v>
          </cell>
          <cell r="D30" t="str">
            <v>H</v>
          </cell>
          <cell r="E30" t="str">
            <v>GH</v>
          </cell>
          <cell r="F30" t="str">
            <v>GH</v>
          </cell>
          <cell r="G30"/>
        </row>
        <row r="31">
          <cell r="B31" t="str">
            <v>กิ่งแก้ว</v>
          </cell>
          <cell r="C31" t="str">
            <v>KK</v>
          </cell>
          <cell r="D31" t="str">
            <v>H</v>
          </cell>
          <cell r="E31" t="str">
            <v>GH</v>
          </cell>
          <cell r="F31" t="str">
            <v>GH</v>
          </cell>
          <cell r="G31"/>
        </row>
        <row r="32">
          <cell r="B32" t="str">
            <v>เกาะช้าง</v>
          </cell>
          <cell r="C32" t="str">
            <v>KC</v>
          </cell>
          <cell r="D32" t="str">
            <v>E</v>
          </cell>
          <cell r="E32" t="str">
            <v>E</v>
          </cell>
          <cell r="F32" t="str">
            <v>E</v>
          </cell>
          <cell r="G32"/>
        </row>
        <row r="33">
          <cell r="B33" t="str">
            <v>เชียงใหม่</v>
          </cell>
          <cell r="C33" t="str">
            <v>CM</v>
          </cell>
          <cell r="D33" t="str">
            <v>N</v>
          </cell>
          <cell r="E33" t="str">
            <v>N</v>
          </cell>
          <cell r="F33" t="str">
            <v>N</v>
          </cell>
          <cell r="G33"/>
        </row>
        <row r="34">
          <cell r="B34" t="str">
            <v>พิษณุโลก</v>
          </cell>
          <cell r="C34" t="str">
            <v>PL</v>
          </cell>
          <cell r="D34" t="str">
            <v>N</v>
          </cell>
          <cell r="E34" t="str">
            <v>N</v>
          </cell>
          <cell r="F34" t="str">
            <v>N</v>
          </cell>
          <cell r="G34"/>
        </row>
        <row r="35">
          <cell r="B35" t="str">
            <v>ลำปาง</v>
          </cell>
          <cell r="C35" t="str">
            <v>LM</v>
          </cell>
          <cell r="D35" t="str">
            <v>N</v>
          </cell>
          <cell r="E35" t="str">
            <v>N</v>
          </cell>
          <cell r="F35" t="str">
            <v>N</v>
          </cell>
          <cell r="G35"/>
        </row>
        <row r="36">
          <cell r="B36" t="str">
            <v>นครสวรรค์</v>
          </cell>
          <cell r="C36" t="str">
            <v>NS</v>
          </cell>
          <cell r="D36" t="str">
            <v>N</v>
          </cell>
          <cell r="E36" t="str">
            <v>N</v>
          </cell>
          <cell r="F36" t="str">
            <v>N</v>
          </cell>
          <cell r="G36"/>
        </row>
        <row r="37">
          <cell r="B37" t="str">
            <v>ขอนแก่น</v>
          </cell>
          <cell r="C37" t="str">
            <v>KHK</v>
          </cell>
          <cell r="D37" t="str">
            <v>NE</v>
          </cell>
          <cell r="E37" t="str">
            <v>NE</v>
          </cell>
          <cell r="F37" t="str">
            <v>NE</v>
          </cell>
          <cell r="G37"/>
        </row>
        <row r="38">
          <cell r="B38" t="str">
            <v>นครราชสีมา</v>
          </cell>
          <cell r="C38" t="str">
            <v>KR</v>
          </cell>
          <cell r="D38" t="str">
            <v>NE</v>
          </cell>
          <cell r="E38" t="str">
            <v>NE</v>
          </cell>
          <cell r="F38" t="str">
            <v>NE</v>
          </cell>
          <cell r="G38"/>
        </row>
        <row r="39">
          <cell r="B39" t="str">
            <v>พัทยา</v>
          </cell>
          <cell r="C39" t="str">
            <v>PY</v>
          </cell>
          <cell r="D39" t="str">
            <v>E</v>
          </cell>
          <cell r="E39" t="str">
            <v>E</v>
          </cell>
          <cell r="F39" t="str">
            <v>E</v>
          </cell>
          <cell r="G39"/>
        </row>
        <row r="40">
          <cell r="B40" t="str">
            <v>เกาะสมุย</v>
          </cell>
          <cell r="C40" t="str">
            <v>KSM</v>
          </cell>
          <cell r="D40" t="str">
            <v>S</v>
          </cell>
          <cell r="E40" t="str">
            <v>S</v>
          </cell>
          <cell r="F40" t="str">
            <v>S</v>
          </cell>
          <cell r="G40"/>
        </row>
        <row r="41">
          <cell r="B41" t="str">
            <v>ระยอง</v>
          </cell>
          <cell r="C41" t="str">
            <v>RY</v>
          </cell>
          <cell r="D41" t="str">
            <v>E</v>
          </cell>
          <cell r="E41" t="str">
            <v>E</v>
          </cell>
          <cell r="F41" t="str">
            <v>E</v>
          </cell>
          <cell r="G41"/>
        </row>
        <row r="42">
          <cell r="B42" t="str">
            <v>หัวหิน</v>
          </cell>
          <cell r="C42" t="str">
            <v>HH</v>
          </cell>
          <cell r="D42" t="str">
            <v>S</v>
          </cell>
          <cell r="E42" t="str">
            <v>S</v>
          </cell>
          <cell r="F42" t="str">
            <v>S</v>
          </cell>
          <cell r="G42"/>
        </row>
        <row r="43">
          <cell r="B43" t="str">
            <v>นอกโครงข่าย</v>
          </cell>
          <cell r="C43"/>
          <cell r="D43"/>
          <cell r="E43"/>
          <cell r="G43"/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S8gXYjUzuQcUcThe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 x14ac:dyDescent="0.3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 x14ac:dyDescent="0.3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 x14ac:dyDescent="0.3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 x14ac:dyDescent="0.3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 x14ac:dyDescent="0.3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 x14ac:dyDescent="0.3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 x14ac:dyDescent="0.3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 x14ac:dyDescent="0.3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 x14ac:dyDescent="0.3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 x14ac:dyDescent="0.3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 x14ac:dyDescent="0.3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 x14ac:dyDescent="0.3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 x14ac:dyDescent="0.3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 x14ac:dyDescent="0.3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 x14ac:dyDescent="0.3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 x14ac:dyDescent="0.3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 x14ac:dyDescent="0.3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 x14ac:dyDescent="0.3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 x14ac:dyDescent="0.3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 x14ac:dyDescent="0.3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 x14ac:dyDescent="0.3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 x14ac:dyDescent="0.3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 x14ac:dyDescent="0.3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 x14ac:dyDescent="0.3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 x14ac:dyDescent="0.3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 x14ac:dyDescent="0.3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 x14ac:dyDescent="0.3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 x14ac:dyDescent="0.3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 x14ac:dyDescent="0.3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 x14ac:dyDescent="0.3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 x14ac:dyDescent="0.3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 x14ac:dyDescent="0.3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 x14ac:dyDescent="0.3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 x14ac:dyDescent="0.3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 x14ac:dyDescent="0.3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 x14ac:dyDescent="0.3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 x14ac:dyDescent="0.3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 x14ac:dyDescent="0.3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 x14ac:dyDescent="0.3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 x14ac:dyDescent="0.3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 x14ac:dyDescent="0.3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 x14ac:dyDescent="0.3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 x14ac:dyDescent="0.3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 x14ac:dyDescent="0.3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 x14ac:dyDescent="0.3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 x14ac:dyDescent="0.3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 x14ac:dyDescent="0.3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 x14ac:dyDescent="0.3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 x14ac:dyDescent="0.3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 x14ac:dyDescent="0.3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 x14ac:dyDescent="0.3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 x14ac:dyDescent="0.3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 x14ac:dyDescent="0.3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 x14ac:dyDescent="0.3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 x14ac:dyDescent="0.3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 x14ac:dyDescent="0.3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 x14ac:dyDescent="0.3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 x14ac:dyDescent="0.3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 x14ac:dyDescent="0.3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 x14ac:dyDescent="0.3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 x14ac:dyDescent="0.3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 x14ac:dyDescent="0.3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 x14ac:dyDescent="0.3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 x14ac:dyDescent="0.3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8"/>
      <c r="K63" s="72">
        <v>70</v>
      </c>
    </row>
    <row r="64" spans="2:11" x14ac:dyDescent="0.3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 x14ac:dyDescent="0.3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 x14ac:dyDescent="0.3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 x14ac:dyDescent="0.3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 x14ac:dyDescent="0.3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 x14ac:dyDescent="0.3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 x14ac:dyDescent="0.3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 x14ac:dyDescent="0.3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 x14ac:dyDescent="0.3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 x14ac:dyDescent="0.3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 x14ac:dyDescent="0.3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 x14ac:dyDescent="0.3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 x14ac:dyDescent="0.3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 x14ac:dyDescent="0.3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 x14ac:dyDescent="0.3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 x14ac:dyDescent="0.3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 x14ac:dyDescent="0.3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 x14ac:dyDescent="0.3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 x14ac:dyDescent="0.3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 x14ac:dyDescent="0.3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 x14ac:dyDescent="0.3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 x14ac:dyDescent="0.3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 x14ac:dyDescent="0.3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 x14ac:dyDescent="0.3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 x14ac:dyDescent="0.3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 x14ac:dyDescent="0.3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 x14ac:dyDescent="0.3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 x14ac:dyDescent="0.3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 x14ac:dyDescent="0.3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 x14ac:dyDescent="0.3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 x14ac:dyDescent="0.3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 x14ac:dyDescent="0.3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 x14ac:dyDescent="0.3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 x14ac:dyDescent="0.3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 x14ac:dyDescent="0.3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 x14ac:dyDescent="0.3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 x14ac:dyDescent="0.3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 x14ac:dyDescent="0.3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 x14ac:dyDescent="0.3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 x14ac:dyDescent="0.3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 x14ac:dyDescent="0.3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 x14ac:dyDescent="0.3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 x14ac:dyDescent="0.3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 x14ac:dyDescent="0.3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 x14ac:dyDescent="0.3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 x14ac:dyDescent="0.3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 x14ac:dyDescent="0.3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 x14ac:dyDescent="0.3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 x14ac:dyDescent="0.3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 x14ac:dyDescent="0.3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 x14ac:dyDescent="0.3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 x14ac:dyDescent="0.3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 x14ac:dyDescent="0.3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 x14ac:dyDescent="0.3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 x14ac:dyDescent="0.3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 x14ac:dyDescent="0.3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 x14ac:dyDescent="0.3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 x14ac:dyDescent="0.3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 x14ac:dyDescent="0.3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 x14ac:dyDescent="0.3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 x14ac:dyDescent="0.3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 x14ac:dyDescent="0.3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 x14ac:dyDescent="0.3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 x14ac:dyDescent="0.3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 x14ac:dyDescent="0.3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 x14ac:dyDescent="0.3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 x14ac:dyDescent="0.3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 x14ac:dyDescent="0.3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 x14ac:dyDescent="0.3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 x14ac:dyDescent="0.3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 x14ac:dyDescent="0.3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 x14ac:dyDescent="0.3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 x14ac:dyDescent="0.3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 x14ac:dyDescent="0.3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 x14ac:dyDescent="0.3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 x14ac:dyDescent="0.3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 x14ac:dyDescent="0.3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 x14ac:dyDescent="0.3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 x14ac:dyDescent="0.3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 x14ac:dyDescent="0.3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 x14ac:dyDescent="0.3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 x14ac:dyDescent="0.3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 x14ac:dyDescent="0.3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 x14ac:dyDescent="0.3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 x14ac:dyDescent="0.3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 x14ac:dyDescent="0.3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 x14ac:dyDescent="0.3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 x14ac:dyDescent="0.3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 x14ac:dyDescent="0.3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 x14ac:dyDescent="0.3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 x14ac:dyDescent="0.3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 x14ac:dyDescent="0.3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 x14ac:dyDescent="0.3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 x14ac:dyDescent="0.3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 x14ac:dyDescent="0.3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 x14ac:dyDescent="0.3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 x14ac:dyDescent="0.3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 x14ac:dyDescent="0.3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 x14ac:dyDescent="0.3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 x14ac:dyDescent="0.3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 x14ac:dyDescent="0.3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 x14ac:dyDescent="0.3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 x14ac:dyDescent="0.3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 x14ac:dyDescent="0.3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 x14ac:dyDescent="0.3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 x14ac:dyDescent="0.3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 x14ac:dyDescent="0.3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 x14ac:dyDescent="0.3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 x14ac:dyDescent="0.3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 x14ac:dyDescent="0.3">
      <c r="B173" s="148" t="s">
        <v>675</v>
      </c>
      <c r="C173" s="149" t="s">
        <v>5</v>
      </c>
      <c r="D173" s="150"/>
      <c r="E173" s="148" t="s">
        <v>675</v>
      </c>
      <c r="F173" s="151">
        <v>1198</v>
      </c>
      <c r="G173" s="149" t="s">
        <v>5</v>
      </c>
      <c r="K173" s="81"/>
    </row>
    <row r="174" spans="2:11" x14ac:dyDescent="0.3">
      <c r="B174" s="148" t="s">
        <v>676</v>
      </c>
      <c r="C174" s="149" t="s">
        <v>5</v>
      </c>
      <c r="D174" s="150"/>
      <c r="E174" s="148" t="s">
        <v>676</v>
      </c>
      <c r="F174" s="151">
        <v>1104</v>
      </c>
      <c r="G174" s="149" t="s">
        <v>5</v>
      </c>
      <c r="K174" s="81"/>
    </row>
    <row r="175" spans="2:11" x14ac:dyDescent="0.3">
      <c r="B175" s="148" t="s">
        <v>677</v>
      </c>
      <c r="C175" s="149" t="s">
        <v>5</v>
      </c>
      <c r="D175" s="150"/>
      <c r="E175" s="148" t="s">
        <v>677</v>
      </c>
      <c r="F175" s="151">
        <v>11404</v>
      </c>
      <c r="G175" s="149" t="s">
        <v>5</v>
      </c>
    </row>
    <row r="176" spans="2:11" x14ac:dyDescent="0.3">
      <c r="B176" s="148" t="s">
        <v>660</v>
      </c>
      <c r="C176" s="149" t="s">
        <v>5</v>
      </c>
      <c r="D176" s="150"/>
      <c r="E176" s="148" t="s">
        <v>660</v>
      </c>
      <c r="F176" s="151">
        <v>1198</v>
      </c>
      <c r="G176" s="149" t="s">
        <v>5</v>
      </c>
    </row>
    <row r="177" spans="2:10" x14ac:dyDescent="0.3">
      <c r="B177" s="148" t="s">
        <v>661</v>
      </c>
      <c r="C177" s="149" t="s">
        <v>5</v>
      </c>
      <c r="D177" s="150"/>
      <c r="E177" s="148" t="s">
        <v>661</v>
      </c>
      <c r="F177" s="151">
        <v>1198</v>
      </c>
      <c r="G177" s="149" t="s">
        <v>5</v>
      </c>
      <c r="I177" s="81" t="s">
        <v>120</v>
      </c>
      <c r="J177" s="81"/>
    </row>
    <row r="178" spans="2:10" x14ac:dyDescent="0.3">
      <c r="B178" s="148" t="s">
        <v>662</v>
      </c>
      <c r="C178" s="149" t="s">
        <v>5</v>
      </c>
      <c r="D178" s="150"/>
      <c r="E178" s="148" t="s">
        <v>662</v>
      </c>
      <c r="F178" s="151">
        <v>1716</v>
      </c>
      <c r="G178" s="149" t="s">
        <v>5</v>
      </c>
      <c r="I178" s="81" t="s">
        <v>127</v>
      </c>
      <c r="J178" s="81"/>
    </row>
    <row r="179" spans="2:10" x14ac:dyDescent="0.3">
      <c r="B179" s="148" t="s">
        <v>663</v>
      </c>
      <c r="C179" s="149" t="s">
        <v>5</v>
      </c>
      <c r="D179" s="150"/>
      <c r="E179" s="148" t="s">
        <v>663</v>
      </c>
      <c r="F179" s="151">
        <v>1848</v>
      </c>
      <c r="G179" s="149" t="s">
        <v>5</v>
      </c>
      <c r="I179" s="45" t="s">
        <v>100</v>
      </c>
    </row>
    <row r="180" spans="2:10" x14ac:dyDescent="0.3">
      <c r="B180" s="148" t="s">
        <v>664</v>
      </c>
      <c r="C180" s="149" t="s">
        <v>5</v>
      </c>
      <c r="D180" s="150"/>
      <c r="E180" s="148" t="s">
        <v>664</v>
      </c>
      <c r="F180" s="151">
        <v>1716</v>
      </c>
      <c r="G180" s="149" t="s">
        <v>5</v>
      </c>
      <c r="I180" s="45" t="s">
        <v>121</v>
      </c>
    </row>
    <row r="181" spans="2:10" x14ac:dyDescent="0.3">
      <c r="B181" s="148" t="s">
        <v>665</v>
      </c>
      <c r="C181" s="149" t="s">
        <v>5</v>
      </c>
      <c r="D181" s="150"/>
      <c r="E181" s="148" t="s">
        <v>665</v>
      </c>
      <c r="F181" s="151">
        <v>1716</v>
      </c>
      <c r="G181" s="149" t="s">
        <v>5</v>
      </c>
      <c r="H181" s="81"/>
    </row>
    <row r="182" spans="2:10" x14ac:dyDescent="0.3">
      <c r="B182" s="148" t="s">
        <v>666</v>
      </c>
      <c r="C182" s="149" t="s">
        <v>5</v>
      </c>
      <c r="D182" s="150"/>
      <c r="E182" s="148" t="s">
        <v>666</v>
      </c>
      <c r="F182" s="151">
        <v>2038</v>
      </c>
      <c r="G182" s="149" t="s">
        <v>5</v>
      </c>
      <c r="H182" s="81"/>
    </row>
    <row r="183" spans="2:10" x14ac:dyDescent="0.3">
      <c r="B183" s="148" t="s">
        <v>667</v>
      </c>
      <c r="C183" s="149" t="s">
        <v>5</v>
      </c>
      <c r="D183" s="150"/>
      <c r="E183" s="148" t="s">
        <v>667</v>
      </c>
      <c r="F183" s="151">
        <v>1944</v>
      </c>
      <c r="G183" s="149" t="s">
        <v>5</v>
      </c>
    </row>
    <row r="184" spans="2:10" x14ac:dyDescent="0.3">
      <c r="B184" s="148" t="s">
        <v>668</v>
      </c>
      <c r="C184" s="149" t="s">
        <v>5</v>
      </c>
      <c r="D184" s="150"/>
      <c r="E184" s="148" t="s">
        <v>668</v>
      </c>
      <c r="F184" s="151">
        <v>1944</v>
      </c>
      <c r="G184" s="149" t="s">
        <v>5</v>
      </c>
    </row>
    <row r="185" spans="2:10" x14ac:dyDescent="0.3">
      <c r="B185" s="148" t="s">
        <v>669</v>
      </c>
      <c r="C185" s="149" t="s">
        <v>5</v>
      </c>
      <c r="D185" s="150"/>
      <c r="E185" s="148" t="s">
        <v>669</v>
      </c>
      <c r="F185" s="151">
        <v>1524</v>
      </c>
      <c r="G185" s="149" t="s">
        <v>5</v>
      </c>
    </row>
    <row r="186" spans="2:10" x14ac:dyDescent="0.3">
      <c r="B186" s="148" t="s">
        <v>670</v>
      </c>
      <c r="C186" s="149" t="s">
        <v>5</v>
      </c>
      <c r="D186" s="150"/>
      <c r="E186" s="148" t="s">
        <v>670</v>
      </c>
      <c r="F186" s="151">
        <v>1404</v>
      </c>
      <c r="G186" s="149" t="s">
        <v>5</v>
      </c>
    </row>
    <row r="187" spans="2:10" x14ac:dyDescent="0.3">
      <c r="B187" s="148" t="s">
        <v>671</v>
      </c>
      <c r="C187" s="149" t="s">
        <v>5</v>
      </c>
      <c r="D187" s="150"/>
      <c r="E187" s="148" t="s">
        <v>671</v>
      </c>
      <c r="F187" s="151">
        <v>1404</v>
      </c>
      <c r="G187" s="149" t="s">
        <v>5</v>
      </c>
    </row>
    <row r="188" spans="2:10" x14ac:dyDescent="0.3">
      <c r="B188" s="148" t="s">
        <v>672</v>
      </c>
      <c r="C188" s="149" t="s">
        <v>5</v>
      </c>
      <c r="D188" s="150"/>
      <c r="E188" s="148" t="s">
        <v>672</v>
      </c>
      <c r="F188" s="151">
        <v>1716</v>
      </c>
      <c r="G188" s="149" t="s">
        <v>5</v>
      </c>
    </row>
    <row r="189" spans="2:10" x14ac:dyDescent="0.3">
      <c r="B189" s="148" t="s">
        <v>673</v>
      </c>
      <c r="C189" s="149" t="s">
        <v>5</v>
      </c>
      <c r="D189" s="150"/>
      <c r="E189" s="148" t="s">
        <v>673</v>
      </c>
      <c r="F189" s="151">
        <v>1644</v>
      </c>
      <c r="G189" s="149" t="s">
        <v>5</v>
      </c>
    </row>
    <row r="190" spans="2:10" x14ac:dyDescent="0.3">
      <c r="B190" s="148" t="s">
        <v>674</v>
      </c>
      <c r="C190" s="149" t="s">
        <v>5</v>
      </c>
      <c r="D190" s="150"/>
      <c r="E190" s="148" t="s">
        <v>674</v>
      </c>
      <c r="F190" s="151">
        <v>1644</v>
      </c>
      <c r="G190" s="149" t="s">
        <v>5</v>
      </c>
    </row>
    <row r="191" spans="2:10" x14ac:dyDescent="0.3">
      <c r="B191" s="148" t="s">
        <v>678</v>
      </c>
      <c r="C191" s="149" t="s">
        <v>5</v>
      </c>
      <c r="D191" s="150"/>
      <c r="E191" s="148" t="s">
        <v>678</v>
      </c>
      <c r="F191" s="151">
        <v>2616</v>
      </c>
      <c r="G191" s="149" t="s">
        <v>5</v>
      </c>
    </row>
    <row r="192" spans="2:10" x14ac:dyDescent="0.3">
      <c r="B192" s="148" t="s">
        <v>679</v>
      </c>
      <c r="C192" s="149" t="s">
        <v>5</v>
      </c>
      <c r="D192" s="150"/>
      <c r="E192" s="148" t="s">
        <v>679</v>
      </c>
      <c r="F192" s="151">
        <v>2328</v>
      </c>
      <c r="G192" s="149" t="s">
        <v>5</v>
      </c>
    </row>
    <row r="193" spans="2:7" x14ac:dyDescent="0.3">
      <c r="B193" s="148" t="s">
        <v>680</v>
      </c>
      <c r="C193" s="149" t="s">
        <v>5</v>
      </c>
      <c r="D193" s="150"/>
      <c r="E193" s="148" t="s">
        <v>680</v>
      </c>
      <c r="F193" s="151">
        <v>2220</v>
      </c>
      <c r="G193" s="149" t="s">
        <v>5</v>
      </c>
    </row>
    <row r="194" spans="2:7" x14ac:dyDescent="0.3">
      <c r="B194" s="148" t="s">
        <v>681</v>
      </c>
      <c r="C194" s="149" t="s">
        <v>5</v>
      </c>
      <c r="D194" s="150"/>
      <c r="E194" s="148" t="s">
        <v>681</v>
      </c>
      <c r="F194" s="151">
        <v>3024</v>
      </c>
      <c r="G194" s="149" t="s">
        <v>5</v>
      </c>
    </row>
    <row r="195" spans="2:7" x14ac:dyDescent="0.3">
      <c r="B195" s="148" t="s">
        <v>682</v>
      </c>
      <c r="C195" s="149" t="s">
        <v>5</v>
      </c>
      <c r="D195" s="150"/>
      <c r="E195" s="148" t="s">
        <v>682</v>
      </c>
      <c r="F195" s="151">
        <v>3108</v>
      </c>
      <c r="G195" s="149" t="s">
        <v>5</v>
      </c>
    </row>
    <row r="196" spans="2:7" x14ac:dyDescent="0.3">
      <c r="B196" s="148" t="s">
        <v>683</v>
      </c>
      <c r="C196" s="149" t="s">
        <v>5</v>
      </c>
      <c r="D196" s="150"/>
      <c r="E196" s="148" t="s">
        <v>683</v>
      </c>
      <c r="F196" s="151">
        <v>3060</v>
      </c>
      <c r="G196" s="149" t="s">
        <v>5</v>
      </c>
    </row>
    <row r="197" spans="2:7" x14ac:dyDescent="0.3">
      <c r="B197" s="148" t="s">
        <v>684</v>
      </c>
      <c r="C197" s="149" t="s">
        <v>5</v>
      </c>
      <c r="D197" s="150"/>
      <c r="E197" s="148" t="s">
        <v>684</v>
      </c>
      <c r="F197" s="151">
        <v>2820</v>
      </c>
      <c r="G197" s="149" t="s">
        <v>5</v>
      </c>
    </row>
    <row r="198" spans="2:7" x14ac:dyDescent="0.3">
      <c r="B198" s="148" t="s">
        <v>685</v>
      </c>
      <c r="C198" s="149" t="s">
        <v>5</v>
      </c>
      <c r="D198" s="150"/>
      <c r="E198" s="148" t="s">
        <v>685</v>
      </c>
      <c r="F198" s="151">
        <v>4668</v>
      </c>
      <c r="G198" s="149" t="s">
        <v>5</v>
      </c>
    </row>
    <row r="199" spans="2:7" x14ac:dyDescent="0.3">
      <c r="B199" s="148" t="s">
        <v>686</v>
      </c>
      <c r="C199" s="149" t="s">
        <v>5</v>
      </c>
      <c r="D199" s="150"/>
      <c r="E199" s="148" t="s">
        <v>686</v>
      </c>
      <c r="F199" s="151">
        <v>4308</v>
      </c>
      <c r="G199" s="149" t="s">
        <v>5</v>
      </c>
    </row>
    <row r="200" spans="2:7" x14ac:dyDescent="0.3">
      <c r="B200" s="148" t="s">
        <v>687</v>
      </c>
      <c r="C200" s="149" t="s">
        <v>5</v>
      </c>
      <c r="D200" s="150"/>
      <c r="E200" s="148" t="s">
        <v>687</v>
      </c>
      <c r="F200" s="151">
        <v>11268</v>
      </c>
      <c r="G200" s="149" t="s">
        <v>5</v>
      </c>
    </row>
    <row r="201" spans="2:7" x14ac:dyDescent="0.3">
      <c r="B201" s="148" t="s">
        <v>690</v>
      </c>
      <c r="C201" s="149" t="s">
        <v>5</v>
      </c>
      <c r="D201" s="150"/>
      <c r="E201" s="148" t="s">
        <v>690</v>
      </c>
      <c r="F201" s="151">
        <v>1700</v>
      </c>
      <c r="G201" s="149" t="s">
        <v>5</v>
      </c>
    </row>
    <row r="202" spans="2:7" x14ac:dyDescent="0.3">
      <c r="B202" s="148" t="s">
        <v>689</v>
      </c>
      <c r="C202" s="149" t="s">
        <v>5</v>
      </c>
      <c r="D202" s="150"/>
      <c r="E202" s="148" t="s">
        <v>689</v>
      </c>
      <c r="F202" s="151">
        <v>4800</v>
      </c>
      <c r="G202" s="149" t="s">
        <v>5</v>
      </c>
    </row>
    <row r="203" spans="2:7" x14ac:dyDescent="0.3">
      <c r="B203" s="148" t="s">
        <v>688</v>
      </c>
      <c r="C203" s="149" t="s">
        <v>5</v>
      </c>
      <c r="D203" s="150"/>
      <c r="E203" s="148" t="s">
        <v>688</v>
      </c>
      <c r="F203" s="151">
        <v>11000</v>
      </c>
      <c r="G203" s="149" t="s">
        <v>5</v>
      </c>
    </row>
    <row r="204" spans="2:7" x14ac:dyDescent="0.3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 x14ac:dyDescent="0.3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 x14ac:dyDescent="0.3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 x14ac:dyDescent="0.3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 x14ac:dyDescent="0.3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 x14ac:dyDescent="0.3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 x14ac:dyDescent="0.3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 x14ac:dyDescent="0.3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 x14ac:dyDescent="0.3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 x14ac:dyDescent="0.3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 x14ac:dyDescent="0.3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 x14ac:dyDescent="0.3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 x14ac:dyDescent="0.3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 x14ac:dyDescent="0.3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 x14ac:dyDescent="0.3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 x14ac:dyDescent="0.3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 x14ac:dyDescent="0.3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 x14ac:dyDescent="0.3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 x14ac:dyDescent="0.3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 x14ac:dyDescent="0.3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 x14ac:dyDescent="0.3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 x14ac:dyDescent="0.3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 x14ac:dyDescent="0.3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 x14ac:dyDescent="0.3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 x14ac:dyDescent="0.3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 x14ac:dyDescent="0.3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 x14ac:dyDescent="0.3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 x14ac:dyDescent="0.3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 x14ac:dyDescent="0.3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 x14ac:dyDescent="0.3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 x14ac:dyDescent="0.3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 x14ac:dyDescent="0.3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 x14ac:dyDescent="0.3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 x14ac:dyDescent="0.3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 x14ac:dyDescent="0.3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 x14ac:dyDescent="0.3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 x14ac:dyDescent="0.3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 x14ac:dyDescent="0.3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 x14ac:dyDescent="0.3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 x14ac:dyDescent="0.3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 x14ac:dyDescent="0.3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 x14ac:dyDescent="0.3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 x14ac:dyDescent="0.3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 x14ac:dyDescent="0.3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 x14ac:dyDescent="0.3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 x14ac:dyDescent="0.3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 x14ac:dyDescent="0.3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 x14ac:dyDescent="0.3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 x14ac:dyDescent="0.3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 x14ac:dyDescent="0.3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 x14ac:dyDescent="0.3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 x14ac:dyDescent="0.3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 x14ac:dyDescent="0.3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 x14ac:dyDescent="0.3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 x14ac:dyDescent="0.3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 x14ac:dyDescent="0.3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 x14ac:dyDescent="0.3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 x14ac:dyDescent="0.3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 x14ac:dyDescent="0.3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 x14ac:dyDescent="0.3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 x14ac:dyDescent="0.3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 x14ac:dyDescent="0.3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 x14ac:dyDescent="0.3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 x14ac:dyDescent="0.3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 x14ac:dyDescent="0.3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 x14ac:dyDescent="0.3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 x14ac:dyDescent="0.3">
      <c r="B270" s="69" t="s">
        <v>826</v>
      </c>
      <c r="C270" s="70" t="s">
        <v>836</v>
      </c>
      <c r="D270" s="71"/>
      <c r="E270" s="69" t="s">
        <v>826</v>
      </c>
      <c r="F270" s="193">
        <v>1350</v>
      </c>
      <c r="G270" s="70" t="s">
        <v>836</v>
      </c>
    </row>
    <row r="271" spans="2:7" x14ac:dyDescent="0.3">
      <c r="B271" s="69" t="s">
        <v>827</v>
      </c>
      <c r="C271" s="70" t="s">
        <v>836</v>
      </c>
      <c r="D271" s="71"/>
      <c r="E271" s="69" t="s">
        <v>827</v>
      </c>
      <c r="F271" s="193">
        <v>2550</v>
      </c>
      <c r="G271" s="70" t="s">
        <v>836</v>
      </c>
    </row>
    <row r="272" spans="2:7" x14ac:dyDescent="0.3">
      <c r="B272" s="69" t="s">
        <v>828</v>
      </c>
      <c r="C272" s="70" t="s">
        <v>836</v>
      </c>
      <c r="D272" s="71"/>
      <c r="E272" s="69" t="s">
        <v>828</v>
      </c>
      <c r="F272" s="193">
        <v>2150</v>
      </c>
      <c r="G272" s="70" t="s">
        <v>836</v>
      </c>
    </row>
    <row r="273" spans="2:7" x14ac:dyDescent="0.3">
      <c r="B273" s="69" t="s">
        <v>829</v>
      </c>
      <c r="C273" s="70" t="s">
        <v>836</v>
      </c>
      <c r="D273" s="71"/>
      <c r="E273" s="69" t="s">
        <v>829</v>
      </c>
      <c r="F273" s="193">
        <v>5700</v>
      </c>
      <c r="G273" s="70" t="s">
        <v>836</v>
      </c>
    </row>
    <row r="274" spans="2:7" x14ac:dyDescent="0.3">
      <c r="B274" s="69" t="s">
        <v>830</v>
      </c>
      <c r="C274" s="70" t="s">
        <v>836</v>
      </c>
      <c r="D274" s="71"/>
      <c r="E274" s="69" t="s">
        <v>830</v>
      </c>
      <c r="F274" s="193">
        <v>2790</v>
      </c>
      <c r="G274" s="70" t="s">
        <v>836</v>
      </c>
    </row>
    <row r="275" spans="2:7" x14ac:dyDescent="0.3">
      <c r="B275" s="69" t="s">
        <v>831</v>
      </c>
      <c r="C275" s="70" t="s">
        <v>5</v>
      </c>
      <c r="D275" s="71"/>
      <c r="E275" s="69" t="s">
        <v>831</v>
      </c>
      <c r="F275" s="192">
        <v>54500</v>
      </c>
      <c r="G275" s="70" t="s">
        <v>5</v>
      </c>
    </row>
    <row r="276" spans="2:7" x14ac:dyDescent="0.3">
      <c r="B276" s="69" t="s">
        <v>832</v>
      </c>
      <c r="C276" s="70" t="s">
        <v>5</v>
      </c>
      <c r="D276" s="71"/>
      <c r="E276" s="69" t="s">
        <v>832</v>
      </c>
      <c r="F276" s="194">
        <v>54500</v>
      </c>
      <c r="G276" s="70" t="s">
        <v>5</v>
      </c>
    </row>
    <row r="277" spans="2:7" x14ac:dyDescent="0.3">
      <c r="B277" s="69" t="s">
        <v>833</v>
      </c>
      <c r="C277" s="70" t="s">
        <v>5</v>
      </c>
      <c r="D277" s="71"/>
      <c r="E277" s="69" t="s">
        <v>833</v>
      </c>
      <c r="F277" s="194">
        <v>92800</v>
      </c>
      <c r="G277" s="70" t="s">
        <v>5</v>
      </c>
    </row>
    <row r="278" spans="2:7" x14ac:dyDescent="0.3">
      <c r="B278" s="69" t="s">
        <v>834</v>
      </c>
      <c r="C278" s="70" t="s">
        <v>5</v>
      </c>
      <c r="D278" s="71"/>
      <c r="E278" s="69" t="s">
        <v>834</v>
      </c>
      <c r="F278" s="194">
        <v>1800</v>
      </c>
      <c r="G278" s="70" t="s">
        <v>5</v>
      </c>
    </row>
    <row r="279" spans="2:7" x14ac:dyDescent="0.3">
      <c r="F279" s="45"/>
      <c r="G279" s="45"/>
    </row>
    <row r="280" spans="2:7" x14ac:dyDescent="0.3">
      <c r="B280" s="74"/>
      <c r="C280" s="75"/>
      <c r="E280" s="188" t="s">
        <v>304</v>
      </c>
      <c r="F280" s="190">
        <v>0</v>
      </c>
      <c r="G280" s="76"/>
    </row>
    <row r="281" spans="2:7" x14ac:dyDescent="0.3">
      <c r="B281" s="45" t="s">
        <v>301</v>
      </c>
      <c r="C281" s="75" t="s">
        <v>13</v>
      </c>
      <c r="E281" s="189" t="s">
        <v>301</v>
      </c>
      <c r="F281" s="191">
        <v>399</v>
      </c>
      <c r="G281" s="77"/>
    </row>
    <row r="282" spans="2:7" x14ac:dyDescent="0.3">
      <c r="B282" s="45" t="s">
        <v>302</v>
      </c>
      <c r="C282" s="75" t="s">
        <v>13</v>
      </c>
      <c r="E282" s="189" t="s">
        <v>302</v>
      </c>
      <c r="F282" s="190">
        <v>499</v>
      </c>
      <c r="G282" s="76"/>
    </row>
    <row r="283" spans="2:7" x14ac:dyDescent="0.3">
      <c r="B283" s="45" t="s">
        <v>303</v>
      </c>
      <c r="C283" s="75" t="s">
        <v>13</v>
      </c>
      <c r="E283" s="189" t="s">
        <v>303</v>
      </c>
      <c r="F283" s="190">
        <v>599</v>
      </c>
      <c r="G283" s="76"/>
    </row>
    <row r="284" spans="2:7" x14ac:dyDescent="0.3">
      <c r="B284" s="45" t="s">
        <v>455</v>
      </c>
      <c r="C284" s="75" t="s">
        <v>13</v>
      </c>
      <c r="E284" s="189" t="s">
        <v>455</v>
      </c>
      <c r="F284" s="190">
        <v>799</v>
      </c>
      <c r="G284" s="76"/>
    </row>
    <row r="285" spans="2:7" x14ac:dyDescent="0.3">
      <c r="C285" s="75"/>
      <c r="E285" s="189" t="s">
        <v>456</v>
      </c>
      <c r="F285" s="190">
        <v>1200</v>
      </c>
      <c r="G285" s="76"/>
    </row>
    <row r="286" spans="2:7" x14ac:dyDescent="0.3">
      <c r="B286" s="74"/>
      <c r="C286" s="45" t="s">
        <v>107</v>
      </c>
      <c r="E286" s="188" t="s">
        <v>812</v>
      </c>
      <c r="F286" s="190"/>
      <c r="G286" s="76"/>
    </row>
    <row r="287" spans="2:7" x14ac:dyDescent="0.3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 x14ac:dyDescent="0.3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 x14ac:dyDescent="0.3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 x14ac:dyDescent="0.3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 x14ac:dyDescent="0.3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 x14ac:dyDescent="0.3">
      <c r="B292" s="45" t="s">
        <v>92</v>
      </c>
      <c r="E292" s="80" t="s">
        <v>74</v>
      </c>
      <c r="F292" s="79" t="s">
        <v>105</v>
      </c>
    </row>
    <row r="293" spans="2:7" x14ac:dyDescent="0.3">
      <c r="B293" s="45" t="s">
        <v>56</v>
      </c>
      <c r="E293" s="78" t="s">
        <v>75</v>
      </c>
    </row>
    <row r="294" spans="2:7" x14ac:dyDescent="0.3">
      <c r="E294" s="82" t="s">
        <v>76</v>
      </c>
      <c r="F294" s="83" t="s">
        <v>106</v>
      </c>
      <c r="G294" s="83"/>
    </row>
    <row r="295" spans="2:7" x14ac:dyDescent="0.3">
      <c r="E295" s="80" t="s">
        <v>77</v>
      </c>
      <c r="F295" s="83" t="s">
        <v>123</v>
      </c>
      <c r="G295" s="83"/>
    </row>
    <row r="296" spans="2:7" x14ac:dyDescent="0.3">
      <c r="E296" s="82" t="s">
        <v>78</v>
      </c>
      <c r="F296" s="83" t="s">
        <v>68</v>
      </c>
      <c r="G296" s="83"/>
    </row>
    <row r="297" spans="2:7" x14ac:dyDescent="0.3">
      <c r="E297" s="80" t="s">
        <v>79</v>
      </c>
      <c r="F297" s="83" t="s">
        <v>122</v>
      </c>
      <c r="G297" s="83"/>
    </row>
    <row r="298" spans="2:7" x14ac:dyDescent="0.3">
      <c r="E298" s="80" t="s">
        <v>80</v>
      </c>
    </row>
    <row r="299" spans="2:7" x14ac:dyDescent="0.3">
      <c r="E299" s="80" t="s">
        <v>81</v>
      </c>
    </row>
    <row r="300" spans="2:7" x14ac:dyDescent="0.3">
      <c r="E300" s="78" t="s">
        <v>82</v>
      </c>
    </row>
    <row r="301" spans="2:7" x14ac:dyDescent="0.3">
      <c r="E301" s="80" t="s">
        <v>83</v>
      </c>
    </row>
    <row r="302" spans="2:7" x14ac:dyDescent="0.3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 x14ac:dyDescent="0.3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 x14ac:dyDescent="0.3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 x14ac:dyDescent="0.3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 x14ac:dyDescent="0.3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691</v>
      </c>
      <c r="T7" s="10"/>
      <c r="U7" s="9"/>
      <c r="W7" t="s">
        <v>606</v>
      </c>
    </row>
    <row r="8" spans="2:23" ht="16.8" customHeight="1" x14ac:dyDescent="0.3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691</v>
      </c>
      <c r="W8" t="s">
        <v>607</v>
      </c>
    </row>
    <row r="9" spans="2:23" ht="16.8" customHeight="1" x14ac:dyDescent="0.3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 x14ac:dyDescent="0.3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 x14ac:dyDescent="0.3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 x14ac:dyDescent="0.3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7" t="s">
        <v>614</v>
      </c>
      <c r="O12" s="1" t="s">
        <v>615</v>
      </c>
      <c r="P12" s="125" t="s">
        <v>329</v>
      </c>
      <c r="Q12" s="128" t="s">
        <v>294</v>
      </c>
      <c r="R12" s="127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 x14ac:dyDescent="0.3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 x14ac:dyDescent="0.3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7" t="s">
        <v>626</v>
      </c>
      <c r="O14" s="124" t="s">
        <v>627</v>
      </c>
      <c r="P14" s="125" t="s">
        <v>330</v>
      </c>
      <c r="Q14" s="128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 x14ac:dyDescent="0.3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628</v>
      </c>
      <c r="O15" s="124" t="s">
        <v>629</v>
      </c>
      <c r="P15" s="125" t="s">
        <v>329</v>
      </c>
      <c r="Q15" s="128" t="s">
        <v>294</v>
      </c>
      <c r="R15" s="152"/>
      <c r="T15" t="s">
        <v>321</v>
      </c>
      <c r="U15" s="4" t="s">
        <v>326</v>
      </c>
      <c r="W15" t="s">
        <v>617</v>
      </c>
    </row>
    <row r="16" spans="2:23" ht="16.8" customHeight="1" x14ac:dyDescent="0.3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52"/>
      <c r="T16" t="s">
        <v>322</v>
      </c>
      <c r="U16" s="4" t="s">
        <v>849</v>
      </c>
    </row>
    <row r="17" spans="2:20" ht="16.8" customHeight="1" x14ac:dyDescent="0.3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52"/>
      <c r="T17" t="s">
        <v>323</v>
      </c>
    </row>
    <row r="18" spans="2:20" ht="16.8" customHeight="1" x14ac:dyDescent="0.3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52"/>
    </row>
    <row r="19" spans="2:20" ht="16.8" customHeight="1" x14ac:dyDescent="0.3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 x14ac:dyDescent="0.3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 x14ac:dyDescent="0.3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 x14ac:dyDescent="0.3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52"/>
    </row>
    <row r="23" spans="2:20" ht="16.8" customHeight="1" x14ac:dyDescent="0.3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 x14ac:dyDescent="0.3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 x14ac:dyDescent="0.3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52"/>
    </row>
    <row r="26" spans="2:20" ht="15.6" x14ac:dyDescent="0.3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 x14ac:dyDescent="0.3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 x14ac:dyDescent="0.3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3" t="s">
        <v>241</v>
      </c>
      <c r="Q28" s="123" t="s">
        <v>241</v>
      </c>
      <c r="R28" s="153"/>
    </row>
    <row r="29" spans="2:20" ht="15.6" x14ac:dyDescent="0.3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7" t="s">
        <v>300</v>
      </c>
      <c r="Q29" s="127" t="s">
        <v>300</v>
      </c>
      <c r="R29" s="154"/>
    </row>
    <row r="30" spans="2:20" ht="15.6" x14ac:dyDescent="0.3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7" t="s">
        <v>626</v>
      </c>
      <c r="Q30" s="127" t="s">
        <v>626</v>
      </c>
      <c r="R30" s="154"/>
    </row>
    <row r="31" spans="2:20" ht="15.6" x14ac:dyDescent="0.3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7" t="s">
        <v>242</v>
      </c>
      <c r="Q31" s="127" t="s">
        <v>242</v>
      </c>
      <c r="R31" s="154"/>
    </row>
    <row r="32" spans="2:20" ht="15.6" x14ac:dyDescent="0.3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7" t="s">
        <v>243</v>
      </c>
      <c r="Q32" s="127" t="s">
        <v>243</v>
      </c>
      <c r="R32" s="154"/>
    </row>
    <row r="33" spans="2:18" ht="15.6" x14ac:dyDescent="0.3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7" t="s">
        <v>244</v>
      </c>
      <c r="Q33" s="127" t="s">
        <v>694</v>
      </c>
      <c r="R33" s="154"/>
    </row>
    <row r="34" spans="2:18" ht="15.6" x14ac:dyDescent="0.3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3" t="s">
        <v>245</v>
      </c>
      <c r="Q34" s="123" t="s">
        <v>245</v>
      </c>
      <c r="R34" s="153"/>
    </row>
    <row r="35" spans="2:18" ht="15.6" x14ac:dyDescent="0.3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7" t="s">
        <v>246</v>
      </c>
      <c r="Q35" s="127" t="s">
        <v>695</v>
      </c>
      <c r="R35" s="154"/>
    </row>
    <row r="36" spans="2:18" ht="15.6" x14ac:dyDescent="0.3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9" t="s">
        <v>247</v>
      </c>
      <c r="Q36" s="129" t="s">
        <v>696</v>
      </c>
      <c r="R36" s="155"/>
    </row>
    <row r="37" spans="2:18" ht="15.6" x14ac:dyDescent="0.3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7" t="s">
        <v>614</v>
      </c>
      <c r="Q37" s="127" t="s">
        <v>614</v>
      </c>
      <c r="R37" s="154"/>
    </row>
    <row r="38" spans="2:18" ht="15.6" x14ac:dyDescent="0.3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7" t="s">
        <v>697</v>
      </c>
      <c r="R38" s="154"/>
    </row>
    <row r="39" spans="2:18" ht="15.6" x14ac:dyDescent="0.3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7" t="s">
        <v>626</v>
      </c>
      <c r="Q39" s="127" t="s">
        <v>626</v>
      </c>
      <c r="R39" s="154"/>
    </row>
    <row r="40" spans="2:18" ht="15.6" x14ac:dyDescent="0.3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7" t="s">
        <v>628</v>
      </c>
      <c r="Q40" s="127" t="s">
        <v>698</v>
      </c>
      <c r="R40" s="154"/>
    </row>
    <row r="41" spans="2:18" ht="15.6" x14ac:dyDescent="0.3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7" t="s">
        <v>248</v>
      </c>
      <c r="Q41" s="127" t="s">
        <v>248</v>
      </c>
      <c r="R41" s="154"/>
    </row>
    <row r="42" spans="2:18" ht="15.6" x14ac:dyDescent="0.3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7" t="s">
        <v>249</v>
      </c>
      <c r="Q42" s="127" t="s">
        <v>249</v>
      </c>
      <c r="R42" s="154"/>
    </row>
    <row r="43" spans="2:18" ht="15.6" x14ac:dyDescent="0.3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7" t="s">
        <v>250</v>
      </c>
      <c r="Q43" s="127" t="s">
        <v>250</v>
      </c>
      <c r="R43" s="154"/>
    </row>
    <row r="44" spans="2:18" ht="15.6" x14ac:dyDescent="0.3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30" t="s">
        <v>583</v>
      </c>
      <c r="Q44" s="130" t="s">
        <v>583</v>
      </c>
      <c r="R44" s="156"/>
    </row>
    <row r="45" spans="2:18" ht="15.6" x14ac:dyDescent="0.3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3" t="s">
        <v>251</v>
      </c>
      <c r="Q45" s="123" t="s">
        <v>251</v>
      </c>
      <c r="R45" s="153"/>
    </row>
    <row r="46" spans="2:18" ht="15.6" x14ac:dyDescent="0.3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7" t="s">
        <v>252</v>
      </c>
      <c r="Q46" s="127" t="s">
        <v>252</v>
      </c>
      <c r="R46" s="154"/>
    </row>
    <row r="47" spans="2:18" ht="15.6" x14ac:dyDescent="0.3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55"/>
    </row>
    <row r="48" spans="2:18" ht="15.6" x14ac:dyDescent="0.3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54"/>
    </row>
    <row r="49" spans="9:18" ht="15.6" x14ac:dyDescent="0.3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56"/>
    </row>
    <row r="50" spans="9:18" ht="15.6" x14ac:dyDescent="0.3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54"/>
    </row>
    <row r="51" spans="9:18" ht="15.6" x14ac:dyDescent="0.3">
      <c r="I51" t="s">
        <v>638</v>
      </c>
      <c r="J51" s="20" t="s">
        <v>304</v>
      </c>
      <c r="K51" s="13" t="s">
        <v>283</v>
      </c>
      <c r="L51" s="147" t="s">
        <v>645</v>
      </c>
      <c r="M51" s="10" t="s">
        <v>647</v>
      </c>
      <c r="N51" s="11" t="s">
        <v>581</v>
      </c>
      <c r="P51" s="127" t="s">
        <v>255</v>
      </c>
      <c r="Q51" s="127" t="s">
        <v>255</v>
      </c>
      <c r="R51" s="154"/>
    </row>
    <row r="52" spans="9:18" ht="15.6" x14ac:dyDescent="0.3">
      <c r="I52" t="s">
        <v>639</v>
      </c>
      <c r="J52" s="20" t="s">
        <v>304</v>
      </c>
      <c r="K52" s="13" t="s">
        <v>283</v>
      </c>
      <c r="L52" s="147" t="s">
        <v>645</v>
      </c>
      <c r="M52" s="10" t="s">
        <v>647</v>
      </c>
      <c r="N52" s="11" t="s">
        <v>581</v>
      </c>
    </row>
    <row r="53" spans="9:18" x14ac:dyDescent="0.3">
      <c r="N53" s="11" t="s">
        <v>581</v>
      </c>
    </row>
    <row r="54" spans="9:18" x14ac:dyDescent="0.3">
      <c r="N54" s="11" t="s">
        <v>581</v>
      </c>
    </row>
    <row r="55" spans="9:18" x14ac:dyDescent="0.3">
      <c r="N55" s="11" t="s">
        <v>581</v>
      </c>
    </row>
    <row r="56" spans="9:18" ht="15.6" x14ac:dyDescent="0.3">
      <c r="I56" s="22" t="s">
        <v>343</v>
      </c>
      <c r="J56" s="20" t="s">
        <v>304</v>
      </c>
      <c r="N56" s="11" t="s">
        <v>269</v>
      </c>
    </row>
    <row r="57" spans="9:18" ht="15.6" x14ac:dyDescent="0.3">
      <c r="I57" s="22" t="s">
        <v>344</v>
      </c>
      <c r="J57" s="20" t="s">
        <v>304</v>
      </c>
      <c r="N57" s="11" t="s">
        <v>269</v>
      </c>
    </row>
    <row r="58" spans="9:18" ht="15.6" x14ac:dyDescent="0.3">
      <c r="I58" s="22" t="s">
        <v>345</v>
      </c>
      <c r="J58" s="20" t="s">
        <v>304</v>
      </c>
      <c r="N58" s="11" t="s">
        <v>269</v>
      </c>
    </row>
    <row r="59" spans="9:18" ht="15.6" x14ac:dyDescent="0.3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 x14ac:dyDescent="0.3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 x14ac:dyDescent="0.3">
      <c r="I61" s="22" t="s">
        <v>346</v>
      </c>
      <c r="J61" s="20" t="s">
        <v>557</v>
      </c>
      <c r="N61" s="11" t="s">
        <v>581</v>
      </c>
    </row>
    <row r="62" spans="9:18" ht="15.6" x14ac:dyDescent="0.3">
      <c r="I62" s="22" t="s">
        <v>347</v>
      </c>
      <c r="J62" s="20" t="s">
        <v>304</v>
      </c>
      <c r="N62" s="11" t="s">
        <v>581</v>
      </c>
    </row>
    <row r="63" spans="9:18" ht="15.6" x14ac:dyDescent="0.3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 x14ac:dyDescent="0.3">
      <c r="I64" s="22" t="s">
        <v>520</v>
      </c>
      <c r="J64" s="21" t="s">
        <v>301</v>
      </c>
      <c r="N64" s="11" t="s">
        <v>581</v>
      </c>
    </row>
    <row r="65" spans="9:14" ht="15.6" x14ac:dyDescent="0.3">
      <c r="I65" s="23" t="s">
        <v>349</v>
      </c>
      <c r="J65" s="20" t="s">
        <v>304</v>
      </c>
      <c r="N65" s="11" t="s">
        <v>581</v>
      </c>
    </row>
    <row r="66" spans="9:14" ht="15.6" x14ac:dyDescent="0.3">
      <c r="I66" s="23" t="s">
        <v>486</v>
      </c>
      <c r="J66" s="20" t="s">
        <v>304</v>
      </c>
      <c r="N66" s="11" t="s">
        <v>581</v>
      </c>
    </row>
    <row r="67" spans="9:14" ht="15.6" x14ac:dyDescent="0.3">
      <c r="I67" s="23" t="s">
        <v>485</v>
      </c>
      <c r="J67" s="20" t="s">
        <v>304</v>
      </c>
      <c r="N67" s="11" t="s">
        <v>581</v>
      </c>
    </row>
    <row r="68" spans="9:14" ht="15.6" x14ac:dyDescent="0.3">
      <c r="I68" s="23" t="s">
        <v>409</v>
      </c>
      <c r="J68" s="21" t="s">
        <v>302</v>
      </c>
      <c r="N68" s="11" t="s">
        <v>581</v>
      </c>
    </row>
    <row r="69" spans="9:14" ht="15.6" x14ac:dyDescent="0.3">
      <c r="I69" s="23" t="s">
        <v>410</v>
      </c>
      <c r="J69" s="21" t="s">
        <v>302</v>
      </c>
      <c r="N69" s="11" t="s">
        <v>581</v>
      </c>
    </row>
    <row r="70" spans="9:14" ht="15.6" x14ac:dyDescent="0.3">
      <c r="I70" s="23" t="s">
        <v>350</v>
      </c>
      <c r="J70" s="20" t="s">
        <v>304</v>
      </c>
      <c r="N70" s="11" t="s">
        <v>581</v>
      </c>
    </row>
    <row r="71" spans="9:14" ht="15.6" x14ac:dyDescent="0.3">
      <c r="I71" s="23" t="s">
        <v>351</v>
      </c>
      <c r="J71" s="20" t="s">
        <v>304</v>
      </c>
      <c r="N71" s="11" t="s">
        <v>581</v>
      </c>
    </row>
    <row r="72" spans="9:14" ht="15.6" x14ac:dyDescent="0.3">
      <c r="I72" s="23" t="s">
        <v>352</v>
      </c>
      <c r="J72" s="20" t="s">
        <v>304</v>
      </c>
      <c r="N72" s="11" t="s">
        <v>581</v>
      </c>
    </row>
    <row r="73" spans="9:14" ht="15.6" x14ac:dyDescent="0.3">
      <c r="I73" s="23" t="s">
        <v>353</v>
      </c>
      <c r="J73" s="20" t="s">
        <v>304</v>
      </c>
      <c r="N73" s="11" t="s">
        <v>581</v>
      </c>
    </row>
    <row r="74" spans="9:14" ht="15.6" x14ac:dyDescent="0.3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 x14ac:dyDescent="0.3">
      <c r="I75" s="23" t="s">
        <v>598</v>
      </c>
      <c r="J75" s="21" t="s">
        <v>301</v>
      </c>
      <c r="K75">
        <v>399</v>
      </c>
    </row>
    <row r="76" spans="9:14" ht="15.6" x14ac:dyDescent="0.3">
      <c r="I76" s="23" t="s">
        <v>519</v>
      </c>
      <c r="J76" s="20" t="s">
        <v>557</v>
      </c>
    </row>
    <row r="77" spans="9:14" ht="15.6" x14ac:dyDescent="0.3">
      <c r="I77" s="23" t="s">
        <v>460</v>
      </c>
      <c r="J77" s="21" t="s">
        <v>302</v>
      </c>
    </row>
    <row r="78" spans="9:14" ht="15.6" x14ac:dyDescent="0.3">
      <c r="I78" s="23" t="s">
        <v>355</v>
      </c>
      <c r="J78" s="20" t="s">
        <v>557</v>
      </c>
    </row>
    <row r="79" spans="9:14" ht="15.6" x14ac:dyDescent="0.3">
      <c r="I79" s="23" t="s">
        <v>599</v>
      </c>
      <c r="J79" s="20" t="s">
        <v>557</v>
      </c>
    </row>
    <row r="80" spans="9:14" ht="15.6" x14ac:dyDescent="0.3">
      <c r="I80" s="23" t="s">
        <v>356</v>
      </c>
      <c r="J80" s="20" t="s">
        <v>557</v>
      </c>
    </row>
    <row r="81" spans="9:11" ht="15.6" x14ac:dyDescent="0.3">
      <c r="I81" s="23" t="s">
        <v>600</v>
      </c>
      <c r="J81" s="20" t="s">
        <v>557</v>
      </c>
    </row>
    <row r="82" spans="9:11" ht="15.6" x14ac:dyDescent="0.3">
      <c r="I82" s="23" t="s">
        <v>357</v>
      </c>
      <c r="J82" s="20" t="s">
        <v>304</v>
      </c>
    </row>
    <row r="83" spans="9:11" ht="15.6" x14ac:dyDescent="0.3">
      <c r="I83" s="23" t="s">
        <v>358</v>
      </c>
      <c r="J83" s="20" t="s">
        <v>304</v>
      </c>
    </row>
    <row r="84" spans="9:11" ht="15.6" x14ac:dyDescent="0.3">
      <c r="I84" t="s">
        <v>643</v>
      </c>
      <c r="J84" s="20" t="s">
        <v>304</v>
      </c>
    </row>
    <row r="85" spans="9:11" ht="15.6" x14ac:dyDescent="0.3">
      <c r="I85" t="s">
        <v>644</v>
      </c>
      <c r="J85" s="20" t="s">
        <v>304</v>
      </c>
    </row>
    <row r="86" spans="9:11" ht="15.6" x14ac:dyDescent="0.3">
      <c r="I86" t="s">
        <v>640</v>
      </c>
      <c r="J86" s="20" t="s">
        <v>304</v>
      </c>
      <c r="K86">
        <v>399</v>
      </c>
    </row>
    <row r="87" spans="9:11" ht="15.6" x14ac:dyDescent="0.3">
      <c r="I87" t="s">
        <v>641</v>
      </c>
      <c r="J87" s="21" t="s">
        <v>301</v>
      </c>
      <c r="K87">
        <v>399</v>
      </c>
    </row>
    <row r="88" spans="9:11" ht="15.6" x14ac:dyDescent="0.3">
      <c r="I88" t="s">
        <v>642</v>
      </c>
      <c r="J88" s="20" t="s">
        <v>557</v>
      </c>
    </row>
    <row r="89" spans="9:11" ht="15.6" x14ac:dyDescent="0.3">
      <c r="I89" t="s">
        <v>638</v>
      </c>
      <c r="J89" s="20" t="s">
        <v>304</v>
      </c>
    </row>
    <row r="90" spans="9:11" ht="15.6" x14ac:dyDescent="0.3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 x14ac:dyDescent="0.3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 x14ac:dyDescent="0.3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59"/>
      <c r="P2" s="122"/>
    </row>
    <row r="3" spans="2:19" s="6" customFormat="1" ht="27.6" customHeight="1" x14ac:dyDescent="0.3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0"/>
      <c r="M3" s="161" t="s">
        <v>243</v>
      </c>
      <c r="N3" s="124" t="s">
        <v>712</v>
      </c>
      <c r="O3" s="162" t="s">
        <v>809</v>
      </c>
      <c r="P3" s="125" t="s">
        <v>713</v>
      </c>
      <c r="R3" s="7"/>
      <c r="S3" s="7"/>
    </row>
    <row r="4" spans="2:19" ht="16.95" customHeight="1" x14ac:dyDescent="0.3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1" t="s">
        <v>245</v>
      </c>
      <c r="N4" s="125" t="s">
        <v>716</v>
      </c>
      <c r="O4" s="162" t="s">
        <v>810</v>
      </c>
      <c r="P4" s="125" t="s">
        <v>295</v>
      </c>
      <c r="R4" s="10" t="s">
        <v>293</v>
      </c>
      <c r="S4" s="9" t="s">
        <v>233</v>
      </c>
    </row>
    <row r="5" spans="2:19" ht="16.95" customHeight="1" x14ac:dyDescent="0.3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63" t="s">
        <v>719</v>
      </c>
      <c r="N5" s="125" t="s">
        <v>720</v>
      </c>
      <c r="O5" s="162" t="s">
        <v>811</v>
      </c>
      <c r="P5" s="125" t="s">
        <v>295</v>
      </c>
      <c r="R5" s="10" t="s">
        <v>294</v>
      </c>
      <c r="S5" s="9" t="s">
        <v>285</v>
      </c>
    </row>
    <row r="6" spans="2:19" ht="16.95" customHeight="1" x14ac:dyDescent="0.3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64" t="s">
        <v>242</v>
      </c>
      <c r="N6" s="124" t="s">
        <v>723</v>
      </c>
      <c r="O6" s="162" t="s">
        <v>724</v>
      </c>
      <c r="P6" s="125" t="s">
        <v>295</v>
      </c>
      <c r="R6" s="10" t="s">
        <v>295</v>
      </c>
      <c r="S6" s="9" t="s">
        <v>270</v>
      </c>
    </row>
    <row r="7" spans="2:19" ht="16.95" customHeight="1" x14ac:dyDescent="0.3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64" t="s">
        <v>727</v>
      </c>
      <c r="N7" s="124" t="s">
        <v>728</v>
      </c>
      <c r="O7" s="162" t="s">
        <v>724</v>
      </c>
      <c r="P7" s="125" t="s">
        <v>295</v>
      </c>
      <c r="R7" s="10"/>
      <c r="S7" s="9"/>
    </row>
    <row r="8" spans="2:19" ht="16.95" customHeight="1" x14ac:dyDescent="0.3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1" t="s">
        <v>730</v>
      </c>
      <c r="N8" s="124" t="s">
        <v>731</v>
      </c>
      <c r="O8" s="162" t="s">
        <v>732</v>
      </c>
      <c r="P8" s="125" t="s">
        <v>295</v>
      </c>
      <c r="R8" t="s">
        <v>317</v>
      </c>
    </row>
    <row r="9" spans="2:19" ht="16.95" customHeight="1" x14ac:dyDescent="0.3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64" t="s">
        <v>584</v>
      </c>
      <c r="N9" s="124" t="s">
        <v>734</v>
      </c>
      <c r="O9" s="162" t="s">
        <v>732</v>
      </c>
      <c r="P9" s="125" t="s">
        <v>295</v>
      </c>
      <c r="R9" t="s">
        <v>318</v>
      </c>
      <c r="S9" s="4" t="s">
        <v>324</v>
      </c>
    </row>
    <row r="10" spans="2:19" ht="16.95" customHeight="1" x14ac:dyDescent="0.3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61" t="s">
        <v>244</v>
      </c>
      <c r="N10" s="124" t="s">
        <v>736</v>
      </c>
      <c r="O10" s="162" t="s">
        <v>737</v>
      </c>
      <c r="P10" s="125" t="s">
        <v>294</v>
      </c>
      <c r="R10" t="s">
        <v>319</v>
      </c>
      <c r="S10" s="4" t="s">
        <v>325</v>
      </c>
    </row>
    <row r="11" spans="2:19" ht="16.95" customHeight="1" x14ac:dyDescent="0.3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65" t="s">
        <v>246</v>
      </c>
      <c r="N11" s="124" t="s">
        <v>260</v>
      </c>
      <c r="O11" s="162" t="s">
        <v>811</v>
      </c>
      <c r="P11" s="125" t="s">
        <v>294</v>
      </c>
      <c r="R11" t="s">
        <v>320</v>
      </c>
      <c r="S11" s="4" t="s">
        <v>327</v>
      </c>
    </row>
    <row r="12" spans="2:19" ht="16.95" customHeight="1" x14ac:dyDescent="0.3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64" t="s">
        <v>741</v>
      </c>
      <c r="N12" s="124" t="s">
        <v>742</v>
      </c>
      <c r="O12" s="162" t="s">
        <v>732</v>
      </c>
      <c r="P12" s="125" t="s">
        <v>294</v>
      </c>
      <c r="R12" t="s">
        <v>335</v>
      </c>
      <c r="S12" s="4" t="s">
        <v>328</v>
      </c>
    </row>
    <row r="13" spans="2:19" ht="16.95" customHeight="1" x14ac:dyDescent="0.3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64" t="s">
        <v>594</v>
      </c>
      <c r="N13" s="124" t="s">
        <v>744</v>
      </c>
      <c r="O13" s="162" t="s">
        <v>732</v>
      </c>
      <c r="P13" s="125" t="s">
        <v>294</v>
      </c>
      <c r="R13" t="s">
        <v>336</v>
      </c>
      <c r="S13" s="4" t="s">
        <v>565</v>
      </c>
    </row>
    <row r="14" spans="2:19" ht="16.95" customHeight="1" x14ac:dyDescent="0.3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64" t="s">
        <v>614</v>
      </c>
      <c r="N14" s="124" t="s">
        <v>746</v>
      </c>
      <c r="O14" s="162" t="s">
        <v>732</v>
      </c>
      <c r="P14" s="125" t="s">
        <v>294</v>
      </c>
      <c r="R14" t="s">
        <v>321</v>
      </c>
      <c r="S14" s="4" t="s">
        <v>566</v>
      </c>
    </row>
    <row r="15" spans="2:19" ht="16.95" customHeight="1" x14ac:dyDescent="0.3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65" t="s">
        <v>748</v>
      </c>
      <c r="N15" s="124" t="s">
        <v>629</v>
      </c>
      <c r="O15" s="162" t="s">
        <v>732</v>
      </c>
      <c r="P15" s="125" t="s">
        <v>294</v>
      </c>
      <c r="R15" t="s">
        <v>322</v>
      </c>
      <c r="S15" s="4" t="s">
        <v>326</v>
      </c>
    </row>
    <row r="16" spans="2:19" ht="16.95" customHeight="1" x14ac:dyDescent="0.3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64" t="s">
        <v>248</v>
      </c>
      <c r="N16" s="124" t="s">
        <v>750</v>
      </c>
      <c r="O16" s="162" t="s">
        <v>751</v>
      </c>
      <c r="P16" s="125" t="s">
        <v>752</v>
      </c>
      <c r="R16" t="s">
        <v>323</v>
      </c>
    </row>
    <row r="17" spans="2:18" ht="16.95" customHeight="1" x14ac:dyDescent="0.3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63" t="s">
        <v>249</v>
      </c>
      <c r="N17" s="124" t="s">
        <v>753</v>
      </c>
      <c r="O17" s="162" t="s">
        <v>754</v>
      </c>
      <c r="P17" s="125" t="s">
        <v>752</v>
      </c>
      <c r="R17" t="s">
        <v>755</v>
      </c>
    </row>
    <row r="18" spans="2:18" ht="16.95" customHeight="1" x14ac:dyDescent="0.3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4" t="s">
        <v>756</v>
      </c>
      <c r="N18" s="166" t="s">
        <v>757</v>
      </c>
      <c r="O18" s="162" t="s">
        <v>732</v>
      </c>
      <c r="P18" s="125" t="s">
        <v>752</v>
      </c>
      <c r="R18" t="s">
        <v>758</v>
      </c>
    </row>
    <row r="19" spans="2:18" ht="16.95" customHeight="1" x14ac:dyDescent="0.3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4" t="s">
        <v>250</v>
      </c>
      <c r="N19" s="124" t="s">
        <v>759</v>
      </c>
      <c r="O19" s="162" t="s">
        <v>760</v>
      </c>
      <c r="P19" s="125" t="s">
        <v>752</v>
      </c>
      <c r="R19" t="s">
        <v>542</v>
      </c>
    </row>
    <row r="20" spans="2:18" ht="16.95" customHeight="1" x14ac:dyDescent="0.3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64" t="s">
        <v>255</v>
      </c>
      <c r="N20" s="124" t="s">
        <v>289</v>
      </c>
      <c r="O20" s="162" t="s">
        <v>761</v>
      </c>
      <c r="P20" s="125" t="s">
        <v>287</v>
      </c>
      <c r="R20" t="s">
        <v>603</v>
      </c>
    </row>
    <row r="21" spans="2:18" ht="16.95" customHeight="1" x14ac:dyDescent="0.3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64" t="s">
        <v>254</v>
      </c>
      <c r="N21" s="124" t="s">
        <v>288</v>
      </c>
      <c r="O21" s="162" t="s">
        <v>761</v>
      </c>
      <c r="P21" s="125" t="s">
        <v>287</v>
      </c>
      <c r="R21" t="s">
        <v>602</v>
      </c>
    </row>
    <row r="22" spans="2:18" ht="16.95" customHeight="1" x14ac:dyDescent="0.3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4" t="s">
        <v>763</v>
      </c>
      <c r="N22" s="124" t="s">
        <v>764</v>
      </c>
      <c r="O22" s="162" t="s">
        <v>765</v>
      </c>
      <c r="P22" s="125" t="s">
        <v>287</v>
      </c>
      <c r="R22" t="s">
        <v>604</v>
      </c>
    </row>
    <row r="23" spans="2:18" ht="16.95" customHeight="1" x14ac:dyDescent="0.3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1" t="s">
        <v>766</v>
      </c>
      <c r="N23" s="166" t="s">
        <v>265</v>
      </c>
      <c r="O23" s="162" t="s">
        <v>732</v>
      </c>
      <c r="P23" s="125" t="s">
        <v>287</v>
      </c>
      <c r="R23" t="s">
        <v>605</v>
      </c>
    </row>
    <row r="24" spans="2:18" ht="16.95" customHeight="1" x14ac:dyDescent="0.3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64" t="s">
        <v>583</v>
      </c>
      <c r="N24" s="124" t="s">
        <v>767</v>
      </c>
      <c r="O24" s="162" t="s">
        <v>768</v>
      </c>
      <c r="P24" s="125" t="s">
        <v>287</v>
      </c>
      <c r="R24" t="s">
        <v>606</v>
      </c>
    </row>
    <row r="25" spans="2:18" ht="16.95" customHeight="1" x14ac:dyDescent="0.3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4" t="s">
        <v>769</v>
      </c>
      <c r="N25" s="124" t="s">
        <v>362</v>
      </c>
      <c r="O25" s="162" t="s">
        <v>770</v>
      </c>
      <c r="P25" s="125" t="s">
        <v>771</v>
      </c>
      <c r="R25" t="s">
        <v>607</v>
      </c>
    </row>
    <row r="26" spans="2:18" ht="15.6" x14ac:dyDescent="0.3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 x14ac:dyDescent="0.3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 x14ac:dyDescent="0.3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 x14ac:dyDescent="0.3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1" t="s">
        <v>243</v>
      </c>
      <c r="P29" s="164" t="s">
        <v>837</v>
      </c>
      <c r="R29" t="s">
        <v>775</v>
      </c>
    </row>
    <row r="30" spans="2:18" ht="24.6" x14ac:dyDescent="0.3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64" t="s">
        <v>244</v>
      </c>
      <c r="P30" s="164" t="s">
        <v>737</v>
      </c>
      <c r="R30" t="s">
        <v>777</v>
      </c>
    </row>
    <row r="31" spans="2:18" ht="25.2" thickBot="1" x14ac:dyDescent="0.35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64" t="s">
        <v>245</v>
      </c>
      <c r="P31" s="164" t="s">
        <v>717</v>
      </c>
      <c r="R31" t="s">
        <v>779</v>
      </c>
    </row>
    <row r="32" spans="2:18" ht="25.2" thickBot="1" x14ac:dyDescent="0.75">
      <c r="B32" s="167" t="s">
        <v>229</v>
      </c>
      <c r="C32" s="168" t="s">
        <v>230</v>
      </c>
      <c r="D32" s="168" t="s">
        <v>740</v>
      </c>
      <c r="E32" s="168" t="s">
        <v>740</v>
      </c>
      <c r="F32" s="168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69" t="s">
        <v>782</v>
      </c>
      <c r="P32" s="169" t="s">
        <v>693</v>
      </c>
      <c r="R32" t="s">
        <v>783</v>
      </c>
    </row>
    <row r="33" spans="2:21" ht="25.2" thickBot="1" x14ac:dyDescent="0.75">
      <c r="B33" s="167" t="s">
        <v>232</v>
      </c>
      <c r="C33" s="170" t="s">
        <v>233</v>
      </c>
      <c r="D33" s="170" t="s">
        <v>369</v>
      </c>
      <c r="E33" s="170" t="s">
        <v>369</v>
      </c>
      <c r="F33" s="170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69" t="s">
        <v>692</v>
      </c>
      <c r="P33" s="169" t="s">
        <v>693</v>
      </c>
    </row>
    <row r="34" spans="2:21" ht="25.2" thickBot="1" x14ac:dyDescent="0.75">
      <c r="B34" s="171" t="s">
        <v>234</v>
      </c>
      <c r="C34" s="170" t="s">
        <v>235</v>
      </c>
      <c r="D34" s="170" t="s">
        <v>369</v>
      </c>
      <c r="E34" s="170" t="s">
        <v>369</v>
      </c>
      <c r="F34" s="170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69" t="s">
        <v>785</v>
      </c>
      <c r="P34" s="169" t="s">
        <v>693</v>
      </c>
    </row>
    <row r="35" spans="2:21" ht="16.2" thickBot="1" x14ac:dyDescent="0.35">
      <c r="B35" s="172" t="s">
        <v>236</v>
      </c>
      <c r="C35" s="170" t="s">
        <v>237</v>
      </c>
      <c r="D35" s="170" t="s">
        <v>369</v>
      </c>
      <c r="E35" s="170" t="s">
        <v>369</v>
      </c>
      <c r="F35" s="170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2"/>
    </row>
    <row r="36" spans="2:21" ht="16.2" thickBot="1" x14ac:dyDescent="0.35">
      <c r="B36" s="172" t="s">
        <v>238</v>
      </c>
      <c r="C36" s="170" t="s">
        <v>239</v>
      </c>
      <c r="D36" s="170" t="s">
        <v>369</v>
      </c>
      <c r="E36" s="170" t="s">
        <v>369</v>
      </c>
      <c r="F36" s="170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6"/>
    </row>
    <row r="37" spans="2:21" ht="16.2" thickBot="1" x14ac:dyDescent="0.35">
      <c r="B37" s="172" t="s">
        <v>363</v>
      </c>
      <c r="C37" s="170" t="s">
        <v>380</v>
      </c>
      <c r="D37" s="170" t="s">
        <v>738</v>
      </c>
      <c r="E37" s="170" t="s">
        <v>738</v>
      </c>
      <c r="F37" s="170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 x14ac:dyDescent="0.35">
      <c r="B38" s="172" t="s">
        <v>377</v>
      </c>
      <c r="C38" s="170" t="s">
        <v>786</v>
      </c>
      <c r="D38" s="170" t="s">
        <v>738</v>
      </c>
      <c r="E38" s="170" t="s">
        <v>738</v>
      </c>
      <c r="F38" s="170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 x14ac:dyDescent="0.35">
      <c r="B39" s="172" t="s">
        <v>364</v>
      </c>
      <c r="C39" s="170" t="s">
        <v>787</v>
      </c>
      <c r="D39" s="170" t="s">
        <v>740</v>
      </c>
      <c r="E39" s="170" t="s">
        <v>740</v>
      </c>
      <c r="F39" s="170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 x14ac:dyDescent="0.35">
      <c r="B40" s="172" t="s">
        <v>365</v>
      </c>
      <c r="C40" s="170" t="s">
        <v>378</v>
      </c>
      <c r="D40" s="170" t="s">
        <v>743</v>
      </c>
      <c r="E40" s="170" t="s">
        <v>743</v>
      </c>
      <c r="F40" s="170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 x14ac:dyDescent="0.35">
      <c r="B41" s="173" t="s">
        <v>788</v>
      </c>
      <c r="C41" s="174" t="s">
        <v>789</v>
      </c>
      <c r="D41" s="170" t="s">
        <v>740</v>
      </c>
      <c r="E41" s="170" t="s">
        <v>740</v>
      </c>
      <c r="F41" s="170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 x14ac:dyDescent="0.35">
      <c r="B42" s="175" t="s">
        <v>790</v>
      </c>
      <c r="C42" s="170" t="s">
        <v>791</v>
      </c>
      <c r="D42" s="170" t="s">
        <v>743</v>
      </c>
      <c r="E42" s="170" t="s">
        <v>743</v>
      </c>
      <c r="F42" s="170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 x14ac:dyDescent="0.3">
      <c r="B43" s="172" t="s">
        <v>792</v>
      </c>
      <c r="C43" s="176"/>
      <c r="D43" s="176"/>
      <c r="E43" s="176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 x14ac:dyDescent="0.3">
      <c r="G44" s="4"/>
      <c r="H44" s="23" t="s">
        <v>519</v>
      </c>
      <c r="I44" s="20" t="s">
        <v>304</v>
      </c>
      <c r="U44" s="127"/>
    </row>
    <row r="45" spans="2:21" ht="15.45" customHeight="1" x14ac:dyDescent="0.3">
      <c r="G45" s="4"/>
      <c r="H45" s="23" t="s">
        <v>793</v>
      </c>
      <c r="I45" s="20" t="s">
        <v>304</v>
      </c>
      <c r="U45" s="127"/>
    </row>
    <row r="46" spans="2:21" ht="15.6" x14ac:dyDescent="0.3">
      <c r="G46" s="4"/>
      <c r="H46" s="177" t="s">
        <v>794</v>
      </c>
      <c r="I46" s="20" t="s">
        <v>304</v>
      </c>
      <c r="J46" s="178"/>
    </row>
    <row r="47" spans="2:21" ht="15.6" x14ac:dyDescent="0.3">
      <c r="G47" s="4"/>
      <c r="H47" s="23" t="s">
        <v>839</v>
      </c>
      <c r="I47" s="21" t="s">
        <v>302</v>
      </c>
      <c r="U47" s="152"/>
    </row>
    <row r="48" spans="2:21" x14ac:dyDescent="0.3">
      <c r="H48" s="23" t="s">
        <v>840</v>
      </c>
      <c r="I48" t="s">
        <v>557</v>
      </c>
      <c r="U48" s="152"/>
    </row>
    <row r="49" spans="8:21" ht="15.6" x14ac:dyDescent="0.3">
      <c r="H49" s="177" t="s">
        <v>795</v>
      </c>
      <c r="I49" s="21" t="s">
        <v>302</v>
      </c>
      <c r="U49" s="152"/>
    </row>
    <row r="50" spans="8:21" ht="15.6" x14ac:dyDescent="0.3">
      <c r="H50" s="23" t="s">
        <v>796</v>
      </c>
      <c r="I50" s="20" t="s">
        <v>304</v>
      </c>
      <c r="U50" s="152"/>
    </row>
    <row r="51" spans="8:21" ht="15.6" x14ac:dyDescent="0.3">
      <c r="H51" s="23" t="s">
        <v>356</v>
      </c>
      <c r="I51" s="20" t="s">
        <v>304</v>
      </c>
      <c r="U51" s="126"/>
    </row>
    <row r="52" spans="8:21" ht="15.6" x14ac:dyDescent="0.3">
      <c r="H52" s="23" t="s">
        <v>600</v>
      </c>
      <c r="I52" s="20" t="s">
        <v>304</v>
      </c>
      <c r="U52" s="126"/>
    </row>
    <row r="53" spans="8:21" ht="15.6" x14ac:dyDescent="0.3">
      <c r="H53" s="23" t="s">
        <v>357</v>
      </c>
      <c r="I53" s="20" t="s">
        <v>304</v>
      </c>
      <c r="U53" s="126"/>
    </row>
    <row r="54" spans="8:21" ht="15.6" x14ac:dyDescent="0.3">
      <c r="H54" s="23" t="s">
        <v>358</v>
      </c>
      <c r="I54" s="20" t="s">
        <v>304</v>
      </c>
      <c r="U54" s="152"/>
    </row>
    <row r="55" spans="8:21" ht="15.6" x14ac:dyDescent="0.3">
      <c r="H55" s="23" t="s">
        <v>797</v>
      </c>
      <c r="I55" s="20" t="s">
        <v>304</v>
      </c>
      <c r="U55" s="126"/>
    </row>
    <row r="56" spans="8:21" ht="15.6" x14ac:dyDescent="0.3">
      <c r="H56" s="23" t="s">
        <v>798</v>
      </c>
      <c r="I56" s="20" t="s">
        <v>304</v>
      </c>
      <c r="U56" s="126"/>
    </row>
    <row r="57" spans="8:21" ht="15.6" x14ac:dyDescent="0.3">
      <c r="H57" s="23" t="s">
        <v>841</v>
      </c>
      <c r="I57" s="20" t="s">
        <v>304</v>
      </c>
      <c r="U57" s="152"/>
    </row>
    <row r="58" spans="8:21" ht="15.6" x14ac:dyDescent="0.3">
      <c r="H58" t="s">
        <v>799</v>
      </c>
      <c r="I58" s="20" t="s">
        <v>304</v>
      </c>
      <c r="U58" s="126"/>
    </row>
    <row r="59" spans="8:21" ht="15.6" x14ac:dyDescent="0.3">
      <c r="H59" t="s">
        <v>800</v>
      </c>
      <c r="I59" s="20" t="s">
        <v>304</v>
      </c>
    </row>
    <row r="60" spans="8:21" ht="15.6" x14ac:dyDescent="0.3">
      <c r="H60" t="s">
        <v>801</v>
      </c>
      <c r="I60" s="20" t="s">
        <v>304</v>
      </c>
      <c r="J60">
        <v>399</v>
      </c>
    </row>
    <row r="61" spans="8:21" ht="15.6" x14ac:dyDescent="0.3">
      <c r="H61" t="s">
        <v>802</v>
      </c>
      <c r="I61" s="20" t="s">
        <v>304</v>
      </c>
      <c r="J61">
        <v>399</v>
      </c>
    </row>
    <row r="62" spans="8:21" ht="15.6" x14ac:dyDescent="0.3">
      <c r="H62" t="s">
        <v>803</v>
      </c>
      <c r="I62" s="20" t="s">
        <v>304</v>
      </c>
    </row>
    <row r="63" spans="8:21" ht="15.6" x14ac:dyDescent="0.3">
      <c r="H63" t="s">
        <v>842</v>
      </c>
      <c r="I63" s="20" t="s">
        <v>304</v>
      </c>
    </row>
    <row r="64" spans="8:21" ht="15.6" x14ac:dyDescent="0.3">
      <c r="H64" t="s">
        <v>843</v>
      </c>
      <c r="I64" s="20" t="s">
        <v>304</v>
      </c>
    </row>
    <row r="65" spans="8:9" ht="15.6" x14ac:dyDescent="0.3">
      <c r="H65" t="s">
        <v>638</v>
      </c>
      <c r="I65" s="20" t="s">
        <v>304</v>
      </c>
    </row>
    <row r="66" spans="8:9" x14ac:dyDescent="0.3">
      <c r="H66" t="s">
        <v>804</v>
      </c>
    </row>
    <row r="68" spans="8:9" ht="15.6" x14ac:dyDescent="0.3">
      <c r="H68" s="20"/>
    </row>
    <row r="69" spans="8:9" ht="15.6" x14ac:dyDescent="0.3">
      <c r="H69" s="20"/>
    </row>
    <row r="70" spans="8:9" ht="15.6" x14ac:dyDescent="0.3">
      <c r="H70" s="20"/>
    </row>
    <row r="71" spans="8:9" ht="15.6" x14ac:dyDescent="0.3">
      <c r="H71" s="21"/>
    </row>
    <row r="72" spans="8:9" ht="15.6" x14ac:dyDescent="0.3">
      <c r="H72" s="21"/>
    </row>
    <row r="73" spans="8:9" ht="15.6" x14ac:dyDescent="0.3">
      <c r="H73" s="20"/>
    </row>
    <row r="74" spans="8:9" ht="15.6" x14ac:dyDescent="0.3">
      <c r="H74" s="20"/>
    </row>
    <row r="75" spans="8:9" ht="15.6" x14ac:dyDescent="0.3">
      <c r="H75" s="21"/>
    </row>
    <row r="76" spans="8:9" ht="15.6" x14ac:dyDescent="0.3">
      <c r="H76" s="21"/>
    </row>
    <row r="77" spans="8:9" ht="15.6" x14ac:dyDescent="0.3">
      <c r="H77" s="20"/>
    </row>
    <row r="78" spans="8:9" ht="15.6" x14ac:dyDescent="0.3">
      <c r="H78" s="20"/>
    </row>
    <row r="79" spans="8:9" ht="15.6" x14ac:dyDescent="0.3">
      <c r="H79" s="20"/>
    </row>
    <row r="80" spans="8:9" ht="15.6" x14ac:dyDescent="0.3">
      <c r="H80" s="21"/>
    </row>
    <row r="81" spans="8:8" ht="15.6" x14ac:dyDescent="0.3">
      <c r="H81" s="21"/>
    </row>
    <row r="82" spans="8:8" ht="15.6" x14ac:dyDescent="0.3">
      <c r="H82" s="20"/>
    </row>
    <row r="83" spans="8:8" ht="15.6" x14ac:dyDescent="0.3">
      <c r="H83" s="20"/>
    </row>
    <row r="84" spans="8:8" ht="15.6" x14ac:dyDescent="0.3">
      <c r="H84" s="20"/>
    </row>
    <row r="85" spans="8:8" ht="15.6" x14ac:dyDescent="0.3">
      <c r="H85" s="20"/>
    </row>
    <row r="86" spans="8:8" ht="15.6" x14ac:dyDescent="0.3">
      <c r="H86" s="21"/>
    </row>
    <row r="87" spans="8:8" ht="15.6" x14ac:dyDescent="0.3">
      <c r="H87" s="21"/>
    </row>
    <row r="88" spans="8:8" ht="15.6" x14ac:dyDescent="0.3">
      <c r="H88" s="21"/>
    </row>
    <row r="89" spans="8:8" ht="15.6" x14ac:dyDescent="0.3">
      <c r="H89" s="20"/>
    </row>
    <row r="90" spans="8:8" ht="15.6" x14ac:dyDescent="0.3">
      <c r="H90" s="21"/>
    </row>
    <row r="91" spans="8:8" ht="15.6" x14ac:dyDescent="0.3">
      <c r="H91" s="20"/>
    </row>
    <row r="92" spans="8:8" ht="15.6" x14ac:dyDescent="0.3">
      <c r="H92" s="20"/>
    </row>
    <row r="93" spans="8:8" ht="15.6" x14ac:dyDescent="0.3">
      <c r="H93" s="20"/>
    </row>
    <row r="94" spans="8:8" ht="15.6" x14ac:dyDescent="0.3">
      <c r="H94" s="20"/>
    </row>
    <row r="95" spans="8:8" ht="15.6" x14ac:dyDescent="0.3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N112"/>
  <sheetViews>
    <sheetView tabSelected="1" view="pageBreakPreview" zoomScale="55" zoomScaleNormal="70" zoomScaleSheetLayoutView="55" workbookViewId="0">
      <selection activeCell="Q111" sqref="Q111"/>
    </sheetView>
  </sheetViews>
  <sheetFormatPr defaultRowHeight="14.4" x14ac:dyDescent="0.3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9.6640625" customWidth="1"/>
    <col min="7" max="7" width="19.44140625" customWidth="1"/>
    <col min="8" max="8" width="22.109375" customWidth="1"/>
    <col min="9" max="9" width="16" bestFit="1" customWidth="1"/>
    <col min="10" max="10" width="16.44140625" customWidth="1"/>
    <col min="11" max="11" width="20.6640625" customWidth="1"/>
    <col min="12" max="12" width="10.77734375" customWidth="1"/>
  </cols>
  <sheetData>
    <row r="1" spans="1:12" ht="30" x14ac:dyDescent="0.7">
      <c r="A1" s="132"/>
      <c r="B1" s="133"/>
      <c r="C1" s="380" t="s">
        <v>439</v>
      </c>
      <c r="D1" s="380"/>
      <c r="E1" s="380"/>
      <c r="F1" s="380"/>
      <c r="G1" s="380"/>
      <c r="H1" s="380"/>
      <c r="I1" s="381"/>
      <c r="J1" s="134" t="s">
        <v>93</v>
      </c>
      <c r="K1" s="371" t="s">
        <v>867</v>
      </c>
      <c r="L1" s="372"/>
    </row>
    <row r="2" spans="1:12" ht="27" x14ac:dyDescent="0.75">
      <c r="A2" s="135"/>
      <c r="B2" s="136"/>
      <c r="C2" s="136"/>
      <c r="D2" s="136"/>
      <c r="E2" s="136"/>
      <c r="F2" s="136"/>
      <c r="G2" s="137"/>
      <c r="H2" s="265"/>
      <c r="I2" s="136"/>
      <c r="J2" s="138" t="s">
        <v>53</v>
      </c>
      <c r="K2" s="373" t="s">
        <v>865</v>
      </c>
      <c r="L2" s="374"/>
    </row>
    <row r="3" spans="1:12" ht="27" x14ac:dyDescent="0.75">
      <c r="A3" s="375" t="s">
        <v>292</v>
      </c>
      <c r="B3" s="376"/>
      <c r="C3" s="157" t="s">
        <v>855</v>
      </c>
      <c r="D3" s="262" t="s">
        <v>95</v>
      </c>
      <c r="E3" s="387" t="s">
        <v>859</v>
      </c>
      <c r="F3" s="388"/>
      <c r="G3" s="388"/>
      <c r="H3" s="388"/>
      <c r="I3" s="262" t="s">
        <v>308</v>
      </c>
      <c r="J3" s="353" t="s">
        <v>335</v>
      </c>
      <c r="K3" s="353"/>
      <c r="L3" s="353"/>
    </row>
    <row r="4" spans="1:12" ht="27" x14ac:dyDescent="0.75">
      <c r="A4" s="375" t="s">
        <v>94</v>
      </c>
      <c r="B4" s="376"/>
      <c r="C4" s="383" t="s">
        <v>860</v>
      </c>
      <c r="D4" s="384"/>
      <c r="E4" s="384"/>
      <c r="F4" s="384"/>
      <c r="G4" s="384"/>
      <c r="H4" s="384"/>
      <c r="I4" s="262" t="s">
        <v>601</v>
      </c>
      <c r="J4" s="385" t="s">
        <v>603</v>
      </c>
      <c r="K4" s="385"/>
      <c r="L4" s="386"/>
    </row>
    <row r="5" spans="1:12" ht="27" x14ac:dyDescent="0.75">
      <c r="A5" s="375" t="s">
        <v>340</v>
      </c>
      <c r="B5" s="376"/>
      <c r="C5" s="264"/>
      <c r="D5" s="262" t="s">
        <v>305</v>
      </c>
      <c r="E5" s="264">
        <v>1</v>
      </c>
      <c r="F5" s="266" t="s">
        <v>338</v>
      </c>
      <c r="G5" s="262" t="s">
        <v>102</v>
      </c>
      <c r="H5" s="264"/>
      <c r="I5" s="139" t="s">
        <v>306</v>
      </c>
      <c r="J5" s="262" t="s">
        <v>339</v>
      </c>
      <c r="K5" s="263">
        <v>66</v>
      </c>
      <c r="L5" s="140" t="s">
        <v>307</v>
      </c>
    </row>
    <row r="6" spans="1:12" ht="27" x14ac:dyDescent="0.75">
      <c r="A6" s="375" t="s">
        <v>312</v>
      </c>
      <c r="B6" s="376"/>
      <c r="C6" s="382" t="s">
        <v>856</v>
      </c>
      <c r="D6" s="378"/>
      <c r="E6" s="378"/>
      <c r="F6" s="378"/>
      <c r="G6" s="262" t="s">
        <v>314</v>
      </c>
      <c r="H6" s="378"/>
      <c r="I6" s="378"/>
      <c r="J6" s="262" t="s">
        <v>315</v>
      </c>
      <c r="K6" s="382" t="s">
        <v>857</v>
      </c>
      <c r="L6" s="379"/>
    </row>
    <row r="7" spans="1:12" ht="27" x14ac:dyDescent="0.75">
      <c r="A7" s="375" t="s">
        <v>313</v>
      </c>
      <c r="B7" s="376"/>
      <c r="C7" s="377" t="s">
        <v>849</v>
      </c>
      <c r="D7" s="377"/>
      <c r="E7" s="377"/>
      <c r="F7" s="377"/>
      <c r="G7" s="262" t="s">
        <v>314</v>
      </c>
      <c r="H7" s="378" t="s">
        <v>849</v>
      </c>
      <c r="I7" s="378"/>
      <c r="J7" s="262" t="s">
        <v>315</v>
      </c>
      <c r="K7" s="378" t="s">
        <v>849</v>
      </c>
      <c r="L7" s="379"/>
    </row>
    <row r="8" spans="1:12" ht="27" x14ac:dyDescent="0.75">
      <c r="A8" s="261"/>
      <c r="B8" s="262" t="s">
        <v>101</v>
      </c>
      <c r="C8" s="263" t="s">
        <v>242</v>
      </c>
      <c r="D8" s="262" t="s">
        <v>314</v>
      </c>
      <c r="E8" s="353" t="str">
        <f>VLOOKUP(C8,'[1]Ref.3'!M3:P25,3,0)</f>
        <v>Sales Supervisor</v>
      </c>
      <c r="F8" s="353"/>
      <c r="G8" s="262" t="s">
        <v>311</v>
      </c>
      <c r="H8" s="353" t="str">
        <f>VLOOKUP(C8,'[1]Ref.3'!M3:P25,4,0)</f>
        <v>Hospitality</v>
      </c>
      <c r="I8" s="353"/>
      <c r="J8" s="262" t="s">
        <v>315</v>
      </c>
      <c r="K8" s="369" t="str">
        <f>VLOOKUP(C8,'[1]Ref.3'!M3:P25,2,0)</f>
        <v>065-924-8833</v>
      </c>
      <c r="L8" s="370"/>
    </row>
    <row r="9" spans="1:12" ht="27" x14ac:dyDescent="0.75">
      <c r="A9" s="261"/>
      <c r="B9" s="262" t="s">
        <v>309</v>
      </c>
      <c r="C9" s="146" t="s">
        <v>364</v>
      </c>
      <c r="D9" s="262" t="s">
        <v>240</v>
      </c>
      <c r="E9" s="352" t="str">
        <f>VLOOKUP(C9,'[1]Ref.3'!B4:G43,2,0)</f>
        <v>PY</v>
      </c>
      <c r="F9" s="352"/>
      <c r="G9" s="262" t="s">
        <v>291</v>
      </c>
      <c r="H9" s="352" t="str">
        <f>VLOOKUP(C9,'[1]Ref.3'!B4:F43,5,0)</f>
        <v>E</v>
      </c>
      <c r="I9" s="352"/>
      <c r="J9" s="262" t="s">
        <v>316</v>
      </c>
      <c r="K9" s="369" t="s">
        <v>699</v>
      </c>
      <c r="L9" s="370"/>
    </row>
    <row r="10" spans="1:12" ht="27" x14ac:dyDescent="0.75">
      <c r="A10" s="141"/>
      <c r="B10" s="262" t="s">
        <v>296</v>
      </c>
      <c r="C10" s="260" t="str">
        <f>C9</f>
        <v>พัทยา</v>
      </c>
      <c r="D10" s="262" t="s">
        <v>310</v>
      </c>
      <c r="E10" s="351" t="str">
        <f>VLOOKUP(C9,'[1]Ref.3'!B4:F43,2,0)</f>
        <v>PY</v>
      </c>
      <c r="F10" s="351"/>
      <c r="G10" s="262" t="s">
        <v>390</v>
      </c>
      <c r="H10" s="352" t="s">
        <v>179</v>
      </c>
      <c r="I10" s="352"/>
      <c r="J10" s="262" t="s">
        <v>315</v>
      </c>
      <c r="K10" s="353"/>
      <c r="L10" s="354"/>
    </row>
    <row r="11" spans="1:12" ht="10.8" customHeight="1" thickBot="1" x14ac:dyDescent="0.75">
      <c r="A11" s="142"/>
      <c r="B11" s="136"/>
      <c r="C11" s="136"/>
      <c r="D11" s="136"/>
      <c r="E11" s="136"/>
      <c r="F11" s="136"/>
      <c r="G11" s="143"/>
      <c r="H11" s="267"/>
      <c r="I11" s="144"/>
      <c r="J11" s="143"/>
      <c r="K11" s="268"/>
      <c r="L11" s="145"/>
    </row>
    <row r="12" spans="1:12" ht="24.6" x14ac:dyDescent="0.7">
      <c r="A12" s="28" t="s">
        <v>46</v>
      </c>
      <c r="B12" s="357" t="s">
        <v>96</v>
      </c>
      <c r="C12" s="358"/>
      <c r="D12" s="358"/>
      <c r="E12" s="358"/>
      <c r="F12" s="358"/>
      <c r="G12" s="35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 x14ac:dyDescent="0.3">
      <c r="A13" s="241">
        <v>1</v>
      </c>
      <c r="B13" s="360" t="s">
        <v>531</v>
      </c>
      <c r="C13" s="361"/>
      <c r="D13" s="361"/>
      <c r="E13" s="361"/>
      <c r="F13" s="361"/>
      <c r="G13" s="362"/>
      <c r="H13" s="242">
        <v>10000</v>
      </c>
      <c r="I13" s="243">
        <v>1</v>
      </c>
      <c r="J13" s="244" t="s">
        <v>51</v>
      </c>
      <c r="K13" s="245">
        <f>I13*H13</f>
        <v>10000</v>
      </c>
      <c r="L13" s="246" t="s">
        <v>13</v>
      </c>
    </row>
    <row r="14" spans="1:12" ht="24.6" x14ac:dyDescent="0.3">
      <c r="A14" s="241">
        <v>2</v>
      </c>
      <c r="B14" s="360" t="s">
        <v>532</v>
      </c>
      <c r="C14" s="361"/>
      <c r="D14" s="361"/>
      <c r="E14" s="361"/>
      <c r="F14" s="361"/>
      <c r="G14" s="362"/>
      <c r="H14" s="242">
        <v>0</v>
      </c>
      <c r="I14" s="243"/>
      <c r="J14" s="244" t="s">
        <v>51</v>
      </c>
      <c r="K14" s="245">
        <f t="shared" ref="K14" si="0">I14*H14</f>
        <v>0</v>
      </c>
      <c r="L14" s="246" t="s">
        <v>13</v>
      </c>
    </row>
    <row r="15" spans="1:12" ht="24.6" x14ac:dyDescent="0.3">
      <c r="A15" s="241">
        <v>3</v>
      </c>
      <c r="B15" s="363" t="s">
        <v>297</v>
      </c>
      <c r="C15" s="364"/>
      <c r="D15" s="364"/>
      <c r="E15" s="364"/>
      <c r="F15" s="364"/>
      <c r="G15" s="365"/>
      <c r="H15" s="242">
        <v>20000</v>
      </c>
      <c r="I15" s="243">
        <v>1</v>
      </c>
      <c r="J15" s="247" t="s">
        <v>50</v>
      </c>
      <c r="K15" s="245">
        <f>H15*I15</f>
        <v>20000</v>
      </c>
      <c r="L15" s="246" t="s">
        <v>13</v>
      </c>
    </row>
    <row r="16" spans="1:12" ht="24.6" x14ac:dyDescent="0.3">
      <c r="A16" s="241">
        <v>4</v>
      </c>
      <c r="B16" s="355" t="s">
        <v>298</v>
      </c>
      <c r="C16" s="355"/>
      <c r="D16" s="355"/>
      <c r="E16" s="355"/>
      <c r="F16" s="355"/>
      <c r="G16" s="355"/>
      <c r="H16" s="248"/>
      <c r="I16" s="243"/>
      <c r="J16" s="247" t="s">
        <v>50</v>
      </c>
      <c r="K16" s="245">
        <f t="shared" ref="K16" si="1">I16*H16</f>
        <v>0</v>
      </c>
      <c r="L16" s="249" t="s">
        <v>13</v>
      </c>
    </row>
    <row r="17" spans="1:12" ht="24.6" x14ac:dyDescent="0.7">
      <c r="A17" s="342">
        <v>5</v>
      </c>
      <c r="B17" s="250" t="s">
        <v>518</v>
      </c>
      <c r="C17" s="251"/>
      <c r="D17" s="250" t="s">
        <v>523</v>
      </c>
      <c r="E17" s="356"/>
      <c r="F17" s="356"/>
      <c r="G17" s="356"/>
      <c r="H17" s="366" t="s">
        <v>299</v>
      </c>
      <c r="I17" s="366"/>
      <c r="J17" s="366"/>
      <c r="K17" s="253">
        <f>SUM(K13:K16)</f>
        <v>30000</v>
      </c>
      <c r="L17" s="254" t="s">
        <v>13</v>
      </c>
    </row>
    <row r="18" spans="1:12" ht="24.6" x14ac:dyDescent="0.7">
      <c r="A18" s="343"/>
      <c r="B18" s="255" t="s">
        <v>524</v>
      </c>
      <c r="C18" s="252"/>
      <c r="D18" s="255" t="s">
        <v>525</v>
      </c>
      <c r="E18" s="252"/>
      <c r="F18" s="214" t="s">
        <v>517</v>
      </c>
      <c r="G18" s="252"/>
      <c r="H18" s="367" t="s">
        <v>805</v>
      </c>
      <c r="I18" s="367"/>
      <c r="J18" s="367"/>
      <c r="K18" s="253">
        <f>H14</f>
        <v>0</v>
      </c>
      <c r="L18" s="254" t="s">
        <v>13</v>
      </c>
    </row>
    <row r="19" spans="1:12" ht="24.6" x14ac:dyDescent="0.7">
      <c r="A19" s="344"/>
      <c r="B19" s="255" t="s">
        <v>504</v>
      </c>
      <c r="C19" s="252"/>
      <c r="D19" s="258">
        <v>2567</v>
      </c>
      <c r="E19" s="259"/>
      <c r="F19" s="256"/>
      <c r="G19" s="256"/>
      <c r="H19" s="368" t="s">
        <v>304</v>
      </c>
      <c r="I19" s="368"/>
      <c r="J19" s="368"/>
      <c r="K19" s="257">
        <f>VLOOKUP(H19,'Ref.1'!E280:F285,2,0)</f>
        <v>0</v>
      </c>
      <c r="L19" s="254" t="s">
        <v>13</v>
      </c>
    </row>
    <row r="20" spans="1:12" ht="27.6" thickBot="1" x14ac:dyDescent="0.8">
      <c r="A20" s="182">
        <v>6</v>
      </c>
      <c r="B20" s="347" t="s">
        <v>806</v>
      </c>
      <c r="C20" s="348"/>
      <c r="D20" s="349" t="s">
        <v>807</v>
      </c>
      <c r="E20" s="350"/>
      <c r="F20" s="350"/>
      <c r="G20" s="183">
        <f>H13</f>
        <v>10000</v>
      </c>
      <c r="H20" s="184" t="s">
        <v>13</v>
      </c>
      <c r="I20" s="345" t="s">
        <v>808</v>
      </c>
      <c r="J20" s="346"/>
      <c r="K20" s="185">
        <f>K18-K19</f>
        <v>0</v>
      </c>
      <c r="L20" s="186" t="s">
        <v>13</v>
      </c>
    </row>
    <row r="21" spans="1:12" ht="24.6" x14ac:dyDescent="0.7">
      <c r="A21" s="334" t="s">
        <v>521</v>
      </c>
      <c r="B21" s="335"/>
      <c r="C21" s="335"/>
      <c r="D21" s="335"/>
      <c r="E21" s="335"/>
      <c r="F21" s="335"/>
      <c r="G21" s="335"/>
      <c r="H21" s="180"/>
      <c r="I21" s="179"/>
      <c r="J21" s="179"/>
      <c r="K21" s="180"/>
      <c r="L21" s="181"/>
    </row>
    <row r="22" spans="1:12" ht="24.6" x14ac:dyDescent="0.7">
      <c r="A22" s="32" t="s">
        <v>46</v>
      </c>
      <c r="B22" s="336" t="s">
        <v>577</v>
      </c>
      <c r="C22" s="336"/>
      <c r="D22" s="336"/>
      <c r="E22" s="336"/>
      <c r="F22" s="336"/>
      <c r="G22" s="336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7" x14ac:dyDescent="0.75">
      <c r="A23" s="273">
        <v>1</v>
      </c>
      <c r="B23" s="295" t="s">
        <v>861</v>
      </c>
      <c r="C23" s="296"/>
      <c r="D23" s="296"/>
      <c r="E23" s="296"/>
      <c r="F23" s="296"/>
      <c r="G23" s="297"/>
      <c r="H23" s="270">
        <v>34000</v>
      </c>
      <c r="I23" s="271">
        <v>2</v>
      </c>
      <c r="J23" s="271" t="s">
        <v>5</v>
      </c>
      <c r="K23" s="270">
        <f t="shared" ref="K23:K33" si="2">H23*I23</f>
        <v>68000</v>
      </c>
      <c r="L23" s="274" t="s">
        <v>13</v>
      </c>
    </row>
    <row r="24" spans="1:12" s="289" customFormat="1" ht="27" x14ac:dyDescent="0.75">
      <c r="A24" s="273">
        <v>2</v>
      </c>
      <c r="B24" s="295" t="s">
        <v>858</v>
      </c>
      <c r="C24" s="296"/>
      <c r="D24" s="296"/>
      <c r="E24" s="296"/>
      <c r="F24" s="296"/>
      <c r="G24" s="297"/>
      <c r="H24" s="270">
        <v>1500</v>
      </c>
      <c r="I24" s="271">
        <v>1</v>
      </c>
      <c r="J24" s="271" t="s">
        <v>5</v>
      </c>
      <c r="K24" s="270">
        <f t="shared" si="2"/>
        <v>1500</v>
      </c>
      <c r="L24" s="274" t="s">
        <v>13</v>
      </c>
    </row>
    <row r="25" spans="1:12" s="289" customFormat="1" ht="27" x14ac:dyDescent="0.75">
      <c r="A25" s="273">
        <v>3</v>
      </c>
      <c r="B25" s="295" t="s">
        <v>862</v>
      </c>
      <c r="C25" s="296"/>
      <c r="D25" s="296"/>
      <c r="E25" s="296"/>
      <c r="F25" s="296"/>
      <c r="G25" s="297"/>
      <c r="H25" s="270">
        <v>84</v>
      </c>
      <c r="I25" s="272">
        <v>2</v>
      </c>
      <c r="J25" s="271" t="s">
        <v>9</v>
      </c>
      <c r="K25" s="270">
        <f t="shared" si="2"/>
        <v>168</v>
      </c>
      <c r="L25" s="275" t="s">
        <v>13</v>
      </c>
    </row>
    <row r="26" spans="1:12" s="289" customFormat="1" ht="27" x14ac:dyDescent="0.75">
      <c r="A26" s="273">
        <v>4</v>
      </c>
      <c r="B26" s="295" t="s">
        <v>863</v>
      </c>
      <c r="C26" s="296"/>
      <c r="D26" s="296"/>
      <c r="E26" s="296"/>
      <c r="F26" s="296"/>
      <c r="G26" s="297"/>
      <c r="H26" s="270">
        <v>52</v>
      </c>
      <c r="I26" s="272">
        <v>2</v>
      </c>
      <c r="J26" s="271" t="s">
        <v>9</v>
      </c>
      <c r="K26" s="270">
        <f t="shared" si="2"/>
        <v>104</v>
      </c>
      <c r="L26" s="275" t="s">
        <v>13</v>
      </c>
    </row>
    <row r="27" spans="1:12" s="289" customFormat="1" ht="27" x14ac:dyDescent="0.75">
      <c r="A27" s="273">
        <v>5</v>
      </c>
      <c r="B27" s="295" t="s">
        <v>864</v>
      </c>
      <c r="C27" s="296"/>
      <c r="D27" s="296"/>
      <c r="E27" s="296"/>
      <c r="F27" s="296"/>
      <c r="G27" s="297"/>
      <c r="H27" s="270">
        <v>200</v>
      </c>
      <c r="I27" s="272">
        <v>1</v>
      </c>
      <c r="J27" s="271" t="s">
        <v>9</v>
      </c>
      <c r="K27" s="270">
        <f t="shared" si="2"/>
        <v>200</v>
      </c>
      <c r="L27" s="275" t="s">
        <v>13</v>
      </c>
    </row>
    <row r="28" spans="1:12" s="289" customFormat="1" ht="27" x14ac:dyDescent="0.75">
      <c r="A28" s="273">
        <v>6</v>
      </c>
      <c r="B28" s="340"/>
      <c r="C28" s="340"/>
      <c r="D28" s="340"/>
      <c r="E28" s="340"/>
      <c r="F28" s="340"/>
      <c r="G28" s="340"/>
      <c r="H28" s="291"/>
      <c r="I28" s="272"/>
      <c r="J28" s="271"/>
      <c r="K28" s="291">
        <f t="shared" ref="K28:K30" si="3">IFERROR(I28*H28,0)</f>
        <v>0</v>
      </c>
      <c r="L28" s="275" t="s">
        <v>13</v>
      </c>
    </row>
    <row r="29" spans="1:12" s="289" customFormat="1" ht="27" x14ac:dyDescent="0.75">
      <c r="A29" s="273">
        <v>7</v>
      </c>
      <c r="B29" s="340"/>
      <c r="C29" s="340"/>
      <c r="D29" s="340"/>
      <c r="E29" s="340"/>
      <c r="F29" s="340"/>
      <c r="G29" s="340"/>
      <c r="H29" s="291"/>
      <c r="I29" s="272"/>
      <c r="J29" s="271"/>
      <c r="K29" s="291">
        <f t="shared" si="3"/>
        <v>0</v>
      </c>
      <c r="L29" s="275" t="s">
        <v>13</v>
      </c>
    </row>
    <row r="30" spans="1:12" s="289" customFormat="1" ht="27" x14ac:dyDescent="0.75">
      <c r="A30" s="273">
        <v>8</v>
      </c>
      <c r="B30" s="340"/>
      <c r="C30" s="340"/>
      <c r="D30" s="340"/>
      <c r="E30" s="340"/>
      <c r="F30" s="340"/>
      <c r="G30" s="340"/>
      <c r="H30" s="270"/>
      <c r="I30" s="272"/>
      <c r="J30" s="271"/>
      <c r="K30" s="291">
        <f t="shared" si="3"/>
        <v>0</v>
      </c>
      <c r="L30" s="275" t="s">
        <v>13</v>
      </c>
    </row>
    <row r="31" spans="1:12" s="289" customFormat="1" ht="27" x14ac:dyDescent="0.75">
      <c r="A31" s="273">
        <v>9</v>
      </c>
      <c r="B31" s="340"/>
      <c r="C31" s="340"/>
      <c r="D31" s="340"/>
      <c r="E31" s="340"/>
      <c r="F31" s="340"/>
      <c r="G31" s="340"/>
      <c r="H31" s="270"/>
      <c r="I31" s="272"/>
      <c r="J31" s="271"/>
      <c r="K31" s="270">
        <f t="shared" si="2"/>
        <v>0</v>
      </c>
      <c r="L31" s="275" t="s">
        <v>13</v>
      </c>
    </row>
    <row r="32" spans="1:12" s="289" customFormat="1" ht="27" x14ac:dyDescent="0.75">
      <c r="A32" s="273">
        <v>10</v>
      </c>
      <c r="B32" s="340"/>
      <c r="C32" s="340"/>
      <c r="D32" s="340"/>
      <c r="E32" s="340"/>
      <c r="F32" s="340"/>
      <c r="G32" s="340"/>
      <c r="H32" s="270"/>
      <c r="I32" s="272"/>
      <c r="J32" s="271"/>
      <c r="K32" s="270">
        <f t="shared" si="2"/>
        <v>0</v>
      </c>
      <c r="L32" s="275" t="s">
        <v>13</v>
      </c>
    </row>
    <row r="33" spans="1:12" s="290" customFormat="1" ht="34.200000000000003" hidden="1" customHeight="1" x14ac:dyDescent="0.75">
      <c r="A33" s="273">
        <v>11</v>
      </c>
      <c r="B33" s="295"/>
      <c r="C33" s="296"/>
      <c r="D33" s="296"/>
      <c r="E33" s="296"/>
      <c r="F33" s="296"/>
      <c r="G33" s="297"/>
      <c r="H33" s="270"/>
      <c r="I33" s="272"/>
      <c r="J33" s="271"/>
      <c r="K33" s="270">
        <f t="shared" si="2"/>
        <v>0</v>
      </c>
      <c r="L33" s="275" t="s">
        <v>13</v>
      </c>
    </row>
    <row r="34" spans="1:12" s="290" customFormat="1" ht="34.200000000000003" hidden="1" customHeight="1" x14ac:dyDescent="0.75">
      <c r="A34" s="273">
        <v>12</v>
      </c>
      <c r="B34" s="337"/>
      <c r="C34" s="338"/>
      <c r="D34" s="338"/>
      <c r="E34" s="338"/>
      <c r="F34" s="338"/>
      <c r="G34" s="339"/>
      <c r="H34" s="291"/>
      <c r="I34" s="271"/>
      <c r="J34" s="271"/>
      <c r="K34" s="291">
        <f t="shared" ref="K34:K39" si="4">IFERROR(I34*H34,0)</f>
        <v>0</v>
      </c>
      <c r="L34" s="275" t="s">
        <v>13</v>
      </c>
    </row>
    <row r="35" spans="1:12" s="290" customFormat="1" ht="34.200000000000003" hidden="1" customHeight="1" x14ac:dyDescent="0.75">
      <c r="A35" s="273">
        <v>13</v>
      </c>
      <c r="B35" s="337"/>
      <c r="C35" s="338"/>
      <c r="D35" s="338"/>
      <c r="E35" s="338"/>
      <c r="F35" s="338"/>
      <c r="G35" s="339"/>
      <c r="H35" s="291"/>
      <c r="I35" s="271"/>
      <c r="J35" s="271"/>
      <c r="K35" s="291">
        <f t="shared" si="4"/>
        <v>0</v>
      </c>
      <c r="L35" s="275" t="s">
        <v>13</v>
      </c>
    </row>
    <row r="36" spans="1:12" s="290" customFormat="1" ht="34.200000000000003" hidden="1" customHeight="1" x14ac:dyDescent="0.75">
      <c r="A36" s="273">
        <v>14</v>
      </c>
      <c r="B36" s="295"/>
      <c r="C36" s="296"/>
      <c r="D36" s="296"/>
      <c r="E36" s="296"/>
      <c r="F36" s="296"/>
      <c r="G36" s="297"/>
      <c r="H36" s="291"/>
      <c r="I36" s="292"/>
      <c r="J36" s="271"/>
      <c r="K36" s="291">
        <f t="shared" si="4"/>
        <v>0</v>
      </c>
      <c r="L36" s="275" t="s">
        <v>13</v>
      </c>
    </row>
    <row r="37" spans="1:12" s="290" customFormat="1" ht="34.200000000000003" hidden="1" customHeight="1" x14ac:dyDescent="0.75">
      <c r="A37" s="273">
        <v>15</v>
      </c>
      <c r="B37" s="295"/>
      <c r="C37" s="296"/>
      <c r="D37" s="296"/>
      <c r="E37" s="296"/>
      <c r="F37" s="296"/>
      <c r="G37" s="297"/>
      <c r="H37" s="291"/>
      <c r="I37" s="292"/>
      <c r="J37" s="271"/>
      <c r="K37" s="291">
        <f t="shared" si="4"/>
        <v>0</v>
      </c>
      <c r="L37" s="275" t="s">
        <v>13</v>
      </c>
    </row>
    <row r="38" spans="1:12" s="290" customFormat="1" ht="34.200000000000003" hidden="1" customHeight="1" x14ac:dyDescent="0.75">
      <c r="A38" s="273">
        <v>16</v>
      </c>
      <c r="B38" s="295"/>
      <c r="C38" s="296"/>
      <c r="D38" s="296"/>
      <c r="E38" s="296"/>
      <c r="F38" s="296"/>
      <c r="G38" s="297"/>
      <c r="H38" s="291"/>
      <c r="I38" s="292"/>
      <c r="J38" s="271"/>
      <c r="K38" s="291">
        <f t="shared" ref="K38" si="5">IFERROR(I38*H38,0)</f>
        <v>0</v>
      </c>
      <c r="L38" s="275" t="s">
        <v>13</v>
      </c>
    </row>
    <row r="39" spans="1:12" s="290" customFormat="1" ht="34.200000000000003" hidden="1" customHeight="1" x14ac:dyDescent="0.75">
      <c r="A39" s="273">
        <v>17</v>
      </c>
      <c r="B39" s="295"/>
      <c r="C39" s="296"/>
      <c r="D39" s="296"/>
      <c r="E39" s="296"/>
      <c r="F39" s="296"/>
      <c r="G39" s="297"/>
      <c r="H39" s="291"/>
      <c r="I39" s="292"/>
      <c r="J39" s="271"/>
      <c r="K39" s="291">
        <f t="shared" si="4"/>
        <v>0</v>
      </c>
      <c r="L39" s="275" t="s">
        <v>13</v>
      </c>
    </row>
    <row r="40" spans="1:12" ht="34.200000000000003" customHeight="1" thickBot="1" x14ac:dyDescent="0.9">
      <c r="A40" s="304" t="s">
        <v>97</v>
      </c>
      <c r="B40" s="305"/>
      <c r="C40" s="305"/>
      <c r="D40" s="305"/>
      <c r="E40" s="305"/>
      <c r="F40" s="305"/>
      <c r="G40" s="305"/>
      <c r="H40" s="305"/>
      <c r="I40" s="305"/>
      <c r="J40" s="305"/>
      <c r="K40" s="204">
        <f>SUM(K23:K39)</f>
        <v>69972</v>
      </c>
      <c r="L40" s="205" t="s">
        <v>13</v>
      </c>
    </row>
    <row r="41" spans="1:12" ht="25.2" hidden="1" thickBot="1" x14ac:dyDescent="0.75">
      <c r="A41" s="306" t="s">
        <v>337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8"/>
    </row>
    <row r="42" spans="1:12" ht="27.6" hidden="1" thickBot="1" x14ac:dyDescent="0.8">
      <c r="A42" s="206" t="s">
        <v>46</v>
      </c>
      <c r="B42" s="309" t="s">
        <v>88</v>
      </c>
      <c r="C42" s="309"/>
      <c r="D42" s="309"/>
      <c r="E42" s="309"/>
      <c r="F42" s="309"/>
      <c r="G42" s="309"/>
      <c r="H42" s="207" t="s">
        <v>2</v>
      </c>
      <c r="I42" s="269" t="s">
        <v>30</v>
      </c>
      <c r="J42" s="269" t="s">
        <v>1</v>
      </c>
      <c r="K42" s="207" t="s">
        <v>3</v>
      </c>
      <c r="L42" s="208" t="s">
        <v>1</v>
      </c>
    </row>
    <row r="43" spans="1:12" ht="25.2" hidden="1" thickBot="1" x14ac:dyDescent="0.75">
      <c r="A43" s="209">
        <v>1</v>
      </c>
      <c r="B43" s="293" t="s">
        <v>488</v>
      </c>
      <c r="C43" s="293"/>
      <c r="D43" s="293"/>
      <c r="E43" s="293"/>
      <c r="F43" s="293"/>
      <c r="G43" s="293"/>
      <c r="H43" s="199">
        <f t="shared" ref="H43:H54" si="6">IFERROR(VLOOKUP(B43,Priceนอกอาคาร,2,FALSE),"")</f>
        <v>2000</v>
      </c>
      <c r="I43" s="200"/>
      <c r="J43" s="201" t="str">
        <f>IFERROR(VLOOKUP(B43,หน่วยนอกอาคาร,2,FALSE),"")</f>
        <v>ตัว</v>
      </c>
      <c r="K43" s="199">
        <f t="shared" ref="K43:K54" si="7">IFERROR(I43*H43,0)</f>
        <v>0</v>
      </c>
      <c r="L43" s="202" t="s">
        <v>13</v>
      </c>
    </row>
    <row r="44" spans="1:12" ht="25.2" hidden="1" thickBot="1" x14ac:dyDescent="0.75">
      <c r="A44" s="209">
        <v>2</v>
      </c>
      <c r="B44" s="293" t="s">
        <v>489</v>
      </c>
      <c r="C44" s="293"/>
      <c r="D44" s="293"/>
      <c r="E44" s="293"/>
      <c r="F44" s="293"/>
      <c r="G44" s="293"/>
      <c r="H44" s="199">
        <f t="shared" si="6"/>
        <v>10890</v>
      </c>
      <c r="I44" s="200"/>
      <c r="J44" s="201" t="str">
        <f t="shared" ref="J44:J72" si="8">IFERROR(VLOOKUP(B44,หน่วยนอกอาคาร,2,FALSE),"")</f>
        <v>ตัว</v>
      </c>
      <c r="K44" s="199">
        <f t="shared" si="7"/>
        <v>0</v>
      </c>
      <c r="L44" s="202" t="s">
        <v>13</v>
      </c>
    </row>
    <row r="45" spans="1:12" ht="25.2" hidden="1" thickBot="1" x14ac:dyDescent="0.75">
      <c r="A45" s="209">
        <v>3</v>
      </c>
      <c r="B45" s="293" t="s">
        <v>129</v>
      </c>
      <c r="C45" s="293"/>
      <c r="D45" s="293"/>
      <c r="E45" s="293"/>
      <c r="F45" s="293"/>
      <c r="G45" s="293"/>
      <c r="H45" s="199" t="str">
        <f t="shared" si="6"/>
        <v/>
      </c>
      <c r="I45" s="200"/>
      <c r="J45" s="201" t="str">
        <f t="shared" si="8"/>
        <v/>
      </c>
      <c r="K45" s="199">
        <f t="shared" si="7"/>
        <v>0</v>
      </c>
      <c r="L45" s="202" t="s">
        <v>13</v>
      </c>
    </row>
    <row r="46" spans="1:12" ht="25.2" hidden="1" thickBot="1" x14ac:dyDescent="0.75">
      <c r="A46" s="209">
        <v>4</v>
      </c>
      <c r="B46" s="293" t="s">
        <v>130</v>
      </c>
      <c r="C46" s="293"/>
      <c r="D46" s="293"/>
      <c r="E46" s="293"/>
      <c r="F46" s="293"/>
      <c r="G46" s="293"/>
      <c r="H46" s="199" t="str">
        <f t="shared" si="6"/>
        <v/>
      </c>
      <c r="I46" s="200"/>
      <c r="J46" s="201" t="str">
        <f t="shared" si="8"/>
        <v/>
      </c>
      <c r="K46" s="199">
        <f t="shared" si="7"/>
        <v>0</v>
      </c>
      <c r="L46" s="202" t="s">
        <v>13</v>
      </c>
    </row>
    <row r="47" spans="1:12" ht="25.2" hidden="1" thickBot="1" x14ac:dyDescent="0.75">
      <c r="A47" s="209">
        <v>5</v>
      </c>
      <c r="B47" s="298" t="s">
        <v>131</v>
      </c>
      <c r="C47" s="299"/>
      <c r="D47" s="299"/>
      <c r="E47" s="299"/>
      <c r="F47" s="299"/>
      <c r="G47" s="300"/>
      <c r="H47" s="199">
        <f t="shared" si="6"/>
        <v>1800</v>
      </c>
      <c r="I47" s="200"/>
      <c r="J47" s="201" t="str">
        <f t="shared" si="8"/>
        <v>กล่อง</v>
      </c>
      <c r="K47" s="199">
        <f t="shared" si="7"/>
        <v>0</v>
      </c>
      <c r="L47" s="202" t="s">
        <v>13</v>
      </c>
    </row>
    <row r="48" spans="1:12" ht="25.2" hidden="1" thickBot="1" x14ac:dyDescent="0.75">
      <c r="A48" s="209">
        <v>6</v>
      </c>
      <c r="B48" s="298" t="s">
        <v>41</v>
      </c>
      <c r="C48" s="299"/>
      <c r="D48" s="299"/>
      <c r="E48" s="299"/>
      <c r="F48" s="299"/>
      <c r="G48" s="300"/>
      <c r="H48" s="199">
        <f t="shared" si="6"/>
        <v>50</v>
      </c>
      <c r="I48" s="200"/>
      <c r="J48" s="201" t="str">
        <f t="shared" si="8"/>
        <v>ถุง</v>
      </c>
      <c r="K48" s="199">
        <f t="shared" si="7"/>
        <v>0</v>
      </c>
      <c r="L48" s="202" t="s">
        <v>13</v>
      </c>
    </row>
    <row r="49" spans="1:12" ht="25.2" hidden="1" thickBot="1" x14ac:dyDescent="0.75">
      <c r="A49" s="209">
        <v>7</v>
      </c>
      <c r="B49" s="298"/>
      <c r="C49" s="299"/>
      <c r="D49" s="299"/>
      <c r="E49" s="299"/>
      <c r="F49" s="299"/>
      <c r="G49" s="300"/>
      <c r="H49" s="199" t="str">
        <f t="shared" si="6"/>
        <v/>
      </c>
      <c r="I49" s="200"/>
      <c r="J49" s="201" t="str">
        <f t="shared" si="8"/>
        <v/>
      </c>
      <c r="K49" s="199">
        <f t="shared" si="7"/>
        <v>0</v>
      </c>
      <c r="L49" s="202" t="s">
        <v>13</v>
      </c>
    </row>
    <row r="50" spans="1:12" ht="25.2" hidden="1" thickBot="1" x14ac:dyDescent="0.75">
      <c r="A50" s="209">
        <v>8</v>
      </c>
      <c r="B50" s="298"/>
      <c r="C50" s="299"/>
      <c r="D50" s="299"/>
      <c r="E50" s="299"/>
      <c r="F50" s="299"/>
      <c r="G50" s="300"/>
      <c r="H50" s="199" t="str">
        <f t="shared" si="6"/>
        <v/>
      </c>
      <c r="I50" s="200"/>
      <c r="J50" s="201" t="str">
        <f t="shared" si="8"/>
        <v/>
      </c>
      <c r="K50" s="199">
        <f t="shared" si="7"/>
        <v>0</v>
      </c>
      <c r="L50" s="202" t="s">
        <v>13</v>
      </c>
    </row>
    <row r="51" spans="1:12" ht="25.2" hidden="1" thickBot="1" x14ac:dyDescent="0.75">
      <c r="A51" s="209">
        <v>9</v>
      </c>
      <c r="B51" s="298"/>
      <c r="C51" s="299"/>
      <c r="D51" s="299"/>
      <c r="E51" s="299"/>
      <c r="F51" s="299"/>
      <c r="G51" s="300"/>
      <c r="H51" s="199" t="str">
        <f t="shared" si="6"/>
        <v/>
      </c>
      <c r="I51" s="200"/>
      <c r="J51" s="201" t="str">
        <f t="shared" si="8"/>
        <v/>
      </c>
      <c r="K51" s="199">
        <f t="shared" si="7"/>
        <v>0</v>
      </c>
      <c r="L51" s="202" t="s">
        <v>13</v>
      </c>
    </row>
    <row r="52" spans="1:12" ht="25.2" hidden="1" thickBot="1" x14ac:dyDescent="0.75">
      <c r="A52" s="209">
        <v>10</v>
      </c>
      <c r="B52" s="298"/>
      <c r="C52" s="299"/>
      <c r="D52" s="299"/>
      <c r="E52" s="299"/>
      <c r="F52" s="299"/>
      <c r="G52" s="300"/>
      <c r="H52" s="199" t="str">
        <f t="shared" si="6"/>
        <v/>
      </c>
      <c r="I52" s="200"/>
      <c r="J52" s="201" t="str">
        <f t="shared" si="8"/>
        <v/>
      </c>
      <c r="K52" s="199">
        <f t="shared" si="7"/>
        <v>0</v>
      </c>
      <c r="L52" s="202" t="s">
        <v>13</v>
      </c>
    </row>
    <row r="53" spans="1:12" ht="25.2" hidden="1" thickBot="1" x14ac:dyDescent="0.75">
      <c r="A53" s="209">
        <v>11</v>
      </c>
      <c r="B53" s="298"/>
      <c r="C53" s="299"/>
      <c r="D53" s="299"/>
      <c r="E53" s="299"/>
      <c r="F53" s="299"/>
      <c r="G53" s="300"/>
      <c r="H53" s="199" t="str">
        <f t="shared" si="6"/>
        <v/>
      </c>
      <c r="I53" s="201"/>
      <c r="J53" s="201" t="str">
        <f t="shared" si="8"/>
        <v/>
      </c>
      <c r="K53" s="199">
        <f t="shared" si="7"/>
        <v>0</v>
      </c>
      <c r="L53" s="202" t="s">
        <v>13</v>
      </c>
    </row>
    <row r="54" spans="1:12" ht="25.2" hidden="1" thickBot="1" x14ac:dyDescent="0.75">
      <c r="A54" s="209">
        <v>12</v>
      </c>
      <c r="B54" s="298"/>
      <c r="C54" s="299"/>
      <c r="D54" s="299"/>
      <c r="E54" s="299"/>
      <c r="F54" s="299"/>
      <c r="G54" s="300"/>
      <c r="H54" s="199" t="str">
        <f t="shared" si="6"/>
        <v/>
      </c>
      <c r="I54" s="201"/>
      <c r="J54" s="201" t="str">
        <f t="shared" si="8"/>
        <v/>
      </c>
      <c r="K54" s="199">
        <f t="shared" si="7"/>
        <v>0</v>
      </c>
      <c r="L54" s="202" t="s">
        <v>13</v>
      </c>
    </row>
    <row r="55" spans="1:12" ht="25.2" hidden="1" thickBot="1" x14ac:dyDescent="0.75">
      <c r="A55" s="210">
        <v>13</v>
      </c>
      <c r="B55" s="211"/>
      <c r="C55" s="212"/>
      <c r="D55" s="212"/>
      <c r="E55" s="212"/>
      <c r="F55" s="212"/>
      <c r="G55" s="212"/>
      <c r="H55" s="213"/>
      <c r="I55" s="214"/>
      <c r="J55" s="214"/>
      <c r="K55" s="213"/>
      <c r="L55" s="202"/>
    </row>
    <row r="56" spans="1:12" ht="25.2" hidden="1" thickBot="1" x14ac:dyDescent="0.75">
      <c r="A56" s="210">
        <v>14</v>
      </c>
      <c r="B56" s="211"/>
      <c r="C56" s="212"/>
      <c r="D56" s="212"/>
      <c r="E56" s="212"/>
      <c r="F56" s="212"/>
      <c r="G56" s="212"/>
      <c r="H56" s="213"/>
      <c r="I56" s="214"/>
      <c r="J56" s="214"/>
      <c r="K56" s="213"/>
      <c r="L56" s="202"/>
    </row>
    <row r="57" spans="1:12" ht="25.2" hidden="1" thickBot="1" x14ac:dyDescent="0.75">
      <c r="A57" s="210">
        <v>15</v>
      </c>
      <c r="B57" s="211"/>
      <c r="C57" s="212"/>
      <c r="D57" s="212"/>
      <c r="E57" s="212"/>
      <c r="F57" s="212"/>
      <c r="G57" s="212"/>
      <c r="H57" s="213"/>
      <c r="I57" s="214"/>
      <c r="J57" s="214"/>
      <c r="K57" s="213"/>
      <c r="L57" s="202"/>
    </row>
    <row r="58" spans="1:12" ht="25.2" hidden="1" thickBot="1" x14ac:dyDescent="0.75">
      <c r="A58" s="210">
        <v>16</v>
      </c>
      <c r="B58" s="211"/>
      <c r="C58" s="212"/>
      <c r="D58" s="212"/>
      <c r="E58" s="212"/>
      <c r="F58" s="212"/>
      <c r="G58" s="212"/>
      <c r="H58" s="213"/>
      <c r="I58" s="214"/>
      <c r="J58" s="214"/>
      <c r="K58" s="213"/>
      <c r="L58" s="202"/>
    </row>
    <row r="59" spans="1:12" ht="25.2" hidden="1" thickBot="1" x14ac:dyDescent="0.75">
      <c r="A59" s="210">
        <v>17</v>
      </c>
      <c r="B59" s="211"/>
      <c r="C59" s="212"/>
      <c r="D59" s="212"/>
      <c r="E59" s="212"/>
      <c r="F59" s="212"/>
      <c r="G59" s="212"/>
      <c r="H59" s="213"/>
      <c r="I59" s="214"/>
      <c r="J59" s="214"/>
      <c r="K59" s="213"/>
      <c r="L59" s="202"/>
    </row>
    <row r="60" spans="1:12" ht="25.2" hidden="1" thickBot="1" x14ac:dyDescent="0.75">
      <c r="A60" s="210">
        <v>18</v>
      </c>
      <c r="B60" s="211"/>
      <c r="C60" s="212"/>
      <c r="D60" s="212"/>
      <c r="E60" s="212"/>
      <c r="F60" s="212"/>
      <c r="G60" s="212"/>
      <c r="H60" s="213"/>
      <c r="I60" s="214"/>
      <c r="J60" s="214"/>
      <c r="K60" s="213"/>
      <c r="L60" s="202"/>
    </row>
    <row r="61" spans="1:12" ht="25.2" hidden="1" thickBot="1" x14ac:dyDescent="0.75">
      <c r="A61" s="210">
        <v>19</v>
      </c>
      <c r="B61" s="211"/>
      <c r="C61" s="212"/>
      <c r="D61" s="212"/>
      <c r="E61" s="212"/>
      <c r="F61" s="212"/>
      <c r="G61" s="212"/>
      <c r="H61" s="213"/>
      <c r="I61" s="214"/>
      <c r="J61" s="214"/>
      <c r="K61" s="213"/>
      <c r="L61" s="202"/>
    </row>
    <row r="62" spans="1:12" ht="25.2" hidden="1" thickBot="1" x14ac:dyDescent="0.75">
      <c r="A62" s="210">
        <v>20</v>
      </c>
      <c r="B62" s="211"/>
      <c r="C62" s="212"/>
      <c r="D62" s="212"/>
      <c r="E62" s="212"/>
      <c r="F62" s="212"/>
      <c r="G62" s="212"/>
      <c r="H62" s="213"/>
      <c r="I62" s="214"/>
      <c r="J62" s="214"/>
      <c r="K62" s="213"/>
      <c r="L62" s="202"/>
    </row>
    <row r="63" spans="1:12" ht="25.2" hidden="1" thickBot="1" x14ac:dyDescent="0.75">
      <c r="A63" s="210">
        <v>21</v>
      </c>
      <c r="B63" s="211"/>
      <c r="C63" s="212"/>
      <c r="D63" s="212"/>
      <c r="E63" s="212"/>
      <c r="F63" s="212"/>
      <c r="G63" s="212"/>
      <c r="H63" s="213"/>
      <c r="I63" s="214"/>
      <c r="J63" s="214"/>
      <c r="K63" s="213"/>
      <c r="L63" s="202"/>
    </row>
    <row r="64" spans="1:12" ht="25.2" hidden="1" thickBot="1" x14ac:dyDescent="0.75">
      <c r="A64" s="210">
        <v>22</v>
      </c>
      <c r="B64" s="211"/>
      <c r="C64" s="212"/>
      <c r="D64" s="212"/>
      <c r="E64" s="212"/>
      <c r="F64" s="212"/>
      <c r="G64" s="212"/>
      <c r="H64" s="213"/>
      <c r="I64" s="214"/>
      <c r="J64" s="214"/>
      <c r="K64" s="213"/>
      <c r="L64" s="202"/>
    </row>
    <row r="65" spans="1:12" ht="25.2" hidden="1" thickBot="1" x14ac:dyDescent="0.75">
      <c r="A65" s="210">
        <v>23</v>
      </c>
      <c r="B65" s="211"/>
      <c r="C65" s="212"/>
      <c r="D65" s="212"/>
      <c r="E65" s="212"/>
      <c r="F65" s="212"/>
      <c r="G65" s="212"/>
      <c r="H65" s="213"/>
      <c r="I65" s="214"/>
      <c r="J65" s="214"/>
      <c r="K65" s="213"/>
      <c r="L65" s="202"/>
    </row>
    <row r="66" spans="1:12" ht="25.2" hidden="1" thickBot="1" x14ac:dyDescent="0.75">
      <c r="A66" s="210">
        <v>24</v>
      </c>
      <c r="B66" s="211"/>
      <c r="C66" s="212"/>
      <c r="D66" s="212"/>
      <c r="E66" s="212"/>
      <c r="F66" s="212"/>
      <c r="G66" s="212"/>
      <c r="H66" s="213"/>
      <c r="I66" s="214"/>
      <c r="J66" s="214"/>
      <c r="K66" s="213"/>
      <c r="L66" s="202"/>
    </row>
    <row r="67" spans="1:12" ht="25.2" hidden="1" thickBot="1" x14ac:dyDescent="0.75">
      <c r="A67" s="210">
        <v>25</v>
      </c>
      <c r="B67" s="211"/>
      <c r="C67" s="212"/>
      <c r="D67" s="212"/>
      <c r="E67" s="212"/>
      <c r="F67" s="212"/>
      <c r="G67" s="212"/>
      <c r="H67" s="213"/>
      <c r="I67" s="214"/>
      <c r="J67" s="214"/>
      <c r="K67" s="213"/>
      <c r="L67" s="202"/>
    </row>
    <row r="68" spans="1:12" ht="25.2" hidden="1" thickBot="1" x14ac:dyDescent="0.75">
      <c r="A68" s="210">
        <v>26</v>
      </c>
      <c r="B68" s="211"/>
      <c r="C68" s="212"/>
      <c r="D68" s="212"/>
      <c r="E68" s="212"/>
      <c r="F68" s="212"/>
      <c r="G68" s="212"/>
      <c r="H68" s="213" t="str">
        <f t="shared" ref="H68:H72" si="9">IFERROR(VLOOKUP(B68,Priceนอกอาคาร,2,FALSE),"")</f>
        <v/>
      </c>
      <c r="I68" s="214"/>
      <c r="J68" s="214" t="str">
        <f t="shared" si="8"/>
        <v/>
      </c>
      <c r="K68" s="213">
        <f>IFERROR(I68*H68,0)</f>
        <v>0</v>
      </c>
      <c r="L68" s="202"/>
    </row>
    <row r="69" spans="1:12" ht="25.2" hidden="1" thickBot="1" x14ac:dyDescent="0.75">
      <c r="A69" s="210">
        <v>27</v>
      </c>
      <c r="B69" s="211"/>
      <c r="C69" s="212"/>
      <c r="D69" s="212"/>
      <c r="E69" s="212"/>
      <c r="F69" s="212"/>
      <c r="G69" s="212"/>
      <c r="H69" s="213" t="str">
        <f t="shared" si="9"/>
        <v/>
      </c>
      <c r="I69" s="214"/>
      <c r="J69" s="214" t="str">
        <f t="shared" si="8"/>
        <v/>
      </c>
      <c r="K69" s="213">
        <f>IFERROR(I69*H69,0)</f>
        <v>0</v>
      </c>
      <c r="L69" s="202"/>
    </row>
    <row r="70" spans="1:12" ht="11.55" hidden="1" customHeight="1" x14ac:dyDescent="0.7">
      <c r="A70" s="210">
        <v>28</v>
      </c>
      <c r="B70" s="211"/>
      <c r="C70" s="212"/>
      <c r="D70" s="212"/>
      <c r="E70" s="212"/>
      <c r="F70" s="212"/>
      <c r="G70" s="212"/>
      <c r="H70" s="213" t="str">
        <f t="shared" si="9"/>
        <v/>
      </c>
      <c r="I70" s="214"/>
      <c r="J70" s="214" t="str">
        <f t="shared" si="8"/>
        <v/>
      </c>
      <c r="K70" s="213">
        <f>IFERROR(I70*H70,0)</f>
        <v>0</v>
      </c>
      <c r="L70" s="202"/>
    </row>
    <row r="71" spans="1:12" ht="25.2" hidden="1" thickBot="1" x14ac:dyDescent="0.75">
      <c r="A71" s="210">
        <v>29</v>
      </c>
      <c r="B71" s="211"/>
      <c r="C71" s="212"/>
      <c r="D71" s="212"/>
      <c r="E71" s="212"/>
      <c r="F71" s="212"/>
      <c r="G71" s="212"/>
      <c r="H71" s="213" t="str">
        <f t="shared" si="9"/>
        <v/>
      </c>
      <c r="I71" s="214"/>
      <c r="J71" s="214" t="str">
        <f t="shared" si="8"/>
        <v/>
      </c>
      <c r="K71" s="213">
        <f>IFERROR(I71*H71,0)</f>
        <v>0</v>
      </c>
      <c r="L71" s="202"/>
    </row>
    <row r="72" spans="1:12" ht="25.2" hidden="1" thickBot="1" x14ac:dyDescent="0.75">
      <c r="A72" s="215">
        <v>30</v>
      </c>
      <c r="B72" s="216"/>
      <c r="C72" s="217"/>
      <c r="D72" s="217"/>
      <c r="E72" s="217"/>
      <c r="F72" s="217"/>
      <c r="G72" s="217"/>
      <c r="H72" s="218" t="str">
        <f t="shared" si="9"/>
        <v/>
      </c>
      <c r="I72" s="214"/>
      <c r="J72" s="214" t="str">
        <f t="shared" si="8"/>
        <v/>
      </c>
      <c r="K72" s="218">
        <f>IFERROR(I72*H72,0)</f>
        <v>0</v>
      </c>
      <c r="L72" s="219"/>
    </row>
    <row r="73" spans="1:12" ht="27" hidden="1" thickBot="1" x14ac:dyDescent="0.75">
      <c r="A73" s="220"/>
      <c r="B73" s="341"/>
      <c r="C73" s="341"/>
      <c r="D73" s="341"/>
      <c r="E73" s="341"/>
      <c r="F73" s="341"/>
      <c r="G73" s="341"/>
      <c r="H73" s="221"/>
      <c r="I73" s="317" t="s">
        <v>97</v>
      </c>
      <c r="J73" s="317"/>
      <c r="K73" s="222">
        <f>SUM(K43:K72)</f>
        <v>0</v>
      </c>
      <c r="L73" s="223" t="s">
        <v>13</v>
      </c>
    </row>
    <row r="74" spans="1:12" ht="24.6" x14ac:dyDescent="0.7">
      <c r="A74" s="224"/>
      <c r="B74" s="310" t="s">
        <v>706</v>
      </c>
      <c r="C74" s="311"/>
      <c r="D74" s="311"/>
      <c r="E74" s="311"/>
      <c r="F74" s="311"/>
      <c r="G74" s="312"/>
      <c r="H74" s="225"/>
      <c r="I74" s="226"/>
      <c r="J74" s="226"/>
      <c r="K74" s="225"/>
      <c r="L74" s="227"/>
    </row>
    <row r="75" spans="1:12" ht="24.6" x14ac:dyDescent="0.7">
      <c r="A75" s="228" t="s">
        <v>46</v>
      </c>
      <c r="B75" s="313" t="s">
        <v>96</v>
      </c>
      <c r="C75" s="313"/>
      <c r="D75" s="313"/>
      <c r="E75" s="313"/>
      <c r="F75" s="313"/>
      <c r="G75" s="313"/>
      <c r="H75" s="230" t="s">
        <v>47</v>
      </c>
      <c r="I75" s="229" t="s">
        <v>48</v>
      </c>
      <c r="J75" s="229" t="s">
        <v>1</v>
      </c>
      <c r="K75" s="230" t="s">
        <v>49</v>
      </c>
      <c r="L75" s="231" t="s">
        <v>1</v>
      </c>
    </row>
    <row r="76" spans="1:12" s="276" customFormat="1" ht="33" customHeight="1" x14ac:dyDescent="0.85">
      <c r="A76" s="286">
        <v>1</v>
      </c>
      <c r="B76" s="314"/>
      <c r="C76" s="315"/>
      <c r="D76" s="315"/>
      <c r="E76" s="315"/>
      <c r="F76" s="315"/>
      <c r="G76" s="316"/>
      <c r="H76" s="287"/>
      <c r="I76" s="288"/>
      <c r="J76" s="288"/>
      <c r="K76" s="287"/>
      <c r="L76" s="277" t="s">
        <v>13</v>
      </c>
    </row>
    <row r="77" spans="1:12" s="276" customFormat="1" ht="33" customHeight="1" x14ac:dyDescent="0.85">
      <c r="A77" s="286">
        <v>2</v>
      </c>
      <c r="B77" s="314"/>
      <c r="C77" s="315"/>
      <c r="D77" s="315"/>
      <c r="E77" s="315"/>
      <c r="F77" s="315"/>
      <c r="G77" s="316"/>
      <c r="H77" s="287"/>
      <c r="I77" s="288"/>
      <c r="J77" s="288"/>
      <c r="K77" s="287"/>
      <c r="L77" s="277" t="s">
        <v>13</v>
      </c>
    </row>
    <row r="78" spans="1:12" s="276" customFormat="1" ht="30" x14ac:dyDescent="0.85">
      <c r="A78" s="278">
        <v>1</v>
      </c>
      <c r="B78" s="318"/>
      <c r="C78" s="319"/>
      <c r="D78" s="319"/>
      <c r="E78" s="319"/>
      <c r="F78" s="319"/>
      <c r="G78" s="320"/>
      <c r="H78" s="279"/>
      <c r="I78" s="280"/>
      <c r="J78" s="280"/>
      <c r="K78" s="279"/>
      <c r="L78" s="281" t="s">
        <v>13</v>
      </c>
    </row>
    <row r="79" spans="1:12" s="276" customFormat="1" ht="30" x14ac:dyDescent="0.85">
      <c r="A79" s="278">
        <v>2</v>
      </c>
      <c r="B79" s="318"/>
      <c r="C79" s="319"/>
      <c r="D79" s="319"/>
      <c r="E79" s="319"/>
      <c r="F79" s="319"/>
      <c r="G79" s="320"/>
      <c r="H79" s="279"/>
      <c r="I79" s="282"/>
      <c r="J79" s="280"/>
      <c r="K79" s="279"/>
      <c r="L79" s="281" t="s">
        <v>13</v>
      </c>
    </row>
    <row r="80" spans="1:12" s="276" customFormat="1" ht="30" x14ac:dyDescent="0.85">
      <c r="A80" s="278">
        <v>3</v>
      </c>
      <c r="B80" s="318"/>
      <c r="C80" s="319"/>
      <c r="D80" s="319"/>
      <c r="E80" s="319"/>
      <c r="F80" s="319"/>
      <c r="G80" s="320"/>
      <c r="H80" s="279"/>
      <c r="I80" s="282"/>
      <c r="J80" s="280"/>
      <c r="K80" s="279"/>
      <c r="L80" s="281" t="s">
        <v>13</v>
      </c>
    </row>
    <row r="81" spans="1:12" s="276" customFormat="1" ht="30" x14ac:dyDescent="0.85">
      <c r="A81" s="278">
        <v>4</v>
      </c>
      <c r="B81" s="318"/>
      <c r="C81" s="319"/>
      <c r="D81" s="319"/>
      <c r="E81" s="319"/>
      <c r="F81" s="319"/>
      <c r="G81" s="320"/>
      <c r="H81" s="279"/>
      <c r="I81" s="282"/>
      <c r="J81" s="280"/>
      <c r="K81" s="279"/>
      <c r="L81" s="281" t="s">
        <v>13</v>
      </c>
    </row>
    <row r="82" spans="1:12" s="276" customFormat="1" ht="30" x14ac:dyDescent="0.85">
      <c r="A82" s="283"/>
      <c r="B82" s="321"/>
      <c r="C82" s="322"/>
      <c r="D82" s="322"/>
      <c r="E82" s="322"/>
      <c r="F82" s="322"/>
      <c r="G82" s="323"/>
      <c r="H82" s="284"/>
      <c r="I82" s="283"/>
      <c r="J82" s="285"/>
      <c r="K82" s="284"/>
      <c r="L82" s="283"/>
    </row>
    <row r="83" spans="1:12" ht="33" customHeight="1" thickBot="1" x14ac:dyDescent="0.75">
      <c r="A83" s="304" t="s">
        <v>97</v>
      </c>
      <c r="B83" s="305"/>
      <c r="C83" s="305"/>
      <c r="D83" s="305"/>
      <c r="E83" s="305"/>
      <c r="F83" s="305"/>
      <c r="G83" s="305"/>
      <c r="H83" s="305"/>
      <c r="I83" s="305"/>
      <c r="J83" s="305"/>
      <c r="K83" s="234">
        <f>SUM(K76:K82)</f>
        <v>0</v>
      </c>
      <c r="L83" s="235" t="s">
        <v>13</v>
      </c>
    </row>
    <row r="84" spans="1:12" ht="33" customHeight="1" x14ac:dyDescent="0.7">
      <c r="A84" s="224"/>
      <c r="B84" s="310" t="s">
        <v>450</v>
      </c>
      <c r="C84" s="311"/>
      <c r="D84" s="311"/>
      <c r="E84" s="311"/>
      <c r="F84" s="311"/>
      <c r="G84" s="312"/>
      <c r="H84" s="225"/>
      <c r="I84" s="226"/>
      <c r="J84" s="226"/>
      <c r="K84" s="225"/>
      <c r="L84" s="227"/>
    </row>
    <row r="85" spans="1:12" ht="24.6" x14ac:dyDescent="0.7">
      <c r="A85" s="228" t="s">
        <v>46</v>
      </c>
      <c r="B85" s="313" t="s">
        <v>96</v>
      </c>
      <c r="C85" s="313"/>
      <c r="D85" s="313"/>
      <c r="E85" s="313"/>
      <c r="F85" s="313"/>
      <c r="G85" s="313"/>
      <c r="H85" s="230" t="s">
        <v>47</v>
      </c>
      <c r="I85" s="229" t="s">
        <v>48</v>
      </c>
      <c r="J85" s="229" t="s">
        <v>1</v>
      </c>
      <c r="K85" s="230" t="s">
        <v>49</v>
      </c>
      <c r="L85" s="231" t="s">
        <v>1</v>
      </c>
    </row>
    <row r="86" spans="1:12" ht="24.6" x14ac:dyDescent="0.7">
      <c r="A86" s="232">
        <v>1</v>
      </c>
      <c r="B86" s="293"/>
      <c r="C86" s="293"/>
      <c r="D86" s="293"/>
      <c r="E86" s="293"/>
      <c r="F86" s="293"/>
      <c r="G86" s="293"/>
      <c r="H86" s="199"/>
      <c r="I86" s="200"/>
      <c r="J86" s="201"/>
      <c r="K86" s="199"/>
      <c r="L86" s="233" t="s">
        <v>13</v>
      </c>
    </row>
    <row r="87" spans="1:12" ht="25.2" thickBot="1" x14ac:dyDescent="0.75">
      <c r="A87" s="232">
        <v>2</v>
      </c>
      <c r="B87" s="293"/>
      <c r="C87" s="293"/>
      <c r="D87" s="293"/>
      <c r="E87" s="293"/>
      <c r="F87" s="293"/>
      <c r="G87" s="293"/>
      <c r="H87" s="199" t="str">
        <f t="shared" ref="H87:H88" si="10">IFERROR(VLOOKUP(B87,Priceนอกอาคาร,2,FALSE),"")</f>
        <v/>
      </c>
      <c r="I87" s="203"/>
      <c r="J87" s="201" t="str">
        <f t="shared" ref="J87:J88" si="11">IFERROR(VLOOKUP(B87,หน่วยนอกอาคาร,2,FALSE),"")</f>
        <v/>
      </c>
      <c r="K87" s="199">
        <f t="shared" ref="K87:K88" si="12">IFERROR(I87*H87,0)</f>
        <v>0</v>
      </c>
      <c r="L87" s="233" t="s">
        <v>13</v>
      </c>
    </row>
    <row r="88" spans="1:12" ht="25.2" hidden="1" thickBot="1" x14ac:dyDescent="0.75">
      <c r="A88" s="232">
        <v>3</v>
      </c>
      <c r="B88" s="293"/>
      <c r="C88" s="293"/>
      <c r="D88" s="293"/>
      <c r="E88" s="293"/>
      <c r="F88" s="293"/>
      <c r="G88" s="293"/>
      <c r="H88" s="199" t="str">
        <f t="shared" si="10"/>
        <v/>
      </c>
      <c r="I88" s="203"/>
      <c r="J88" s="201" t="str">
        <f t="shared" si="11"/>
        <v/>
      </c>
      <c r="K88" s="199">
        <f t="shared" si="12"/>
        <v>0</v>
      </c>
      <c r="L88" s="233" t="s">
        <v>13</v>
      </c>
    </row>
    <row r="89" spans="1:12" ht="25.2" hidden="1" thickBot="1" x14ac:dyDescent="0.75">
      <c r="A89" s="232">
        <v>4</v>
      </c>
      <c r="B89" s="293"/>
      <c r="C89" s="293"/>
      <c r="D89" s="293"/>
      <c r="E89" s="293"/>
      <c r="F89" s="293"/>
      <c r="G89" s="293"/>
      <c r="H89" s="199" t="str">
        <f t="shared" ref="H89:H91" si="13">IFERROR(VLOOKUP(B89,Priceนอกอาคาร,2,FALSE),"")</f>
        <v/>
      </c>
      <c r="I89" s="203"/>
      <c r="J89" s="201" t="str">
        <f t="shared" ref="J89:J91" si="14">IFERROR(VLOOKUP(B89,หน่วยนอกอาคาร,2,FALSE),"")</f>
        <v/>
      </c>
      <c r="K89" s="199">
        <f t="shared" ref="K89:K91" si="15">IFERROR(I89*H89,0)</f>
        <v>0</v>
      </c>
      <c r="L89" s="233" t="s">
        <v>13</v>
      </c>
    </row>
    <row r="90" spans="1:12" ht="25.2" hidden="1" thickBot="1" x14ac:dyDescent="0.75">
      <c r="A90" s="236">
        <v>5</v>
      </c>
      <c r="B90" s="331"/>
      <c r="C90" s="331"/>
      <c r="D90" s="331"/>
      <c r="E90" s="331"/>
      <c r="F90" s="331"/>
      <c r="G90" s="331"/>
      <c r="H90" s="237" t="str">
        <f t="shared" si="13"/>
        <v/>
      </c>
      <c r="I90" s="238"/>
      <c r="J90" s="239" t="str">
        <f t="shared" si="14"/>
        <v/>
      </c>
      <c r="K90" s="237">
        <f t="shared" si="15"/>
        <v>0</v>
      </c>
      <c r="L90" s="240" t="s">
        <v>13</v>
      </c>
    </row>
    <row r="91" spans="1:12" ht="23.55" hidden="1" customHeight="1" thickBot="1" x14ac:dyDescent="0.75">
      <c r="A91" s="94">
        <v>6</v>
      </c>
      <c r="B91" s="301"/>
      <c r="C91" s="302"/>
      <c r="D91" s="302"/>
      <c r="E91" s="302"/>
      <c r="F91" s="302"/>
      <c r="G91" s="303"/>
      <c r="H91" s="95" t="str">
        <f t="shared" si="13"/>
        <v/>
      </c>
      <c r="I91" s="106"/>
      <c r="J91" s="96" t="str">
        <f t="shared" si="14"/>
        <v/>
      </c>
      <c r="K91" s="95">
        <f t="shared" si="15"/>
        <v>0</v>
      </c>
      <c r="L91" s="97" t="s">
        <v>13</v>
      </c>
    </row>
    <row r="92" spans="1:12" ht="28.8" customHeight="1" x14ac:dyDescent="0.75">
      <c r="A92" s="36"/>
      <c r="B92" s="294" t="s">
        <v>866</v>
      </c>
      <c r="C92" s="294"/>
      <c r="D92" s="294"/>
      <c r="E92" s="294"/>
      <c r="F92" s="294"/>
      <c r="G92" s="294"/>
      <c r="H92" s="37"/>
      <c r="I92" s="333" t="s">
        <v>97</v>
      </c>
      <c r="J92" s="333"/>
      <c r="K92" s="158">
        <f>SUM(K86:K90)</f>
        <v>0</v>
      </c>
      <c r="L92" s="26" t="s">
        <v>13</v>
      </c>
    </row>
    <row r="93" spans="1:12" ht="6.6" hidden="1" customHeight="1" x14ac:dyDescent="0.75">
      <c r="A93" s="36"/>
      <c r="B93" s="294"/>
      <c r="C93" s="294"/>
      <c r="D93" s="294"/>
      <c r="E93" s="294"/>
      <c r="F93" s="294"/>
      <c r="G93" s="294"/>
      <c r="H93" s="37"/>
      <c r="I93" s="39"/>
      <c r="J93" s="39"/>
      <c r="K93" s="38"/>
      <c r="L93" s="26"/>
    </row>
    <row r="94" spans="1:12" ht="28.8" x14ac:dyDescent="0.9">
      <c r="A94" s="27"/>
      <c r="B94" s="294"/>
      <c r="C94" s="294"/>
      <c r="D94" s="294"/>
      <c r="E94" s="294"/>
      <c r="F94" s="294"/>
      <c r="G94" s="294"/>
      <c r="H94" s="100"/>
      <c r="I94" s="27"/>
      <c r="J94" s="40" t="s">
        <v>98</v>
      </c>
      <c r="K94" s="120">
        <f>K83+K73+K40+K92</f>
        <v>69972</v>
      </c>
      <c r="L94" s="41" t="s">
        <v>13</v>
      </c>
    </row>
    <row r="95" spans="1:12" ht="27.6" thickBot="1" x14ac:dyDescent="0.8">
      <c r="A95" s="27"/>
      <c r="B95" s="108"/>
      <c r="C95" s="108"/>
      <c r="D95" s="108"/>
      <c r="E95" s="108"/>
      <c r="F95" s="108"/>
      <c r="G95" s="108"/>
      <c r="H95" s="116"/>
      <c r="I95" s="27"/>
      <c r="J95" s="40" t="s">
        <v>540</v>
      </c>
      <c r="K95" s="119">
        <f>K15+K16</f>
        <v>20000</v>
      </c>
      <c r="L95" s="41" t="s">
        <v>13</v>
      </c>
    </row>
    <row r="96" spans="1:12" ht="28.2" thickTop="1" thickBot="1" x14ac:dyDescent="0.8">
      <c r="A96" s="27"/>
      <c r="B96" s="108"/>
      <c r="C96" s="108"/>
      <c r="D96" s="108"/>
      <c r="E96" s="108"/>
      <c r="F96" s="108"/>
      <c r="G96" s="108"/>
      <c r="H96" s="116"/>
      <c r="I96" s="27"/>
      <c r="J96" s="40" t="s">
        <v>541</v>
      </c>
      <c r="K96" s="119">
        <f>K94-K95</f>
        <v>49972</v>
      </c>
      <c r="L96" s="41" t="s">
        <v>13</v>
      </c>
    </row>
    <row r="97" spans="1:14" ht="29.4" thickTop="1" x14ac:dyDescent="0.9">
      <c r="A97" s="27"/>
      <c r="B97" s="294"/>
      <c r="C97" s="294"/>
      <c r="D97" s="294"/>
      <c r="E97" s="294"/>
      <c r="F97" s="294"/>
      <c r="G97" s="294"/>
      <c r="H97" s="332" t="s">
        <v>443</v>
      </c>
      <c r="I97" s="332"/>
      <c r="J97" s="332"/>
      <c r="K97" s="98">
        <f>(K40+K83-K95)/(K20+G20)</f>
        <v>4.9972000000000003</v>
      </c>
      <c r="L97" s="41" t="s">
        <v>51</v>
      </c>
    </row>
    <row r="98" spans="1:14" ht="28.8" x14ac:dyDescent="0.9">
      <c r="A98" s="42"/>
      <c r="B98" s="294"/>
      <c r="C98" s="294"/>
      <c r="D98" s="294"/>
      <c r="E98" s="294"/>
      <c r="F98" s="294"/>
      <c r="G98" s="294"/>
      <c r="H98" s="100"/>
      <c r="I98" s="42"/>
      <c r="J98" s="99" t="s">
        <v>609</v>
      </c>
      <c r="K98" s="98">
        <f>K96/(K20+G20)</f>
        <v>4.9972000000000003</v>
      </c>
      <c r="L98" s="43" t="s">
        <v>51</v>
      </c>
    </row>
    <row r="99" spans="1:14" ht="25.8" customHeight="1" x14ac:dyDescent="0.9">
      <c r="A99" s="36"/>
      <c r="B99" s="294"/>
      <c r="C99" s="294"/>
      <c r="D99" s="294"/>
      <c r="E99" s="294"/>
      <c r="F99" s="294"/>
      <c r="G99" s="294"/>
      <c r="H99" s="44"/>
      <c r="I99" s="39"/>
      <c r="J99" s="115" t="s">
        <v>526</v>
      </c>
      <c r="K99" s="187">
        <f>(K20+G20)/K5</f>
        <v>151.5151515151515</v>
      </c>
      <c r="L99" s="117" t="s">
        <v>13</v>
      </c>
    </row>
    <row r="100" spans="1:14" ht="32.549999999999997" customHeight="1" x14ac:dyDescent="0.7">
      <c r="A100" s="325" t="s">
        <v>580</v>
      </c>
      <c r="B100" s="325"/>
      <c r="C100" s="325"/>
      <c r="D100" s="326"/>
      <c r="E100" s="326"/>
      <c r="F100" s="326"/>
      <c r="G100" s="326"/>
      <c r="H100" s="326" t="s">
        <v>707</v>
      </c>
      <c r="I100" s="326"/>
      <c r="J100" s="326"/>
      <c r="K100" s="326"/>
      <c r="L100" s="326"/>
    </row>
    <row r="101" spans="1:14" ht="49.35" customHeight="1" x14ac:dyDescent="0.7">
      <c r="A101" s="326" t="s">
        <v>490</v>
      </c>
      <c r="B101" s="326"/>
      <c r="C101" s="326"/>
      <c r="D101" s="326" t="s">
        <v>490</v>
      </c>
      <c r="E101" s="326"/>
      <c r="F101" s="326"/>
      <c r="G101" s="326"/>
      <c r="H101" s="326" t="s">
        <v>576</v>
      </c>
      <c r="I101" s="326"/>
      <c r="J101" s="326"/>
      <c r="K101" s="326"/>
      <c r="L101" s="326"/>
    </row>
    <row r="102" spans="1:14" ht="20.55" customHeight="1" x14ac:dyDescent="0.7">
      <c r="A102" s="327" t="str">
        <f>C8</f>
        <v>นางสาวพัชรพรรณ   พึ่งพา</v>
      </c>
      <c r="B102" s="327"/>
      <c r="C102" s="327"/>
      <c r="D102" s="324" t="s">
        <v>785</v>
      </c>
      <c r="E102" s="324"/>
      <c r="F102" s="324"/>
      <c r="G102" s="324"/>
      <c r="H102" s="324" t="s">
        <v>850</v>
      </c>
      <c r="I102" s="324"/>
      <c r="J102" s="324"/>
      <c r="K102" s="324"/>
      <c r="L102" s="324"/>
    </row>
    <row r="103" spans="1:14" ht="20.55" customHeight="1" x14ac:dyDescent="0.7">
      <c r="A103" s="324" t="str">
        <f>VLOOKUP(A102,'Ref.3'!M3:O25,3,0)</f>
        <v>Sales Supervisor</v>
      </c>
      <c r="B103" s="324"/>
      <c r="C103" s="324"/>
      <c r="D103" s="324" t="str">
        <f>VLOOKUP(D102,'Ref.3'!O29:P34,2,0)</f>
        <v>Deputy Managing Director of Marketing</v>
      </c>
      <c r="E103" s="324"/>
      <c r="F103" s="324"/>
      <c r="G103" s="324"/>
      <c r="H103" s="330" t="s">
        <v>851</v>
      </c>
      <c r="I103" s="330"/>
      <c r="J103" s="330"/>
      <c r="K103" s="330"/>
      <c r="L103" s="330"/>
    </row>
    <row r="104" spans="1:14" ht="20.55" customHeight="1" x14ac:dyDescent="0.7">
      <c r="A104" s="195"/>
      <c r="B104" s="195"/>
      <c r="C104" s="195"/>
      <c r="D104" s="195"/>
      <c r="E104" s="196"/>
      <c r="F104" s="196"/>
      <c r="G104" s="196"/>
      <c r="H104" s="197"/>
      <c r="I104" s="197"/>
      <c r="J104" s="195"/>
      <c r="K104" s="195"/>
      <c r="L104" s="198"/>
      <c r="M104" s="329"/>
      <c r="N104" s="329"/>
    </row>
    <row r="105" spans="1:14" ht="24.6" x14ac:dyDescent="0.7">
      <c r="A105" s="326" t="s">
        <v>854</v>
      </c>
      <c r="B105" s="326"/>
      <c r="C105" s="326"/>
      <c r="D105" s="326"/>
      <c r="E105" s="326"/>
      <c r="F105" s="326"/>
      <c r="G105" s="326"/>
      <c r="H105" s="326" t="s">
        <v>705</v>
      </c>
      <c r="I105" s="326"/>
      <c r="J105" s="326"/>
      <c r="K105" s="326"/>
      <c r="L105" s="326"/>
    </row>
    <row r="106" spans="1:14" ht="49.35" customHeight="1" x14ac:dyDescent="0.7">
      <c r="A106" s="326" t="s">
        <v>490</v>
      </c>
      <c r="B106" s="326"/>
      <c r="C106" s="326"/>
      <c r="D106" s="326"/>
      <c r="E106" s="326"/>
      <c r="F106" s="326"/>
      <c r="G106" s="326"/>
      <c r="H106" s="326" t="s">
        <v>491</v>
      </c>
      <c r="I106" s="326"/>
      <c r="J106" s="326"/>
      <c r="K106" s="326"/>
      <c r="L106" s="326"/>
    </row>
    <row r="107" spans="1:14" ht="20.55" customHeight="1" x14ac:dyDescent="0.7">
      <c r="A107" s="324" t="s">
        <v>852</v>
      </c>
      <c r="B107" s="324"/>
      <c r="C107" s="324"/>
      <c r="D107" s="327"/>
      <c r="E107" s="327"/>
      <c r="F107" s="327"/>
      <c r="G107" s="327"/>
      <c r="H107" s="327" t="s">
        <v>283</v>
      </c>
      <c r="I107" s="327"/>
      <c r="J107" s="327"/>
      <c r="K107" s="327"/>
      <c r="L107" s="327"/>
    </row>
    <row r="108" spans="1:14" ht="24.6" x14ac:dyDescent="0.7">
      <c r="A108" s="328" t="s">
        <v>853</v>
      </c>
      <c r="B108" s="328"/>
      <c r="C108" s="328"/>
      <c r="D108" s="324"/>
      <c r="E108" s="324"/>
      <c r="F108" s="324"/>
      <c r="G108" s="324"/>
      <c r="H108" s="324" t="str">
        <f>VLOOKUP(H107,'Ref.3'!I8:J10,2,0)</f>
        <v>ผู้บริหารสายงาน Non cable</v>
      </c>
      <c r="I108" s="324"/>
      <c r="J108" s="324"/>
      <c r="K108" s="324"/>
      <c r="L108" s="324"/>
    </row>
    <row r="109" spans="1:14" x14ac:dyDescent="0.3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</row>
    <row r="110" spans="1:14" x14ac:dyDescent="0.3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</row>
    <row r="111" spans="1:14" x14ac:dyDescent="0.3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</row>
    <row r="112" spans="1:14" x14ac:dyDescent="0.3">
      <c r="D112" s="114"/>
      <c r="E112" s="114"/>
      <c r="F112" s="114"/>
      <c r="G112" s="114"/>
      <c r="H112" s="114"/>
      <c r="I112" s="114"/>
      <c r="J112" s="114"/>
      <c r="K112" s="114"/>
      <c r="L112" s="114"/>
    </row>
  </sheetData>
  <dataConsolidate/>
  <mergeCells count="127">
    <mergeCell ref="K9:L9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E9:F9"/>
    <mergeCell ref="H9:I9"/>
    <mergeCell ref="K10:L10"/>
    <mergeCell ref="B16:G16"/>
    <mergeCell ref="E17:G17"/>
    <mergeCell ref="B12:G12"/>
    <mergeCell ref="B13:G13"/>
    <mergeCell ref="B14:G14"/>
    <mergeCell ref="B15:G15"/>
    <mergeCell ref="H17:J17"/>
    <mergeCell ref="B28:G28"/>
    <mergeCell ref="H18:J18"/>
    <mergeCell ref="H19:J19"/>
    <mergeCell ref="A17:A19"/>
    <mergeCell ref="I20:J20"/>
    <mergeCell ref="B20:C20"/>
    <mergeCell ref="D20:F20"/>
    <mergeCell ref="B27:G27"/>
    <mergeCell ref="E10:F10"/>
    <mergeCell ref="H10:I10"/>
    <mergeCell ref="B44:G44"/>
    <mergeCell ref="B33:G33"/>
    <mergeCell ref="B76:G76"/>
    <mergeCell ref="B45:G45"/>
    <mergeCell ref="B46:G46"/>
    <mergeCell ref="B47:G47"/>
    <mergeCell ref="B53:G53"/>
    <mergeCell ref="A21:G21"/>
    <mergeCell ref="B22:G22"/>
    <mergeCell ref="B24:G24"/>
    <mergeCell ref="B25:G25"/>
    <mergeCell ref="B34:G34"/>
    <mergeCell ref="B36:G36"/>
    <mergeCell ref="B35:G35"/>
    <mergeCell ref="B32:G32"/>
    <mergeCell ref="B26:G26"/>
    <mergeCell ref="B38:G38"/>
    <mergeCell ref="B51:G51"/>
    <mergeCell ref="B52:G52"/>
    <mergeCell ref="B73:G73"/>
    <mergeCell ref="A40:J40"/>
    <mergeCell ref="B30:G30"/>
    <mergeCell ref="B31:G31"/>
    <mergeCell ref="B29:G29"/>
    <mergeCell ref="M104:N104"/>
    <mergeCell ref="A103:C103"/>
    <mergeCell ref="D103:G103"/>
    <mergeCell ref="H103:L103"/>
    <mergeCell ref="A107:C107"/>
    <mergeCell ref="B88:G88"/>
    <mergeCell ref="B84:G84"/>
    <mergeCell ref="B85:G85"/>
    <mergeCell ref="B86:G86"/>
    <mergeCell ref="B98:G98"/>
    <mergeCell ref="B99:G99"/>
    <mergeCell ref="D107:G107"/>
    <mergeCell ref="H105:L105"/>
    <mergeCell ref="H106:L106"/>
    <mergeCell ref="H107:L107"/>
    <mergeCell ref="H102:L102"/>
    <mergeCell ref="H100:L100"/>
    <mergeCell ref="H101:L101"/>
    <mergeCell ref="B90:G90"/>
    <mergeCell ref="B87:G87"/>
    <mergeCell ref="H97:J97"/>
    <mergeCell ref="B92:G92"/>
    <mergeCell ref="B93:G93"/>
    <mergeCell ref="I92:J92"/>
    <mergeCell ref="H108:L108"/>
    <mergeCell ref="A100:C100"/>
    <mergeCell ref="A101:C101"/>
    <mergeCell ref="A102:C102"/>
    <mergeCell ref="D100:G100"/>
    <mergeCell ref="D108:G108"/>
    <mergeCell ref="A105:C105"/>
    <mergeCell ref="A106:C106"/>
    <mergeCell ref="D101:G101"/>
    <mergeCell ref="D102:G102"/>
    <mergeCell ref="D106:G106"/>
    <mergeCell ref="D105:G105"/>
    <mergeCell ref="A108:C108"/>
    <mergeCell ref="B89:G89"/>
    <mergeCell ref="B97:G97"/>
    <mergeCell ref="B94:G94"/>
    <mergeCell ref="B37:G37"/>
    <mergeCell ref="B39:G39"/>
    <mergeCell ref="B49:G49"/>
    <mergeCell ref="B50:G50"/>
    <mergeCell ref="B23:G23"/>
    <mergeCell ref="B91:G91"/>
    <mergeCell ref="A83:J83"/>
    <mergeCell ref="A41:L41"/>
    <mergeCell ref="B42:G42"/>
    <mergeCell ref="B74:G74"/>
    <mergeCell ref="B75:G75"/>
    <mergeCell ref="B77:G77"/>
    <mergeCell ref="B54:G54"/>
    <mergeCell ref="I73:J73"/>
    <mergeCell ref="B43:G43"/>
    <mergeCell ref="B48:G48"/>
    <mergeCell ref="B78:G78"/>
    <mergeCell ref="B79:G79"/>
    <mergeCell ref="B80:G80"/>
    <mergeCell ref="B81:G81"/>
    <mergeCell ref="B82:G82"/>
  </mergeCells>
  <phoneticPr fontId="5" type="noConversion"/>
  <dataValidations count="1">
    <dataValidation type="list" allowBlank="1" showInputMessage="1" showErrorMessage="1" sqref="B43:B72 B28:B33 B36:B39" xr:uid="{B52077B7-097D-41B0-84C1-9AC060B759BD}">
      <formula1>นอกอาคาร</formula1>
    </dataValidation>
  </dataValidations>
  <hyperlinks>
    <hyperlink ref="E3" r:id="rId1" xr:uid="{0F5B4297-0F6F-4791-92A8-5CAB1A96784D}"/>
  </hyperlinks>
  <pageMargins left="0.22" right="0.23" top="0.15" bottom="0.02" header="0.03" footer="0.03"/>
  <pageSetup paperSize="9" scale="44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B86:G90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B91:G91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A102:C102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D102:G102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H107:L107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66D9B85F-4919-41E4-BC9B-FBA819844407}">
          <x14:formula1>
            <xm:f>'C:\Users\Admin\Desktop\[2025_Survey ROI เซ็นทารา แกรนด์ มิราจ บีช รีสอร์ท พัทยา RF.xlsx]Ref.3'!#REF!</xm:f>
          </x14:formula1>
          <xm:sqref>C8:C9 J4:L4 C5</xm:sqref>
        </x14:dataValidation>
        <x14:dataValidation type="list" allowBlank="1" showInputMessage="1" showErrorMessage="1" xr:uid="{32179711-9AFF-478D-88A7-FC10FA250504}">
          <x14:formula1>
            <xm:f>'C:\Users\Admin\Desktop\[2025_Survey ROI เซ็นทารา แกรนด์ มิราจ บีช รีสอร์ท พัทยา RF.xlsx]Ref.2'!#REF!</xm:f>
          </x14:formula1>
          <xm:sqref>D8 H6:I6</xm:sqref>
        </x14:dataValidation>
        <x14:dataValidation type="list" allowBlank="1" showErrorMessage="1" xr:uid="{D1E8F702-82BB-474B-BE39-B1AC62446BF8}">
          <x14:formula1>
            <xm:f>'C:\Users\Admin\Downloads\[ROI Centara Grand Mirage เฉพาะโครงข่าย.xlsx]Ref.1'!#REF!</xm:f>
          </x14:formula1>
          <xm:sqref>B78:B81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B6" sqref="B6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2025-09-23T10:40:05Z</dcterms:modified>
</cp:coreProperties>
</file>