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BC58A5-827C-4A29-A9D5-0CC60DC30686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7" l="1"/>
  <c r="H26" i="7"/>
  <c r="J31" i="7" l="1"/>
  <c r="H31" i="7"/>
  <c r="K31" i="7" s="1"/>
  <c r="J24" i="7"/>
  <c r="J25" i="7"/>
  <c r="J27" i="7"/>
  <c r="J28" i="7"/>
  <c r="J29" i="7"/>
  <c r="J30" i="7"/>
  <c r="J32" i="7"/>
  <c r="H24" i="7"/>
  <c r="K24" i="7" s="1"/>
  <c r="H25" i="7"/>
  <c r="K25" i="7" s="1"/>
  <c r="H27" i="7"/>
  <c r="K27" i="7" s="1"/>
  <c r="H28" i="7"/>
  <c r="K28" i="7" s="1"/>
  <c r="H29" i="7"/>
  <c r="K29" i="7" s="1"/>
  <c r="H30" i="7"/>
  <c r="K30" i="7" s="1"/>
  <c r="H32" i="7"/>
  <c r="K32" i="7" s="1"/>
  <c r="H23" i="7"/>
  <c r="K23" i="7" s="1"/>
  <c r="J23" i="7"/>
  <c r="K81" i="7" l="1"/>
  <c r="H69" i="7"/>
  <c r="K69" i="7" s="1"/>
  <c r="H9" i="7" l="1"/>
  <c r="E9" i="7"/>
  <c r="H98" i="7" l="1"/>
  <c r="D103" i="7"/>
  <c r="H103" i="7" l="1"/>
  <c r="K82" i="7" l="1"/>
  <c r="A97" i="7" l="1"/>
  <c r="A98" i="7" l="1"/>
  <c r="K19" i="7" l="1"/>
  <c r="J75" i="7"/>
  <c r="H75" i="7"/>
  <c r="K18" i="7"/>
  <c r="G20" i="7"/>
  <c r="H8" i="7"/>
  <c r="K8" i="7"/>
  <c r="E8" i="7"/>
  <c r="E10" i="7"/>
  <c r="K9" i="7"/>
  <c r="K1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J82" i="7"/>
  <c r="J80" i="7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H10" i="7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<sst xmlns="http://schemas.openxmlformats.org/spreadsheetml/2006/main" count="2813" uniqueCount="857">
  <si>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</si>
  <si>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</si>
  <si>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</si>
  <si>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</si>
  <si>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</si>
  <si>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</si>
  <si>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</si>
  <si>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</si>
  <si>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</si>
  <si>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</si>
  <si>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</si>
  <si>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</si>
  <si>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</si>
  <si>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</si>
  <si>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</si>
  <si>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</si>
  <si>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</si>
  <si>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</si>
  <si>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</si>
  <si>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</si>
  <si>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</si>
  <si>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</si>
  <si>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</si>
  <si>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</si>
  <si>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</si>
  <si>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</si>
  <si>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</si>
  <si>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</si>
  <si>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</si>
  <si>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</si>
  <si>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</si>
  <si>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</si>
  <si>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</si>
  <si>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</si>
  <si>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</si>
  <si>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</si>
  <si>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</si>
  <si>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</si>
  <si>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</si>
  <si>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</si>
  <si>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</si>
  <si>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</si>
  <si>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</si>
  <si>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</si>
  <si>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</si>
  <si>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</si>
  <si>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</si>
  <si>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</si>
  <si>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</si>
  <si>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</si>
  <si>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</si>
  <si>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</si>
  <si>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</si>
  <si>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</si>
  <si>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</si>
  <si>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</si>
  <si>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</si>
  <si>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</si>
  <si>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</si>
  <si>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</si>
  <si>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</si>
  <si>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</si>
  <si>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</si>
  <si>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</si>
  <si>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</si>
  <si>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</si>
  <si>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</si>
  <si>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</si>
  <si>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</si>
  <si>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</si>
  <si>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</si>
  <si>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</si>
  <si>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</si>
  <si>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</si>
  <si>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</si>
  <si>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</si>
  <si>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</si>
  <si>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</si>
  <si>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</si>
  <si>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</si>
  <si>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</si>
  <si>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</si>
  <si>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</si>
  <si>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</si>
  <si>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</si>
  <si>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</si>
  <si>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</si>
  <si>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</si>
  <si>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</si>
  <si>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</si>
  <si>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</si>
  <si>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</si>
  <si>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</si>
  <si>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</si>
  <si>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</si>
  <si>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</si>
  <si>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</si>
  <si>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</si>
  <si>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</si>
  <si>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</si>
  <si>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</si>
  <si>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</si>
  <si>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</si>
  <si>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</si>
  <si>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</si>
  <si>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</si>
  <si>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</si>
  <si>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</si>
  <si>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</si>
  <si>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</si>
  <si>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</si>
  <si>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</si>
  <si>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</si>
  <si>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</si>
  <si>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</si>
  <si>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</si>
  <si>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</si>
  <si>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</si>
  <si>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</si>
  <si>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</si>
  <si>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</si>
  <si>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</si>
  <si>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</si>
  <si>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</si>
  <si>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</si>
  <si>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</si>
  <si>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</si>
  <si>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</si>
  <si>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</si>
  <si>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</si>
  <si>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</si>
  <si>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</si>
  <si>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</si>
  <si>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</si>
  <si>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</si>
  <si>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</si>
  <si>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</si>
  <si>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</si>
  <si>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</si>
  <si>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</si>
  <si>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</si>
  <si>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</si>
  <si>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</si>
  <si>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</si>
  <si>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</si>
  <si>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</si>
  <si>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</si>
  <si>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</si>
  <si>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</si>
  <si>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</si>
  <si>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</si>
  <si>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</si>
  <si>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</si>
  <si>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</si>
  <si>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</si>
  <si>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</si>
  <si>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</si>
  <si>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</si>
  <si>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</si>
  <si>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</si>
  <si>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</si>
  <si>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</si>
  <si>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</si>
  <si>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</si>
  <si>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</si>
  <si>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</si>
  <si>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</si>
  <si>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</si>
  <si>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</si>
  <si>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</si>
  <si>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</si>
  <si>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</si>
  <si>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</si>
  <si>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</si>
  <si>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</si>
  <si>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</si>
  <si>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</si>
  <si>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</si>
  <si>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</si>
  <si>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</si>
  <si>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</si>
  <si>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</si>
  <si>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</si>
  <si>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</si>
  <si>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</si>
  <si>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</si>
  <si>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</si>
  <si>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</si>
  <si>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</si>
  <si>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</si>
  <si>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</si>
  <si>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</si>
  <si>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</si>
  <si>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</si>
  <si>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</si>
  <si>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</si>
  <si>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</si>
  <si>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</si>
  <si>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</si>
  <si>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</si>
  <si>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</si>
  <si>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</si>
  <si>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</si>
  <si>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</si>
  <si>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</si>
  <si>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</si>
  <si>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</si>
  <si>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</si>
  <si>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</si>
  <si>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</si>
  <si>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</si>
  <si>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</si>
  <si>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</si>
  <si>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</si>
  <si>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</si>
  <si>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</si>
  <si>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</si>
  <si>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</si>
  <si>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</si>
  <si>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</si>
  <si>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</si>
  <si>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</si>
  <si>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</si>
  <si>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</si>
  <si>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</si>
  <si>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</si>
  <si>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</si>
  <si>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</si>
  <si>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</si>
  <si>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</si>
  <si>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</si>
  <si>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</si>
  <si>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</si>
  <si>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</si>
  <si>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</si>
  <si>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</si>
  <si>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</si>
  <si>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</si>
  <si>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</si>
  <si>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</si>
  <si>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</si>
  <si>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</si>
  <si>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</si>
  <si>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</si>
  <si>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</si>
  <si>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</si>
  <si>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</si>
  <si>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</si>
  <si>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</si>
  <si>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</si>
  <si>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</si>
  <si>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</si>
  <si>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</si>
  <si>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</si>
  <si>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</si>
  <si>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</si>
  <si>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</si>
  <si>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</si>
  <si>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</si>
  <si>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</si>
  <si>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</si>
  <si>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</si>
  <si>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</si>
  <si>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</si>
  <si>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</si>
  <si>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</si>
  <si>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</si>
  <si>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</si>
  <si>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</si>
  <si>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</si>
  <si>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</si>
  <si>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</si>
  <si>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</si>
  <si>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</si>
  <si>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</si>
  <si>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</si>
  <si>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</si>
  <si>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</si>
  <si>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</si>
  <si>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</si>
  <si>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</si>
  <si>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</si>
  <si>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</si>
  <si>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</si>
  <si>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</si>
  <si>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</si>
  <si>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</si>
  <si>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</si>
  <si>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</si>
  <si>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</si>
  <si>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</si>
  <si>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</si>
  <si>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</si>
  <si>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</si>
  <si>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</si>
  <si>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</si>
  <si>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</si>
  <si>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</si>
  <si>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</si>
  <si>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</si>
  <si>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</si>
  <si>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</si>
  <si>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</si>
  <si>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</si>
  <si>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</si>
  <si>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</si>
  <si>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</si>
  <si>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</si>
  <si>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</si>
  <si>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</si>
  <si>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</si>
  <si>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</si>
  <si>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</si>
  <si>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</si>
  <si>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</si>
  <si>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</si>
  <si>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</si>
  <si>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</si>
  <si>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</si>
  <si>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</si>
  <si>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</si>
  <si>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</si>
  <si>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</si>
  <si>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</si>
  <si>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</si>
  <si>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</si>
  <si>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</si>
  <si>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</si>
  <si>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</si>
  <si>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</si>
  <si>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</si>
  <si>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</si>
  <si>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</si>
  <si>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</si>
  <si>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</si>
  <si>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</si>
  <si>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</si>
  <si>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</si>
  <si>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</si>
  <si>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</si>
  <si>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</si>
  <si>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</si>
  <si>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</si>
  <si>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</si>
  <si>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</si>
  <si>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</si>
  <si>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</si>
  <si>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</si>
  <si>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</si>
  <si>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</si>
  <si>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</si>
  <si>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</si>
  <si>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</si>
  <si>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</si>
  <si>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</si>
  <si>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</si>
  <si>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</si>
  <si>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</si>
  <si>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</si>
  <si>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</si>
  <si>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</si>
  <si>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</si>
  <si>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</si>
  <si>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</si>
  <si>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</si>
  <si>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</si>
  <si>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</si>
  <si>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</si>
  <si>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</si>
  <si>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</si>
  <si>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</si>
  <si>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</si>
  <si>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</si>
  <si>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</si>
  <si>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</si>
  <si>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</si>
  <si>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</si>
  <si>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</si>
  <si>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</si>
  <si>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</si>
  <si>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</si>
  <si>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</si>
  <si>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</si>
  <si>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</si>
  <si>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</si>
  <si>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</si>
  <si>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</si>
  <si>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</si>
  <si>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</si>
  <si>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</si>
  <si>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</si>
  <si>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</si>
  <si>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</si>
  <si>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</si>
  <si>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</si>
  <si>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</si>
  <si>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</si>
  <si>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</si>
  <si>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</si>
  <si>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</si>
  <si>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</si>
  <si>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</si>
  <si>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</si>
  <si>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</si>
  <si>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</si>
  <si>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</si>
  <si>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</si>
  <si>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</si>
  <si>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</si>
  <si>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</si>
  <si>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</si>
  <si>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</si>
  <si>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</si>
  <si>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</si>
  <si>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</si>
  <si>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</si>
  <si>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</si>
  <si>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</si>
  <si>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</si>
  <si>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</si>
  <si>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</si>
  <si>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</si>
  <si>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</si>
  <si>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</si>
  <si>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</si>
  <si>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</si>
  <si>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</si>
  <si>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</si>
  <si>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</si>
  <si>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</si>
  <si>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</si>
  <si>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</si>
  <si>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</si>
  <si>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</si>
  <si>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</si>
  <si>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</si>
  <si>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</si>
  <si>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</si>
  <si>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</si>
  <si>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</si>
  <si>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</si>
  <si>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</si>
  <si>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</si>
  <si>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</si>
  <si>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</si>
  <si>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</si>
  <si>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</si>
  <si>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</si>
  <si>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</si>
  <si>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</si>
  <si>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</si>
  <si>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</si>
  <si>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</si>
  <si>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</si>
  <si>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</si>
  <si>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</si>
  <si>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</si>
  <si>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</si>
  <si>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</si>
  <si>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</si>
  <si>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</si>
  <si>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</si>
  <si>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</si>
  <si>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</si>
  <si>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</si>
  <si>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</si>
  <si>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</si>
  <si>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</si>
  <si>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</si>
  <si>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</si>
  <si>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</si>
  <si>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</si>
  <si>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</si>
  <si>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</si>
  <si>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</si>
  <si>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</si>
  <si>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</si>
  <si>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</si>
  <si>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</si>
  <si>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</si>
  <si>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</si>
  <si>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</si>
  <si>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</si>
  <si>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</si>
  <si>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</si>
  <si>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</si>
  <si>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</si>
  <si>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</si>
  <si>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</si>
  <si>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</si>
  <si>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</si>
  <si>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</si>
  <si>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</si>
  <si>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</si>
  <si>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</si>
  <si>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</si>
  <si>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</si>
  <si>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</si>
  <si>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</si>
  <si>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</si>
  <si>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</si>
  <si>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</si>
  <si>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</si>
  <si>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</si>
  <si>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</si>
  <si>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</si>
  <si>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</si>
  <si>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</si>
  <si>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</si>
  <si>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</si>
  <si>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</si>
  <si>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</si>
  <si>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</si>
  <si>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</si>
  <si>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</si>
  <si>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</si>
  <si>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</si>
  <si>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</si>
  <si>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</si>
  <si>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</si>
  <si>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</si>
  <si>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</si>
  <si>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</si>
  <si>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</si>
  <si>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</si>
  <si>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</si>
  <si>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</si>
  <si>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</si>
  <si>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</si>
  <si>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</si>
  <si>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</si>
  <si>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</si>
  <si>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</si>
  <si>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</si>
  <si>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</si>
  <si>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</si>
  <si>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</si>
  <si>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</si>
  <si>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</si>
  <si>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</si>
  <si>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</si>
  <si>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</si>
  <si>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</si>
  <si>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</si>
  <si>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</si>
  <si>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</si>
  <si>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</si>
  <si>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</si>
  <si>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</si>
  <si>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</si>
  <si>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</si>
  <si>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</si>
  <si>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</si>
  <si>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</si>
  <si>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</si>
  <si>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</si>
  <si>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</si>
  <si>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</si>
  <si>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</si>
  <si>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</si>
  <si>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</si>
  <si>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</si>
  <si>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</si>
  <si>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</si>
  <si>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</si>
  <si>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</si>
  <si>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</si>
  <si>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</si>
  <si>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</si>
  <si>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</si>
  <si>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</si>
  <si>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</si>
  <si>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</si>
  <si>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</si>
  <si>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</si>
  <si>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</si>
  <si>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</si>
  <si>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</si>
  <si>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</si>
  <si>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</si>
  <si>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</si>
  <si>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</si>
  <si>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</si>
  <si>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</si>
  <si>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</si>
  <si>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</si>
  <si>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</si>
  <si>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</si>
  <si>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</si>
  <si>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</si>
  <si>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</si>
  <si>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</si>
  <si>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</si>
  <si>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</si>
  <si>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</si>
  <si>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</si>
  <si>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</si>
  <si>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</si>
  <si>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</si>
  <si>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</si>
  <si>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</si>
  <si>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</si>
  <si>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</si>
  <si>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</si>
  <si>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</si>
  <si>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</si>
  <si>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</si>
  <si>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</si>
  <si>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</si>
  <si>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</si>
  <si>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</si>
  <si>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</si>
  <si>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</si>
  <si>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</si>
  <si>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</si>
  <si>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</si>
  <si>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</si>
  <si>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</si>
  <si>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</si>
  <si>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</si>
  <si>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</si>
  <si>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</si>
  <si>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</si>
  <si>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</si>
  <si>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</si>
  <si>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</si>
  <si>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</si>
  <si>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</si>
  <si>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</si>
  <si>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</si>
  <si>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</si>
  <si>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</si>
  <si>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</si>
  <si>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</si>
  <si>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</si>
  <si>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</si>
  <si>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</si>
  <si>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</si>
  <si>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</si>
  <si>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</si>
  <si>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</si>
  <si>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</si>
  <si>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</si>
  <si>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</si>
  <si>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</si>
  <si>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</si>
  <si>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</si>
  <si>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</si>
  <si>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</si>
  <si>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</si>
  <si>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</si>
  <si>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</si>
  <si>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</si>
  <si>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</si>
  <si>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</si>
  <si>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</si>
  <si>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</si>
  <si>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</si>
  <si>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</si>
  <si>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</si>
  <si>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</si>
  <si>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</si>
  <si>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</si>
  <si>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</si>
  <si>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</si>
  <si>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</si>
  <si>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</si>
  <si>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</si>
  <si>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</si>
  <si>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</si>
  <si>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</si>
  <si>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</si>
  <si>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</si>
  <si>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</si>
  <si>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</si>
  <si>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</si>
  <si>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</si>
  <si>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</si>
  <si>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</si>
  <si>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</si>
  <si>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</si>
  <si>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</si>
  <si>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</si>
  <si>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</si>
  <si>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</si>
  <si>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</si>
  <si>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</si>
  <si>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</si>
  <si>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</si>
  <si>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</si>
  <si>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</si>
  <si>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</si>
  <si>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</si>
  <si>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</si>
  <si>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</si>
  <si>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</si>
  <si>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</si>
  <si>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</si>
  <si>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</si>
  <si>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</si>
  <si>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</si>
  <si>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</si>
  <si>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</si>
  <si>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</si>
  <si>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</si>
  <si>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</si>
  <si>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</si>
  <si>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</si>
  <si>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</si>
  <si>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</si>
  <si>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</si>
  <si>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</si>
  <si>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</si>
  <si>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</si>
  <si>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</si>
  <si>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</si>
  <si>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</si>
  <si>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</si>
  <si>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</si>
  <si>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</si>
  <si>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</si>
  <si>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</si>
  <si>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</si>
  <si>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</si>
  <si>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</si>
  <si>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</si>
  <si>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</si>
  <si>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</si>
  <si>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</si>
  <si>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</si>
  <si>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</si>
  <si>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</si>
  <si>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</si>
  <si>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</si>
  <si>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</si>
  <si>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</si>
  <si>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</si>
  <si>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</si>
  <si>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</si>
  <si>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</si>
  <si>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</si>
  <si>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</si>
  <si>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</si>
  <si>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</si>
  <si>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</si>
  <si>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</si>
  <si>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</si>
  <si>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</si>
  <si>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</si>
  <si>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</si>
  <si>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</si>
  <si>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</si>
  <si>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</si>
  <si>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</si>
  <si>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</si>
  <si>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</si>
  <si>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</si>
  <si>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</si>
  <si>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</si>
  <si>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</si>
  <si>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</si>
  <si>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</si>
  <si>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</si>
  <si>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</si>
  <si>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</si>
  <si>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</si>
  <si>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</si>
  <si>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</si>
  <si>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</si>
  <si>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</si>
  <si>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</si>
  <si>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</si>
  <si>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</si>
  <si>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</si>
  <si>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</si>
  <si>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</si>
  <si>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</si>
  <si>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</si>
  <si>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</si>
  <si>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</si>
  <si>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</si>
  <si>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</si>
  <si>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</si>
  <si>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</si>
  <si>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</si>
  <si>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</si>
  <si>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</si>
  <si>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</si>
  <si>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</si>
  <si>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</si>
  <si>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</si>
  <si>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</si>
  <si>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</si>
  <si>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</si>
  <si>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</si>
  <si>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</si>
  <si>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</si>
  <si>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</si>
  <si>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</si>
  <si>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</si>
  <si>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</si>
  <si>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</si>
  <si>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</si>
  <si>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</si>
  <si>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</si>
  <si>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</si>
  <si>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</si>
  <si>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</si>
  <si>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</si>
  <si>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</si>
  <si>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</si>
  <si>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</si>
  <si>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</si>
  <si>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</si>
  <si>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</si>
  <si>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</si>
  <si>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</si>
  <si>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</si>
  <si>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</si>
  <si>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</si>
  <si>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</si>
  <si>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</si>
  <si>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</si>
  <si>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</si>
  <si>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</si>
  <si>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</si>
  <si>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</si>
  <si>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</si>
  <si>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</si>
  <si>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</si>
  <si>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</si>
  <si>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</si>
  <si>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</si>
  <si>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</si>
  <si>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</si>
  <si>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</si>
  <si>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</si>
  <si>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</si>
  <si>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</si>
  <si>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</si>
  <si>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</si>
  <si>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</si>
  <si>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</si>
  <si>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</si>
  <si>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</si>
  <si>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</si>
  <si>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</si>
  <si>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</si>
  <si>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</si>
  <si>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</si>
  <si>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</si>
  <si>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25/12/2024</t>
  </si>
  <si>
    <t>089-877-1166</t>
  </si>
  <si>
    <t>คุณซันไซน์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</si>
  <si>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</si>
  <si>
    <t>9080/122024</t>
  </si>
  <si>
    <t>สลิล สุขุมวิท57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</si>
</sst>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19" fillId="3" borderId="14" xfId="0" applyFont="1" applyFill="1" applyBorder="1" applyAlignment="1" applyProtection="1">
      <alignment horizontal="center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23</xdr:col>
      <xdr:colOff>435593</xdr:colOff>
      <xdr:row>40</xdr:row>
      <xdr:rowOff>92066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701A3-FF93-4D00-8809-81287273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4456393" cy="7224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342</v>
      </c>
      <c r="N1" s="20" t="s">
        <v>303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527</v>
      </c>
      <c r="J2" s="45" t="s">
        <v>528</v>
      </c>
      <c r="K2" s="45">
        <v>2566</v>
      </c>
      <c r="M2" s="22" t="s">
        <v>343</v>
      </c>
      <c r="N2" s="20" t="s">
        <v>303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491</v>
      </c>
      <c r="J3" s="45" t="s">
        <v>491</v>
      </c>
      <c r="K3" s="45">
        <v>2567</v>
      </c>
      <c r="M3" s="22" t="s">
        <v>344</v>
      </c>
      <c r="N3" s="20" t="s">
        <v>303</v>
      </c>
    </row>
    <row r="4" spans="1:15">
      <c r="A4" s="108">
        <v>243257</v>
      </c>
      <c r="B4" s="109" t="s">
        <v>487</v>
      </c>
      <c r="C4" s="110" t="s">
        <v>5</v>
      </c>
      <c r="E4" s="109" t="s">
        <v>487</v>
      </c>
      <c r="F4" s="111">
        <v>2000</v>
      </c>
      <c r="G4" s="110" t="s">
        <v>5</v>
      </c>
      <c r="I4" s="45" t="s">
        <v>492</v>
      </c>
      <c r="J4" s="45" t="s">
        <v>492</v>
      </c>
      <c r="K4" s="45">
        <v>2568</v>
      </c>
      <c r="M4" s="22" t="s">
        <v>557</v>
      </c>
      <c r="N4" s="20" t="s">
        <v>559</v>
      </c>
      <c r="O4" s="45">
        <v>299</v>
      </c>
    </row>
    <row r="5" spans="1:15">
      <c r="A5" s="100">
        <v>243171</v>
      </c>
      <c r="B5" s="48" t="s">
        <v>443</v>
      </c>
      <c r="C5" s="49" t="s">
        <v>5</v>
      </c>
      <c r="E5" s="48" t="s">
        <v>443</v>
      </c>
      <c r="F5" s="50">
        <v>2200</v>
      </c>
      <c r="G5" s="49" t="s">
        <v>5</v>
      </c>
      <c r="I5" s="45" t="s">
        <v>493</v>
      </c>
      <c r="J5" s="45" t="s">
        <v>493</v>
      </c>
      <c r="K5" s="45">
        <v>2569</v>
      </c>
      <c r="M5" s="22" t="s">
        <v>418</v>
      </c>
      <c r="N5" s="21" t="s">
        <v>300</v>
      </c>
      <c r="O5" s="45">
        <v>399</v>
      </c>
    </row>
    <row r="6" spans="1:15">
      <c r="A6" s="100"/>
      <c r="B6" s="48" t="s">
        <v>849</v>
      </c>
      <c r="C6" s="49"/>
      <c r="E6" s="48" t="s">
        <v>849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494</v>
      </c>
      <c r="J7" s="45" t="s">
        <v>494</v>
      </c>
      <c r="K7" s="45">
        <v>2570</v>
      </c>
      <c r="M7" s="22" t="s">
        <v>345</v>
      </c>
      <c r="N7" s="20" t="s">
        <v>556</v>
      </c>
      <c r="O7" s="45">
        <v>499</v>
      </c>
    </row>
    <row r="8" spans="1:15">
      <c r="A8" s="45" t="s">
        <v>529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495</v>
      </c>
      <c r="J8" s="45" t="s">
        <v>495</v>
      </c>
      <c r="M8" s="22" t="s">
        <v>346</v>
      </c>
      <c r="N8" s="20" t="s">
        <v>303</v>
      </c>
    </row>
    <row r="9" spans="1:15">
      <c r="A9" s="45" t="s">
        <v>554</v>
      </c>
      <c r="B9" s="51" t="s">
        <v>552</v>
      </c>
      <c r="C9" s="49" t="s">
        <v>5</v>
      </c>
      <c r="E9" s="51" t="s">
        <v>552</v>
      </c>
      <c r="F9" s="50">
        <v>2650</v>
      </c>
      <c r="G9" s="49" t="s">
        <v>5</v>
      </c>
      <c r="I9" s="45" t="s">
        <v>496</v>
      </c>
      <c r="J9" s="45" t="s">
        <v>496</v>
      </c>
      <c r="M9" s="22" t="s">
        <v>347</v>
      </c>
      <c r="N9" s="21" t="s">
        <v>300</v>
      </c>
      <c r="O9" s="45">
        <v>399</v>
      </c>
    </row>
    <row r="10" spans="1:15">
      <c r="A10" s="45" t="s">
        <v>554</v>
      </c>
      <c r="B10" s="51" t="s">
        <v>553</v>
      </c>
      <c r="C10" s="49" t="s">
        <v>5</v>
      </c>
      <c r="E10" s="51" t="s">
        <v>553</v>
      </c>
      <c r="F10" s="50">
        <v>3990</v>
      </c>
      <c r="G10" s="49" t="s">
        <v>5</v>
      </c>
      <c r="I10" s="45" t="s">
        <v>497</v>
      </c>
      <c r="J10" s="45" t="s">
        <v>497</v>
      </c>
      <c r="M10" s="22" t="s">
        <v>519</v>
      </c>
      <c r="N10" s="21" t="s">
        <v>300</v>
      </c>
    </row>
    <row r="11" spans="1:15">
      <c r="A11" s="45" t="s">
        <v>554</v>
      </c>
      <c r="B11" s="52" t="s">
        <v>567</v>
      </c>
      <c r="C11" s="49" t="s">
        <v>5</v>
      </c>
      <c r="E11" s="52" t="s">
        <v>567</v>
      </c>
      <c r="F11" s="50">
        <v>10000</v>
      </c>
      <c r="G11" s="49" t="s">
        <v>5</v>
      </c>
      <c r="I11" s="45" t="s">
        <v>498</v>
      </c>
      <c r="J11" s="45" t="s">
        <v>498</v>
      </c>
      <c r="M11" s="23" t="s">
        <v>348</v>
      </c>
      <c r="N11" s="20" t="s">
        <v>303</v>
      </c>
    </row>
    <row r="12" spans="1:15">
      <c r="A12" s="45" t="s">
        <v>554</v>
      </c>
      <c r="B12" s="52" t="s">
        <v>568</v>
      </c>
      <c r="C12" s="49" t="s">
        <v>5</v>
      </c>
      <c r="E12" s="52" t="s">
        <v>568</v>
      </c>
      <c r="F12" s="50">
        <v>2800</v>
      </c>
      <c r="G12" s="49" t="s">
        <v>5</v>
      </c>
      <c r="I12" s="45" t="s">
        <v>499</v>
      </c>
      <c r="J12" s="45" t="s">
        <v>499</v>
      </c>
      <c r="M12" s="23" t="s">
        <v>485</v>
      </c>
      <c r="N12" s="20" t="s">
        <v>303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500</v>
      </c>
      <c r="J13" s="45" t="s">
        <v>500</v>
      </c>
      <c r="M13" s="23" t="s">
        <v>484</v>
      </c>
      <c r="N13" s="20" t="s">
        <v>303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501</v>
      </c>
      <c r="J14" s="45" t="s">
        <v>501</v>
      </c>
      <c r="M14" s="23" t="s">
        <v>408</v>
      </c>
      <c r="N14" s="20" t="s">
        <v>303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502</v>
      </c>
      <c r="J15" s="45" t="s">
        <v>502</v>
      </c>
      <c r="M15" s="23" t="s">
        <v>409</v>
      </c>
      <c r="N15" s="21" t="s">
        <v>301</v>
      </c>
      <c r="O15" s="45">
        <v>499</v>
      </c>
    </row>
    <row r="16" spans="1:15">
      <c r="B16" s="48" t="s">
        <v>439</v>
      </c>
      <c r="C16" s="49" t="s">
        <v>5</v>
      </c>
      <c r="E16" s="48" t="s">
        <v>439</v>
      </c>
      <c r="F16" s="50">
        <v>2600</v>
      </c>
      <c r="G16" s="49" t="s">
        <v>5</v>
      </c>
      <c r="I16" s="45" t="s">
        <v>521</v>
      </c>
      <c r="J16" s="45" t="s">
        <v>521</v>
      </c>
      <c r="M16" s="23" t="s">
        <v>349</v>
      </c>
      <c r="N16" s="20" t="s">
        <v>303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526</v>
      </c>
      <c r="M17" s="23" t="s">
        <v>350</v>
      </c>
      <c r="N17" s="20" t="s">
        <v>303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532</v>
      </c>
      <c r="J18" s="45" t="s">
        <v>527</v>
      </c>
      <c r="M18" s="23" t="s">
        <v>351</v>
      </c>
      <c r="N18" s="20" t="s">
        <v>303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504</v>
      </c>
      <c r="M19" s="23" t="s">
        <v>352</v>
      </c>
      <c r="N19" s="20" t="s">
        <v>303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505</v>
      </c>
      <c r="J20" s="112"/>
      <c r="M20" s="23" t="s">
        <v>353</v>
      </c>
      <c r="N20" s="21" t="s">
        <v>300</v>
      </c>
      <c r="O20" s="45">
        <v>399</v>
      </c>
    </row>
    <row r="21" spans="1:15">
      <c r="A21" s="45" t="s">
        <v>554</v>
      </c>
      <c r="B21" s="52" t="s">
        <v>555</v>
      </c>
      <c r="C21" s="49" t="s">
        <v>5</v>
      </c>
      <c r="E21" s="52" t="s">
        <v>555</v>
      </c>
      <c r="F21" s="50">
        <v>4500</v>
      </c>
      <c r="G21" s="49" t="s">
        <v>5</v>
      </c>
      <c r="I21" s="45" t="s">
        <v>506</v>
      </c>
      <c r="J21" s="112"/>
      <c r="M21" s="23" t="s">
        <v>518</v>
      </c>
      <c r="N21" s="21" t="s">
        <v>300</v>
      </c>
      <c r="O21" s="45">
        <v>399</v>
      </c>
    </row>
    <row r="22" spans="1:15">
      <c r="A22" s="45" t="s">
        <v>529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507</v>
      </c>
      <c r="M22" s="23" t="s">
        <v>459</v>
      </c>
      <c r="N22" s="20" t="s">
        <v>559</v>
      </c>
      <c r="O22" s="45">
        <v>299</v>
      </c>
    </row>
    <row r="23" spans="1:15">
      <c r="A23" s="45" t="s">
        <v>529</v>
      </c>
      <c r="B23" s="52" t="s">
        <v>572</v>
      </c>
      <c r="C23" s="49" t="s">
        <v>5</v>
      </c>
      <c r="E23" s="52" t="s">
        <v>572</v>
      </c>
      <c r="F23" s="53">
        <v>1000</v>
      </c>
      <c r="G23" s="49" t="s">
        <v>5</v>
      </c>
      <c r="I23" s="45" t="s">
        <v>508</v>
      </c>
      <c r="M23" s="23" t="s">
        <v>354</v>
      </c>
      <c r="N23" s="21" t="s">
        <v>301</v>
      </c>
    </row>
    <row r="24" spans="1:15">
      <c r="A24" s="45" t="s">
        <v>529</v>
      </c>
      <c r="B24" s="52" t="s">
        <v>570</v>
      </c>
      <c r="C24" s="49" t="s">
        <v>5</v>
      </c>
      <c r="E24" s="52" t="s">
        <v>570</v>
      </c>
      <c r="F24" s="53">
        <v>7600</v>
      </c>
      <c r="G24" s="49" t="s">
        <v>5</v>
      </c>
      <c r="I24" s="45" t="s">
        <v>509</v>
      </c>
      <c r="M24" s="23" t="s">
        <v>355</v>
      </c>
      <c r="N24" s="20" t="s">
        <v>558</v>
      </c>
    </row>
    <row r="25" spans="1:15">
      <c r="A25" s="45" t="s">
        <v>529</v>
      </c>
      <c r="B25" s="52" t="s">
        <v>571</v>
      </c>
      <c r="C25" s="49" t="s">
        <v>5</v>
      </c>
      <c r="E25" s="52" t="s">
        <v>571</v>
      </c>
      <c r="F25" s="53">
        <v>12000</v>
      </c>
      <c r="G25" s="49" t="s">
        <v>5</v>
      </c>
      <c r="I25" s="45" t="s">
        <v>510</v>
      </c>
      <c r="M25" s="23" t="s">
        <v>356</v>
      </c>
      <c r="N25" s="20" t="s">
        <v>303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511</v>
      </c>
      <c r="M26" s="23" t="s">
        <v>357</v>
      </c>
      <c r="N26" s="20" t="s">
        <v>303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512</v>
      </c>
      <c r="N27" s="21"/>
    </row>
    <row r="28" spans="1:15" ht="16.8" customHeight="1">
      <c r="A28" s="45" t="s">
        <v>141</v>
      </c>
      <c r="B28" s="52" t="s">
        <v>451</v>
      </c>
      <c r="C28" s="49" t="s">
        <v>5</v>
      </c>
      <c r="E28" s="52" t="s">
        <v>451</v>
      </c>
      <c r="F28" s="53">
        <v>12500</v>
      </c>
      <c r="G28" s="49" t="s">
        <v>5</v>
      </c>
      <c r="I28" s="45" t="s">
        <v>513</v>
      </c>
    </row>
    <row r="29" spans="1:15">
      <c r="B29" s="48" t="s">
        <v>711</v>
      </c>
      <c r="C29" s="49" t="s">
        <v>5</v>
      </c>
      <c r="E29" s="48" t="s">
        <v>711</v>
      </c>
      <c r="F29" s="50">
        <v>45</v>
      </c>
      <c r="G29" s="49" t="s">
        <v>5</v>
      </c>
      <c r="I29" s="45" t="s">
        <v>514</v>
      </c>
    </row>
    <row r="30" spans="1:15">
      <c r="B30" s="48" t="s">
        <v>659</v>
      </c>
      <c r="C30" s="49" t="s">
        <v>5</v>
      </c>
      <c r="E30" s="48" t="s">
        <v>659</v>
      </c>
      <c r="F30" s="50">
        <v>3400</v>
      </c>
      <c r="G30" s="49" t="s">
        <v>5</v>
      </c>
      <c r="I30" s="45" t="s">
        <v>515</v>
      </c>
    </row>
    <row r="31" spans="1:15">
      <c r="A31" s="100">
        <v>243171</v>
      </c>
      <c r="B31" s="48" t="s">
        <v>444</v>
      </c>
      <c r="C31" s="49" t="s">
        <v>5</v>
      </c>
      <c r="E31" s="48" t="s">
        <v>444</v>
      </c>
      <c r="F31" s="50">
        <v>5750</v>
      </c>
      <c r="G31" s="49" t="s">
        <v>5</v>
      </c>
      <c r="I31" s="45" t="s">
        <v>527</v>
      </c>
    </row>
    <row r="32" spans="1:15" ht="31.2">
      <c r="A32" s="100"/>
      <c r="B32" s="48" t="s">
        <v>566</v>
      </c>
      <c r="C32" s="49" t="s">
        <v>5</v>
      </c>
      <c r="E32" s="48" t="s">
        <v>566</v>
      </c>
      <c r="F32" s="50">
        <v>26000</v>
      </c>
      <c r="G32" s="49" t="s">
        <v>5</v>
      </c>
    </row>
    <row r="33" spans="1:8">
      <c r="A33" s="108">
        <v>243257</v>
      </c>
      <c r="B33" s="109" t="s">
        <v>488</v>
      </c>
      <c r="C33" s="110" t="s">
        <v>5</v>
      </c>
      <c r="E33" s="109" t="s">
        <v>488</v>
      </c>
      <c r="F33" s="111">
        <v>10890</v>
      </c>
      <c r="G33" s="110" t="s">
        <v>5</v>
      </c>
    </row>
    <row r="34" spans="1:8">
      <c r="A34" s="108">
        <v>243410</v>
      </c>
      <c r="B34" s="109" t="s">
        <v>561</v>
      </c>
      <c r="C34" s="110" t="s">
        <v>5</v>
      </c>
      <c r="E34" s="109" t="s">
        <v>561</v>
      </c>
      <c r="F34" s="111">
        <v>3000</v>
      </c>
      <c r="G34" s="110" t="s">
        <v>5</v>
      </c>
    </row>
    <row r="35" spans="1:8">
      <c r="A35" s="100">
        <v>243171</v>
      </c>
      <c r="B35" s="48" t="s">
        <v>445</v>
      </c>
      <c r="C35" s="49" t="s">
        <v>5</v>
      </c>
      <c r="E35" s="48" t="s">
        <v>445</v>
      </c>
      <c r="F35" s="50">
        <v>4500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50000</v>
      </c>
      <c r="G36" s="49" t="s">
        <v>5</v>
      </c>
    </row>
    <row r="37" spans="1:8">
      <c r="A37" s="100"/>
      <c r="B37" s="48" t="s">
        <v>595</v>
      </c>
      <c r="C37" s="49" t="s">
        <v>5</v>
      </c>
      <c r="E37" s="48" t="s">
        <v>595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704</v>
      </c>
      <c r="C41" s="49" t="s">
        <v>40</v>
      </c>
      <c r="E41" s="48" t="s">
        <v>704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463</v>
      </c>
    </row>
    <row r="46" spans="1:8">
      <c r="B46" s="48" t="s">
        <v>708</v>
      </c>
      <c r="C46" s="49" t="s">
        <v>5</v>
      </c>
      <c r="E46" s="48" t="s">
        <v>708</v>
      </c>
      <c r="F46" s="50">
        <v>1890</v>
      </c>
      <c r="G46" s="49" t="s">
        <v>5</v>
      </c>
    </row>
    <row r="47" spans="1:8">
      <c r="B47" s="48" t="s">
        <v>475</v>
      </c>
      <c r="C47" s="49" t="s">
        <v>40</v>
      </c>
      <c r="E47" s="48" t="s">
        <v>475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813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419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420</v>
      </c>
      <c r="J53" s="84"/>
      <c r="K53" s="87">
        <v>1500</v>
      </c>
    </row>
    <row r="54" spans="2:11">
      <c r="B54" s="48" t="s">
        <v>410</v>
      </c>
      <c r="C54" s="49" t="s">
        <v>11</v>
      </c>
      <c r="E54" s="48" t="s">
        <v>410</v>
      </c>
      <c r="F54" s="50">
        <v>1200</v>
      </c>
      <c r="G54" s="49" t="s">
        <v>11</v>
      </c>
      <c r="I54" s="84" t="s">
        <v>421</v>
      </c>
      <c r="J54" s="84"/>
      <c r="K54" s="87">
        <v>2000</v>
      </c>
    </row>
    <row r="55" spans="2:11">
      <c r="B55" s="48" t="s">
        <v>563</v>
      </c>
      <c r="C55" s="49" t="s">
        <v>11</v>
      </c>
      <c r="E55" s="48" t="s">
        <v>563</v>
      </c>
      <c r="F55" s="50">
        <v>8500</v>
      </c>
      <c r="G55" s="49" t="s">
        <v>11</v>
      </c>
      <c r="I55" s="51" t="s">
        <v>393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407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630</v>
      </c>
      <c r="J57" s="92"/>
      <c r="K57" s="93">
        <v>7</v>
      </c>
    </row>
    <row r="58" spans="2:11">
      <c r="B58" s="51" t="s">
        <v>710</v>
      </c>
      <c r="C58" s="49" t="s">
        <v>0</v>
      </c>
      <c r="E58" s="51" t="s">
        <v>710</v>
      </c>
      <c r="F58" s="50">
        <v>1200</v>
      </c>
      <c r="G58" s="49" t="s">
        <v>0</v>
      </c>
      <c r="I58" s="54" t="s">
        <v>631</v>
      </c>
      <c r="J58" s="54"/>
      <c r="K58" s="56">
        <v>7</v>
      </c>
    </row>
    <row r="59" spans="2:11">
      <c r="B59" s="51" t="s">
        <v>393</v>
      </c>
      <c r="C59" s="49" t="s">
        <v>0</v>
      </c>
      <c r="E59" s="51" t="s">
        <v>393</v>
      </c>
      <c r="F59" s="50">
        <v>150</v>
      </c>
      <c r="G59" s="49" t="s">
        <v>0</v>
      </c>
      <c r="I59" s="54" t="s">
        <v>632</v>
      </c>
      <c r="J59" s="54"/>
      <c r="K59" s="56">
        <v>11</v>
      </c>
    </row>
    <row r="60" spans="2:11">
      <c r="B60" s="51" t="s">
        <v>405</v>
      </c>
      <c r="C60" s="49" t="s">
        <v>0</v>
      </c>
      <c r="E60" s="51" t="s">
        <v>405</v>
      </c>
      <c r="F60" s="50">
        <v>200</v>
      </c>
      <c r="G60" s="49" t="s">
        <v>0</v>
      </c>
      <c r="I60" s="69" t="s">
        <v>633</v>
      </c>
      <c r="J60" s="69"/>
      <c r="K60" s="72">
        <v>70</v>
      </c>
    </row>
    <row r="61" spans="2:11">
      <c r="B61" s="51" t="s">
        <v>406</v>
      </c>
      <c r="C61" s="49" t="s">
        <v>0</v>
      </c>
      <c r="E61" s="51" t="s">
        <v>406</v>
      </c>
      <c r="F61" s="50">
        <v>1200</v>
      </c>
      <c r="G61" s="49" t="s">
        <v>0</v>
      </c>
      <c r="I61" s="69" t="s">
        <v>634</v>
      </c>
      <c r="J61" s="69"/>
      <c r="K61" s="72">
        <v>400</v>
      </c>
    </row>
    <row r="62" spans="2:11">
      <c r="B62" s="51" t="s">
        <v>577</v>
      </c>
      <c r="C62" s="49" t="s">
        <v>0</v>
      </c>
      <c r="E62" s="51" t="s">
        <v>577</v>
      </c>
      <c r="F62" s="50">
        <v>1500</v>
      </c>
      <c r="G62" s="49" t="s">
        <v>0</v>
      </c>
      <c r="I62" s="69" t="s">
        <v>635</v>
      </c>
      <c r="J62" s="69"/>
      <c r="K62" s="72">
        <v>14</v>
      </c>
    </row>
    <row r="63" spans="2:11">
      <c r="B63" s="51" t="s">
        <v>407</v>
      </c>
      <c r="C63" s="49" t="s">
        <v>0</v>
      </c>
      <c r="E63" s="51" t="s">
        <v>407</v>
      </c>
      <c r="F63" s="50">
        <v>500</v>
      </c>
      <c r="G63" s="49" t="s">
        <v>0</v>
      </c>
      <c r="I63" s="69" t="s">
        <v>636</v>
      </c>
      <c r="J63" s="69"/>
      <c r="K63" s="72">
        <v>60</v>
      </c>
    </row>
    <row r="64" spans="2:11">
      <c r="B64" s="51" t="s">
        <v>623</v>
      </c>
      <c r="C64" s="49" t="s">
        <v>0</v>
      </c>
      <c r="E64" s="51" t="s">
        <v>623</v>
      </c>
      <c r="F64" s="50">
        <v>1500</v>
      </c>
      <c r="G64" s="49" t="s">
        <v>0</v>
      </c>
      <c r="I64" s="69" t="s">
        <v>637</v>
      </c>
      <c r="J64" s="117"/>
      <c r="K64" s="72">
        <v>70</v>
      </c>
    </row>
    <row r="65" spans="2:11">
      <c r="B65" s="51" t="s">
        <v>562</v>
      </c>
      <c r="C65" s="49" t="s">
        <v>5</v>
      </c>
      <c r="E65" s="51" t="s">
        <v>562</v>
      </c>
      <c r="F65" s="50">
        <v>21000</v>
      </c>
      <c r="G65" s="49" t="s">
        <v>5</v>
      </c>
      <c r="I65" s="69" t="s">
        <v>425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464</v>
      </c>
      <c r="C67" s="46" t="s">
        <v>5</v>
      </c>
      <c r="E67" s="57" t="s">
        <v>464</v>
      </c>
      <c r="F67" s="56">
        <v>16620</v>
      </c>
      <c r="G67" s="46" t="s">
        <v>5</v>
      </c>
      <c r="I67" s="69" t="s">
        <v>426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569</v>
      </c>
      <c r="C71" s="46" t="s">
        <v>9</v>
      </c>
      <c r="E71" s="57" t="s">
        <v>569</v>
      </c>
      <c r="F71" s="56">
        <v>180</v>
      </c>
      <c r="G71" s="46" t="s">
        <v>9</v>
      </c>
    </row>
    <row r="72" spans="2:11">
      <c r="B72" s="57" t="s">
        <v>411</v>
      </c>
      <c r="C72" s="46" t="s">
        <v>9</v>
      </c>
      <c r="E72" s="57" t="s">
        <v>411</v>
      </c>
      <c r="F72" s="56">
        <v>180</v>
      </c>
      <c r="G72" s="46" t="s">
        <v>9</v>
      </c>
    </row>
    <row r="73" spans="2:11">
      <c r="B73" s="57" t="s">
        <v>453</v>
      </c>
      <c r="C73" s="46" t="s">
        <v>9</v>
      </c>
      <c r="E73" s="57" t="s">
        <v>453</v>
      </c>
      <c r="F73" s="56">
        <v>180</v>
      </c>
      <c r="G73" s="46" t="s">
        <v>9</v>
      </c>
    </row>
    <row r="74" spans="2:11">
      <c r="B74" s="57" t="s">
        <v>392</v>
      </c>
      <c r="C74" s="46" t="s">
        <v>9</v>
      </c>
      <c r="E74" s="57" t="s">
        <v>392</v>
      </c>
      <c r="F74" s="56">
        <v>180</v>
      </c>
      <c r="G74" s="46" t="s">
        <v>9</v>
      </c>
      <c r="I74" s="54" t="s">
        <v>838</v>
      </c>
      <c r="J74" s="54"/>
      <c r="K74" s="56">
        <v>3</v>
      </c>
    </row>
    <row r="75" spans="2:11">
      <c r="B75" s="57" t="s">
        <v>486</v>
      </c>
      <c r="C75" s="46" t="s">
        <v>9</v>
      </c>
      <c r="E75" s="57" t="s">
        <v>486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340</v>
      </c>
      <c r="C76" s="46" t="s">
        <v>9</v>
      </c>
      <c r="E76" s="57" t="s">
        <v>340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341</v>
      </c>
      <c r="C77" s="46" t="s">
        <v>9</v>
      </c>
      <c r="E77" s="57" t="s">
        <v>341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460</v>
      </c>
      <c r="C79" s="46" t="s">
        <v>9</v>
      </c>
      <c r="E79" s="57" t="s">
        <v>460</v>
      </c>
      <c r="F79" s="56">
        <v>52</v>
      </c>
      <c r="G79" s="46" t="s">
        <v>9</v>
      </c>
      <c r="I79" s="92" t="s">
        <v>434</v>
      </c>
      <c r="J79" s="92"/>
      <c r="K79" s="93">
        <v>3.5</v>
      </c>
    </row>
    <row r="80" spans="2:11">
      <c r="B80" s="57" t="s">
        <v>461</v>
      </c>
      <c r="C80" s="46" t="s">
        <v>9</v>
      </c>
      <c r="E80" s="57" t="s">
        <v>461</v>
      </c>
      <c r="F80" s="56">
        <v>52</v>
      </c>
      <c r="G80" s="46" t="s">
        <v>9</v>
      </c>
      <c r="I80" s="92" t="s">
        <v>435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436</v>
      </c>
      <c r="J81" s="92"/>
      <c r="K81" s="93">
        <v>19</v>
      </c>
    </row>
    <row r="82" spans="2:11">
      <c r="B82" s="57" t="s">
        <v>609</v>
      </c>
      <c r="C82" s="46" t="s">
        <v>5</v>
      </c>
      <c r="E82" s="57" t="s">
        <v>609</v>
      </c>
      <c r="F82" s="56">
        <v>80</v>
      </c>
      <c r="G82" s="46" t="s">
        <v>5</v>
      </c>
      <c r="I82" s="54" t="s">
        <v>400</v>
      </c>
      <c r="J82" s="54"/>
      <c r="K82" s="56">
        <v>14</v>
      </c>
    </row>
    <row r="83" spans="2:11">
      <c r="B83" s="57" t="s">
        <v>610</v>
      </c>
      <c r="C83" s="46" t="s">
        <v>5</v>
      </c>
      <c r="E83" s="57" t="s">
        <v>610</v>
      </c>
      <c r="F83" s="56">
        <v>80</v>
      </c>
      <c r="G83" s="46" t="s">
        <v>5</v>
      </c>
      <c r="I83" s="54" t="s">
        <v>578</v>
      </c>
      <c r="J83" s="54"/>
      <c r="K83" s="56">
        <v>17</v>
      </c>
    </row>
    <row r="84" spans="2:11">
      <c r="B84" s="57" t="s">
        <v>612</v>
      </c>
      <c r="C84" s="46" t="s">
        <v>5</v>
      </c>
      <c r="E84" s="57" t="s">
        <v>612</v>
      </c>
      <c r="F84" s="56">
        <v>25500</v>
      </c>
      <c r="G84" s="46" t="s">
        <v>5</v>
      </c>
      <c r="I84" s="54" t="s">
        <v>404</v>
      </c>
      <c r="J84" s="54"/>
      <c r="K84" s="56">
        <v>23.5</v>
      </c>
    </row>
    <row r="85" spans="2:11">
      <c r="B85" s="57" t="s">
        <v>457</v>
      </c>
      <c r="C85" s="46" t="s">
        <v>5</v>
      </c>
      <c r="E85" s="57" t="s">
        <v>457</v>
      </c>
      <c r="F85" s="56">
        <v>37500</v>
      </c>
      <c r="G85" s="46" t="s">
        <v>5</v>
      </c>
      <c r="I85" s="69" t="s">
        <v>401</v>
      </c>
      <c r="J85" s="69"/>
      <c r="K85" s="72">
        <v>135</v>
      </c>
    </row>
    <row r="86" spans="2:11">
      <c r="B86" s="57" t="s">
        <v>458</v>
      </c>
      <c r="C86" s="46" t="s">
        <v>5</v>
      </c>
      <c r="E86" s="57" t="s">
        <v>458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476</v>
      </c>
      <c r="C87" s="46" t="s">
        <v>5</v>
      </c>
      <c r="E87" s="57" t="s">
        <v>476</v>
      </c>
      <c r="F87" s="56">
        <v>75000</v>
      </c>
      <c r="G87" s="46" t="s">
        <v>5</v>
      </c>
      <c r="I87" s="69" t="s">
        <v>402</v>
      </c>
      <c r="J87" s="69"/>
      <c r="K87" s="72">
        <v>23</v>
      </c>
    </row>
    <row r="88" spans="2:11">
      <c r="B88" s="57" t="s">
        <v>477</v>
      </c>
      <c r="C88" s="46" t="s">
        <v>5</v>
      </c>
      <c r="E88" s="57" t="s">
        <v>477</v>
      </c>
      <c r="F88" s="56">
        <v>162800</v>
      </c>
      <c r="G88" s="46" t="s">
        <v>5</v>
      </c>
      <c r="I88" s="69" t="s">
        <v>403</v>
      </c>
      <c r="J88" s="69"/>
      <c r="K88" s="72">
        <v>120</v>
      </c>
    </row>
    <row r="89" spans="2:11">
      <c r="B89" s="57" t="s">
        <v>478</v>
      </c>
      <c r="C89" s="46" t="s">
        <v>5</v>
      </c>
      <c r="E89" s="57" t="s">
        <v>478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479</v>
      </c>
      <c r="C90" s="46" t="s">
        <v>5</v>
      </c>
      <c r="E90" s="57" t="s">
        <v>479</v>
      </c>
      <c r="F90" s="56">
        <v>1871</v>
      </c>
      <c r="G90" s="46" t="s">
        <v>5</v>
      </c>
      <c r="I90" s="69" t="s">
        <v>414</v>
      </c>
      <c r="J90" s="69"/>
      <c r="K90" s="72">
        <v>1070</v>
      </c>
    </row>
    <row r="91" spans="2:11">
      <c r="B91" s="57" t="s">
        <v>542</v>
      </c>
      <c r="C91" s="46" t="s">
        <v>5</v>
      </c>
      <c r="E91" s="57" t="s">
        <v>542</v>
      </c>
      <c r="F91" s="56">
        <v>30000</v>
      </c>
      <c r="G91" s="46" t="s">
        <v>5</v>
      </c>
      <c r="I91" s="69" t="s">
        <v>416</v>
      </c>
      <c r="J91" s="69"/>
      <c r="K91" s="72">
        <v>40</v>
      </c>
    </row>
    <row r="92" spans="2:11">
      <c r="B92" s="57" t="s">
        <v>543</v>
      </c>
      <c r="C92" s="46" t="s">
        <v>5</v>
      </c>
      <c r="E92" s="57" t="s">
        <v>543</v>
      </c>
      <c r="F92" s="56">
        <v>50000</v>
      </c>
      <c r="G92" s="46" t="s">
        <v>5</v>
      </c>
      <c r="I92" s="69" t="s">
        <v>415</v>
      </c>
      <c r="J92" s="69"/>
      <c r="K92" s="72">
        <v>2500</v>
      </c>
    </row>
    <row r="93" spans="2:11">
      <c r="B93" s="57" t="s">
        <v>544</v>
      </c>
      <c r="C93" s="46" t="s">
        <v>5</v>
      </c>
      <c r="E93" s="57" t="s">
        <v>544</v>
      </c>
      <c r="F93" s="56">
        <v>12500</v>
      </c>
      <c r="G93" s="46" t="s">
        <v>5</v>
      </c>
      <c r="I93" s="69" t="s">
        <v>413</v>
      </c>
      <c r="J93" s="69"/>
      <c r="K93" s="72">
        <v>2000</v>
      </c>
    </row>
    <row r="94" spans="2:11">
      <c r="B94" s="57" t="s">
        <v>545</v>
      </c>
      <c r="C94" s="46" t="s">
        <v>5</v>
      </c>
      <c r="E94" s="57" t="s">
        <v>545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546</v>
      </c>
      <c r="C95" s="46" t="s">
        <v>5</v>
      </c>
      <c r="E95" s="57" t="s">
        <v>546</v>
      </c>
      <c r="F95" s="56">
        <v>1500</v>
      </c>
      <c r="G95" s="46" t="s">
        <v>5</v>
      </c>
      <c r="I95" s="69" t="s">
        <v>424</v>
      </c>
      <c r="J95" s="69"/>
      <c r="K95" s="72">
        <v>2500</v>
      </c>
    </row>
    <row r="96" spans="2:11">
      <c r="B96" s="57" t="s">
        <v>480</v>
      </c>
      <c r="C96" s="46" t="s">
        <v>5</v>
      </c>
      <c r="E96" s="57" t="s">
        <v>480</v>
      </c>
      <c r="F96" s="56">
        <v>914</v>
      </c>
      <c r="G96" s="46" t="s">
        <v>5</v>
      </c>
      <c r="I96" s="88" t="s">
        <v>431</v>
      </c>
      <c r="J96" s="88"/>
      <c r="K96" s="89">
        <v>2500</v>
      </c>
    </row>
    <row r="97" spans="2:11">
      <c r="B97" s="57" t="s">
        <v>481</v>
      </c>
      <c r="C97" s="46" t="s">
        <v>5</v>
      </c>
      <c r="E97" s="57" t="s">
        <v>481</v>
      </c>
      <c r="F97" s="56">
        <v>1442</v>
      </c>
      <c r="G97" s="46" t="s">
        <v>5</v>
      </c>
      <c r="I97" s="88" t="s">
        <v>432</v>
      </c>
      <c r="J97" s="88"/>
      <c r="K97" s="89">
        <v>3000</v>
      </c>
    </row>
    <row r="98" spans="2:11">
      <c r="B98" s="57" t="s">
        <v>482</v>
      </c>
      <c r="C98" s="46" t="s">
        <v>5</v>
      </c>
      <c r="E98" s="57" t="s">
        <v>482</v>
      </c>
      <c r="F98" s="56">
        <v>1914</v>
      </c>
      <c r="G98" s="46" t="s">
        <v>5</v>
      </c>
      <c r="I98" s="88" t="s">
        <v>433</v>
      </c>
      <c r="J98" s="88"/>
      <c r="K98" s="89">
        <v>3500</v>
      </c>
    </row>
    <row r="99" spans="2:11">
      <c r="B99" s="57" t="s">
        <v>483</v>
      </c>
      <c r="C99" s="46" t="s">
        <v>5</v>
      </c>
      <c r="E99" s="57" t="s">
        <v>483</v>
      </c>
      <c r="F99" s="56">
        <v>2770</v>
      </c>
      <c r="G99" s="46" t="s">
        <v>5</v>
      </c>
      <c r="I99" s="69" t="s">
        <v>427</v>
      </c>
      <c r="J99" s="69"/>
      <c r="K99" s="72">
        <v>1500</v>
      </c>
    </row>
    <row r="100" spans="2:11">
      <c r="B100" s="57" t="s">
        <v>471</v>
      </c>
      <c r="C100" s="46" t="s">
        <v>5</v>
      </c>
      <c r="E100" s="57" t="s">
        <v>471</v>
      </c>
      <c r="F100" s="56">
        <v>210</v>
      </c>
      <c r="G100" s="46" t="s">
        <v>5</v>
      </c>
      <c r="I100" s="69" t="s">
        <v>428</v>
      </c>
      <c r="J100" s="69"/>
      <c r="K100" s="72">
        <v>2500</v>
      </c>
    </row>
    <row r="101" spans="2:11">
      <c r="B101" s="57" t="s">
        <v>472</v>
      </c>
      <c r="C101" s="46" t="s">
        <v>5</v>
      </c>
      <c r="E101" s="57" t="s">
        <v>472</v>
      </c>
      <c r="F101" s="56">
        <v>290</v>
      </c>
      <c r="G101" s="46" t="s">
        <v>5</v>
      </c>
      <c r="I101" s="69" t="s">
        <v>456</v>
      </c>
      <c r="J101" s="69"/>
      <c r="K101" s="72">
        <v>3000</v>
      </c>
    </row>
    <row r="102" spans="2:11">
      <c r="B102" s="57" t="s">
        <v>473</v>
      </c>
      <c r="C102" s="46" t="s">
        <v>5</v>
      </c>
      <c r="E102" s="57" t="s">
        <v>473</v>
      </c>
      <c r="F102" s="56">
        <v>480</v>
      </c>
      <c r="G102" s="46" t="s">
        <v>5</v>
      </c>
      <c r="I102" s="69" t="s">
        <v>429</v>
      </c>
      <c r="J102" s="117"/>
      <c r="K102" s="72">
        <v>15000</v>
      </c>
    </row>
    <row r="103" spans="2:11">
      <c r="B103" s="57" t="s">
        <v>474</v>
      </c>
      <c r="C103" s="46" t="s">
        <v>5</v>
      </c>
      <c r="E103" s="57" t="s">
        <v>474</v>
      </c>
      <c r="F103" s="56">
        <v>1100</v>
      </c>
      <c r="G103" s="46" t="s">
        <v>5</v>
      </c>
      <c r="I103" s="51" t="s">
        <v>405</v>
      </c>
      <c r="J103" s="86"/>
      <c r="K103" s="50">
        <v>200</v>
      </c>
    </row>
    <row r="104" spans="2:11">
      <c r="B104" s="90" t="s">
        <v>465</v>
      </c>
      <c r="C104" s="46" t="s">
        <v>5</v>
      </c>
      <c r="E104" s="90" t="s">
        <v>465</v>
      </c>
      <c r="F104" s="89">
        <v>1500</v>
      </c>
      <c r="G104" s="46" t="s">
        <v>5</v>
      </c>
      <c r="I104" s="51" t="s">
        <v>406</v>
      </c>
      <c r="J104" s="86"/>
      <c r="K104" s="50">
        <v>1200</v>
      </c>
    </row>
    <row r="105" spans="2:11">
      <c r="B105" s="90" t="s">
        <v>440</v>
      </c>
      <c r="C105" s="46" t="s">
        <v>5</v>
      </c>
      <c r="E105" s="90" t="s">
        <v>440</v>
      </c>
      <c r="F105" s="89">
        <v>550</v>
      </c>
      <c r="G105" s="46" t="s">
        <v>5</v>
      </c>
      <c r="I105" s="51" t="s">
        <v>577</v>
      </c>
      <c r="J105" s="86"/>
      <c r="K105" s="50">
        <v>1500</v>
      </c>
    </row>
    <row r="106" spans="2:11">
      <c r="B106" s="90" t="s">
        <v>441</v>
      </c>
      <c r="C106" s="46" t="s">
        <v>5</v>
      </c>
      <c r="E106" s="90" t="s">
        <v>441</v>
      </c>
      <c r="F106" s="89">
        <v>1400</v>
      </c>
      <c r="G106" s="46" t="s">
        <v>5</v>
      </c>
      <c r="I106" s="51" t="s">
        <v>623</v>
      </c>
      <c r="J106" s="86"/>
      <c r="K106" s="50">
        <v>1500</v>
      </c>
    </row>
    <row r="107" spans="2:11">
      <c r="B107" s="90" t="s">
        <v>462</v>
      </c>
      <c r="C107" s="46" t="s">
        <v>5</v>
      </c>
      <c r="E107" s="90" t="s">
        <v>462</v>
      </c>
      <c r="F107" s="89">
        <v>1700</v>
      </c>
      <c r="G107" s="46" t="s">
        <v>5</v>
      </c>
      <c r="I107" s="45" t="s">
        <v>710</v>
      </c>
      <c r="K107" s="45">
        <v>1200</v>
      </c>
    </row>
    <row r="108" spans="2:11" ht="19.8">
      <c r="B108" s="103" t="s">
        <v>447</v>
      </c>
      <c r="C108" s="85" t="s">
        <v>5</v>
      </c>
      <c r="D108" s="103"/>
      <c r="E108" s="103" t="s">
        <v>447</v>
      </c>
      <c r="F108" s="102">
        <v>9200</v>
      </c>
      <c r="G108" s="85" t="s">
        <v>5</v>
      </c>
    </row>
    <row r="109" spans="2:11" ht="19.8">
      <c r="B109" s="103" t="s">
        <v>466</v>
      </c>
      <c r="C109" s="85" t="s">
        <v>7</v>
      </c>
      <c r="D109" s="106"/>
      <c r="E109" s="103" t="s">
        <v>466</v>
      </c>
      <c r="F109" s="102">
        <v>300</v>
      </c>
      <c r="G109" s="85" t="s">
        <v>7</v>
      </c>
    </row>
    <row r="110" spans="2:11">
      <c r="B110" s="101" t="s">
        <v>467</v>
      </c>
      <c r="C110" s="85" t="s">
        <v>5</v>
      </c>
      <c r="D110" s="86"/>
      <c r="E110" s="101" t="s">
        <v>467</v>
      </c>
      <c r="F110" s="102">
        <v>5500</v>
      </c>
      <c r="G110" s="85" t="s">
        <v>5</v>
      </c>
    </row>
    <row r="111" spans="2:11">
      <c r="B111" s="101" t="s">
        <v>446</v>
      </c>
      <c r="C111" s="85" t="s">
        <v>5</v>
      </c>
      <c r="D111" s="86"/>
      <c r="E111" s="101" t="s">
        <v>446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611</v>
      </c>
      <c r="C113" s="85" t="s">
        <v>5</v>
      </c>
      <c r="D113" s="86"/>
      <c r="E113" s="101" t="s">
        <v>611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396</v>
      </c>
      <c r="C117" s="59" t="s">
        <v>5</v>
      </c>
      <c r="D117" s="60"/>
      <c r="E117" s="62" t="s">
        <v>396</v>
      </c>
      <c r="F117" s="61">
        <v>18000</v>
      </c>
      <c r="G117" s="59" t="s">
        <v>5</v>
      </c>
    </row>
    <row r="118" spans="2:7">
      <c r="B118" s="62" t="s">
        <v>398</v>
      </c>
      <c r="C118" s="59" t="s">
        <v>5</v>
      </c>
      <c r="D118" s="60"/>
      <c r="E118" s="62" t="s">
        <v>398</v>
      </c>
      <c r="F118" s="61">
        <v>35000</v>
      </c>
      <c r="G118" s="59" t="s">
        <v>5</v>
      </c>
    </row>
    <row r="119" spans="2:7">
      <c r="B119" s="62" t="s">
        <v>399</v>
      </c>
      <c r="C119" s="59" t="s">
        <v>5</v>
      </c>
      <c r="D119" s="60"/>
      <c r="E119" s="62" t="s">
        <v>399</v>
      </c>
      <c r="F119" s="61">
        <v>75000</v>
      </c>
      <c r="G119" s="59" t="s">
        <v>5</v>
      </c>
    </row>
    <row r="120" spans="2:7">
      <c r="B120" s="62" t="s">
        <v>397</v>
      </c>
      <c r="C120" s="59" t="s">
        <v>5</v>
      </c>
      <c r="D120" s="60"/>
      <c r="E120" s="62" t="s">
        <v>397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381</v>
      </c>
      <c r="C123" s="59" t="s">
        <v>5</v>
      </c>
      <c r="D123" s="60"/>
      <c r="E123" s="62" t="s">
        <v>381</v>
      </c>
      <c r="F123" s="61">
        <v>500</v>
      </c>
      <c r="G123" s="59" t="s">
        <v>5</v>
      </c>
    </row>
    <row r="124" spans="2:7">
      <c r="B124" s="62" t="s">
        <v>448</v>
      </c>
      <c r="C124" s="59" t="s">
        <v>5</v>
      </c>
      <c r="D124" s="60"/>
      <c r="E124" s="62" t="s">
        <v>448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423</v>
      </c>
      <c r="C126" s="59" t="s">
        <v>5</v>
      </c>
      <c r="D126" s="60"/>
      <c r="E126" s="62" t="s">
        <v>423</v>
      </c>
      <c r="F126" s="61">
        <v>2150</v>
      </c>
      <c r="G126" s="59" t="s">
        <v>5</v>
      </c>
    </row>
    <row r="127" spans="2:7">
      <c r="B127" s="62" t="s">
        <v>468</v>
      </c>
      <c r="C127" s="59" t="s">
        <v>5</v>
      </c>
      <c r="D127" s="60"/>
      <c r="E127" s="62" t="s">
        <v>468</v>
      </c>
      <c r="F127" s="61">
        <v>2800</v>
      </c>
      <c r="G127" s="59" t="s">
        <v>5</v>
      </c>
    </row>
    <row r="128" spans="2:7">
      <c r="B128" s="62" t="s">
        <v>469</v>
      </c>
      <c r="C128" s="59" t="s">
        <v>5</v>
      </c>
      <c r="D128" s="60"/>
      <c r="E128" s="62" t="s">
        <v>469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470</v>
      </c>
      <c r="C130" s="59" t="s">
        <v>5</v>
      </c>
      <c r="D130" s="60"/>
      <c r="E130" s="62" t="s">
        <v>470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450</v>
      </c>
      <c r="C143" s="59" t="s">
        <v>4</v>
      </c>
      <c r="D143" s="60"/>
      <c r="E143" s="62" t="s">
        <v>450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358</v>
      </c>
      <c r="C152" s="59" t="s">
        <v>359</v>
      </c>
      <c r="D152" s="60"/>
      <c r="E152" s="62" t="s">
        <v>358</v>
      </c>
      <c r="F152" s="61">
        <v>590</v>
      </c>
      <c r="G152" s="59" t="s">
        <v>359</v>
      </c>
    </row>
    <row r="153" spans="2:7">
      <c r="B153" s="62" t="s">
        <v>437</v>
      </c>
      <c r="C153" s="59" t="s">
        <v>5</v>
      </c>
      <c r="D153" s="60"/>
      <c r="E153" s="62" t="s">
        <v>437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547</v>
      </c>
      <c r="C159" s="59" t="s">
        <v>5</v>
      </c>
      <c r="D159" s="60"/>
      <c r="E159" s="62" t="s">
        <v>547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394</v>
      </c>
      <c r="C170" s="59" t="s">
        <v>40</v>
      </c>
      <c r="D170" s="60"/>
      <c r="E170" s="62" t="s">
        <v>394</v>
      </c>
      <c r="F170" s="61">
        <v>850</v>
      </c>
      <c r="G170" s="59" t="s">
        <v>40</v>
      </c>
    </row>
    <row r="171" spans="2:11">
      <c r="B171" s="84" t="s">
        <v>395</v>
      </c>
      <c r="C171" s="85" t="s">
        <v>40</v>
      </c>
      <c r="D171" s="86"/>
      <c r="E171" s="84" t="s">
        <v>395</v>
      </c>
      <c r="F171" s="87">
        <v>870</v>
      </c>
      <c r="G171" s="85" t="s">
        <v>40</v>
      </c>
    </row>
    <row r="172" spans="2:11">
      <c r="B172" s="84" t="s">
        <v>700</v>
      </c>
      <c r="C172" s="85" t="s">
        <v>5</v>
      </c>
      <c r="D172" s="86"/>
      <c r="E172" s="84" t="s">
        <v>700</v>
      </c>
      <c r="F172" s="87">
        <v>1750</v>
      </c>
      <c r="G172" s="85" t="s">
        <v>5</v>
      </c>
    </row>
    <row r="173" spans="2:11">
      <c r="B173" s="84" t="s">
        <v>701</v>
      </c>
      <c r="C173" s="85" t="s">
        <v>5</v>
      </c>
      <c r="D173" s="86"/>
      <c r="E173" s="84" t="s">
        <v>701</v>
      </c>
      <c r="F173" s="87">
        <v>1750</v>
      </c>
      <c r="G173" s="85" t="s">
        <v>5</v>
      </c>
    </row>
    <row r="174" spans="2:11">
      <c r="B174" s="155" t="s">
        <v>675</v>
      </c>
      <c r="C174" s="156" t="s">
        <v>5</v>
      </c>
      <c r="D174" s="157"/>
      <c r="E174" s="155" t="s">
        <v>675</v>
      </c>
      <c r="F174" s="158">
        <v>1198</v>
      </c>
      <c r="G174" s="156" t="s">
        <v>5</v>
      </c>
      <c r="K174" s="81"/>
    </row>
    <row r="175" spans="2:11">
      <c r="B175" s="155" t="s">
        <v>676</v>
      </c>
      <c r="C175" s="156" t="s">
        <v>5</v>
      </c>
      <c r="D175" s="157"/>
      <c r="E175" s="155" t="s">
        <v>676</v>
      </c>
      <c r="F175" s="158">
        <v>1104</v>
      </c>
      <c r="G175" s="156" t="s">
        <v>5</v>
      </c>
      <c r="K175" s="81"/>
    </row>
    <row r="176" spans="2:11">
      <c r="B176" s="155" t="s">
        <v>677</v>
      </c>
      <c r="C176" s="156" t="s">
        <v>5</v>
      </c>
      <c r="D176" s="157"/>
      <c r="E176" s="155" t="s">
        <v>677</v>
      </c>
      <c r="F176" s="158">
        <v>11404</v>
      </c>
      <c r="G176" s="156" t="s">
        <v>5</v>
      </c>
    </row>
    <row r="177" spans="2:10">
      <c r="B177" s="155" t="s">
        <v>660</v>
      </c>
      <c r="C177" s="156" t="s">
        <v>5</v>
      </c>
      <c r="D177" s="157"/>
      <c r="E177" s="155" t="s">
        <v>660</v>
      </c>
      <c r="F177" s="158">
        <v>1198</v>
      </c>
      <c r="G177" s="156" t="s">
        <v>5</v>
      </c>
    </row>
    <row r="178" spans="2:10">
      <c r="B178" s="155" t="s">
        <v>661</v>
      </c>
      <c r="C178" s="156" t="s">
        <v>5</v>
      </c>
      <c r="D178" s="157"/>
      <c r="E178" s="155" t="s">
        <v>661</v>
      </c>
      <c r="F178" s="158">
        <v>1198</v>
      </c>
      <c r="G178" s="156" t="s">
        <v>5</v>
      </c>
      <c r="I178" s="81" t="s">
        <v>120</v>
      </c>
      <c r="J178" s="81"/>
    </row>
    <row r="179" spans="2:10">
      <c r="B179" s="155" t="s">
        <v>662</v>
      </c>
      <c r="C179" s="156" t="s">
        <v>5</v>
      </c>
      <c r="D179" s="157"/>
      <c r="E179" s="155" t="s">
        <v>662</v>
      </c>
      <c r="F179" s="158">
        <v>1716</v>
      </c>
      <c r="G179" s="156" t="s">
        <v>5</v>
      </c>
      <c r="I179" s="81" t="s">
        <v>127</v>
      </c>
      <c r="J179" s="81"/>
    </row>
    <row r="180" spans="2:10">
      <c r="B180" s="155" t="s">
        <v>663</v>
      </c>
      <c r="C180" s="156" t="s">
        <v>5</v>
      </c>
      <c r="D180" s="157"/>
      <c r="E180" s="155" t="s">
        <v>663</v>
      </c>
      <c r="F180" s="158">
        <v>1848</v>
      </c>
      <c r="G180" s="156" t="s">
        <v>5</v>
      </c>
      <c r="I180" s="45" t="s">
        <v>100</v>
      </c>
    </row>
    <row r="181" spans="2:10">
      <c r="B181" s="155" t="s">
        <v>664</v>
      </c>
      <c r="C181" s="156" t="s">
        <v>5</v>
      </c>
      <c r="D181" s="157"/>
      <c r="E181" s="155" t="s">
        <v>664</v>
      </c>
      <c r="F181" s="158">
        <v>1716</v>
      </c>
      <c r="G181" s="156" t="s">
        <v>5</v>
      </c>
      <c r="I181" s="45" t="s">
        <v>121</v>
      </c>
    </row>
    <row r="182" spans="2:10">
      <c r="B182" s="155" t="s">
        <v>665</v>
      </c>
      <c r="C182" s="156" t="s">
        <v>5</v>
      </c>
      <c r="D182" s="157"/>
      <c r="E182" s="155" t="s">
        <v>665</v>
      </c>
      <c r="F182" s="158">
        <v>1716</v>
      </c>
      <c r="G182" s="156" t="s">
        <v>5</v>
      </c>
      <c r="H182" s="81"/>
    </row>
    <row r="183" spans="2:10">
      <c r="B183" s="155" t="s">
        <v>666</v>
      </c>
      <c r="C183" s="156" t="s">
        <v>5</v>
      </c>
      <c r="D183" s="157"/>
      <c r="E183" s="155" t="s">
        <v>666</v>
      </c>
      <c r="F183" s="158">
        <v>2038</v>
      </c>
      <c r="G183" s="156" t="s">
        <v>5</v>
      </c>
      <c r="H183" s="81"/>
    </row>
    <row r="184" spans="2:10">
      <c r="B184" s="155" t="s">
        <v>667</v>
      </c>
      <c r="C184" s="156" t="s">
        <v>5</v>
      </c>
      <c r="D184" s="157"/>
      <c r="E184" s="155" t="s">
        <v>667</v>
      </c>
      <c r="F184" s="158">
        <v>1944</v>
      </c>
      <c r="G184" s="156" t="s">
        <v>5</v>
      </c>
    </row>
    <row r="185" spans="2:10">
      <c r="B185" s="155" t="s">
        <v>668</v>
      </c>
      <c r="C185" s="156" t="s">
        <v>5</v>
      </c>
      <c r="D185" s="157"/>
      <c r="E185" s="155" t="s">
        <v>668</v>
      </c>
      <c r="F185" s="158">
        <v>1944</v>
      </c>
      <c r="G185" s="156" t="s">
        <v>5</v>
      </c>
    </row>
    <row r="186" spans="2:10">
      <c r="B186" s="155" t="s">
        <v>669</v>
      </c>
      <c r="C186" s="156" t="s">
        <v>5</v>
      </c>
      <c r="D186" s="157"/>
      <c r="E186" s="155" t="s">
        <v>669</v>
      </c>
      <c r="F186" s="158">
        <v>1524</v>
      </c>
      <c r="G186" s="156" t="s">
        <v>5</v>
      </c>
    </row>
    <row r="187" spans="2:10">
      <c r="B187" s="155" t="s">
        <v>670</v>
      </c>
      <c r="C187" s="156" t="s">
        <v>5</v>
      </c>
      <c r="D187" s="157"/>
      <c r="E187" s="155" t="s">
        <v>670</v>
      </c>
      <c r="F187" s="158">
        <v>1404</v>
      </c>
      <c r="G187" s="156" t="s">
        <v>5</v>
      </c>
    </row>
    <row r="188" spans="2:10">
      <c r="B188" s="155" t="s">
        <v>671</v>
      </c>
      <c r="C188" s="156" t="s">
        <v>5</v>
      </c>
      <c r="D188" s="157"/>
      <c r="E188" s="155" t="s">
        <v>671</v>
      </c>
      <c r="F188" s="158">
        <v>1404</v>
      </c>
      <c r="G188" s="156" t="s">
        <v>5</v>
      </c>
    </row>
    <row r="189" spans="2:10">
      <c r="B189" s="155" t="s">
        <v>672</v>
      </c>
      <c r="C189" s="156" t="s">
        <v>5</v>
      </c>
      <c r="D189" s="157"/>
      <c r="E189" s="155" t="s">
        <v>672</v>
      </c>
      <c r="F189" s="158">
        <v>1716</v>
      </c>
      <c r="G189" s="156" t="s">
        <v>5</v>
      </c>
    </row>
    <row r="190" spans="2:10">
      <c r="B190" s="155" t="s">
        <v>673</v>
      </c>
      <c r="C190" s="156" t="s">
        <v>5</v>
      </c>
      <c r="D190" s="157"/>
      <c r="E190" s="155" t="s">
        <v>673</v>
      </c>
      <c r="F190" s="158">
        <v>1644</v>
      </c>
      <c r="G190" s="156" t="s">
        <v>5</v>
      </c>
    </row>
    <row r="191" spans="2:10">
      <c r="B191" s="155" t="s">
        <v>674</v>
      </c>
      <c r="C191" s="156" t="s">
        <v>5</v>
      </c>
      <c r="D191" s="157"/>
      <c r="E191" s="155" t="s">
        <v>674</v>
      </c>
      <c r="F191" s="158">
        <v>1644</v>
      </c>
      <c r="G191" s="156" t="s">
        <v>5</v>
      </c>
    </row>
    <row r="192" spans="2:10">
      <c r="B192" s="155" t="s">
        <v>678</v>
      </c>
      <c r="C192" s="156" t="s">
        <v>5</v>
      </c>
      <c r="D192" s="157"/>
      <c r="E192" s="155" t="s">
        <v>678</v>
      </c>
      <c r="F192" s="158">
        <v>2616</v>
      </c>
      <c r="G192" s="156" t="s">
        <v>5</v>
      </c>
    </row>
    <row r="193" spans="2:7">
      <c r="B193" s="155" t="s">
        <v>679</v>
      </c>
      <c r="C193" s="156" t="s">
        <v>5</v>
      </c>
      <c r="D193" s="157"/>
      <c r="E193" s="155" t="s">
        <v>679</v>
      </c>
      <c r="F193" s="158">
        <v>2328</v>
      </c>
      <c r="G193" s="156" t="s">
        <v>5</v>
      </c>
    </row>
    <row r="194" spans="2:7">
      <c r="B194" s="155" t="s">
        <v>680</v>
      </c>
      <c r="C194" s="156" t="s">
        <v>5</v>
      </c>
      <c r="D194" s="157"/>
      <c r="E194" s="155" t="s">
        <v>680</v>
      </c>
      <c r="F194" s="158">
        <v>2220</v>
      </c>
      <c r="G194" s="156" t="s">
        <v>5</v>
      </c>
    </row>
    <row r="195" spans="2:7">
      <c r="B195" s="155" t="s">
        <v>681</v>
      </c>
      <c r="C195" s="156" t="s">
        <v>5</v>
      </c>
      <c r="D195" s="157"/>
      <c r="E195" s="155" t="s">
        <v>681</v>
      </c>
      <c r="F195" s="158">
        <v>3024</v>
      </c>
      <c r="G195" s="156" t="s">
        <v>5</v>
      </c>
    </row>
    <row r="196" spans="2:7">
      <c r="B196" s="155" t="s">
        <v>682</v>
      </c>
      <c r="C196" s="156" t="s">
        <v>5</v>
      </c>
      <c r="D196" s="157"/>
      <c r="E196" s="155" t="s">
        <v>682</v>
      </c>
      <c r="F196" s="158">
        <v>3108</v>
      </c>
      <c r="G196" s="156" t="s">
        <v>5</v>
      </c>
    </row>
    <row r="197" spans="2:7">
      <c r="B197" s="155" t="s">
        <v>683</v>
      </c>
      <c r="C197" s="156" t="s">
        <v>5</v>
      </c>
      <c r="D197" s="157"/>
      <c r="E197" s="155" t="s">
        <v>683</v>
      </c>
      <c r="F197" s="158">
        <v>3060</v>
      </c>
      <c r="G197" s="156" t="s">
        <v>5</v>
      </c>
    </row>
    <row r="198" spans="2:7">
      <c r="B198" s="155" t="s">
        <v>684</v>
      </c>
      <c r="C198" s="156" t="s">
        <v>5</v>
      </c>
      <c r="D198" s="157"/>
      <c r="E198" s="155" t="s">
        <v>684</v>
      </c>
      <c r="F198" s="158">
        <v>2820</v>
      </c>
      <c r="G198" s="156" t="s">
        <v>5</v>
      </c>
    </row>
    <row r="199" spans="2:7">
      <c r="B199" s="155" t="s">
        <v>685</v>
      </c>
      <c r="C199" s="156" t="s">
        <v>5</v>
      </c>
      <c r="D199" s="157"/>
      <c r="E199" s="155" t="s">
        <v>685</v>
      </c>
      <c r="F199" s="158">
        <v>4668</v>
      </c>
      <c r="G199" s="156" t="s">
        <v>5</v>
      </c>
    </row>
    <row r="200" spans="2:7">
      <c r="B200" s="155" t="s">
        <v>686</v>
      </c>
      <c r="C200" s="156" t="s">
        <v>5</v>
      </c>
      <c r="D200" s="157"/>
      <c r="E200" s="155" t="s">
        <v>686</v>
      </c>
      <c r="F200" s="158">
        <v>4308</v>
      </c>
      <c r="G200" s="156" t="s">
        <v>5</v>
      </c>
    </row>
    <row r="201" spans="2:7">
      <c r="B201" s="155" t="s">
        <v>687</v>
      </c>
      <c r="C201" s="156" t="s">
        <v>5</v>
      </c>
      <c r="D201" s="157"/>
      <c r="E201" s="155" t="s">
        <v>687</v>
      </c>
      <c r="F201" s="158">
        <v>11268</v>
      </c>
      <c r="G201" s="156" t="s">
        <v>5</v>
      </c>
    </row>
    <row r="202" spans="2:7">
      <c r="B202" s="155" t="s">
        <v>690</v>
      </c>
      <c r="C202" s="156" t="s">
        <v>5</v>
      </c>
      <c r="D202" s="157"/>
      <c r="E202" s="155" t="s">
        <v>690</v>
      </c>
      <c r="F202" s="158">
        <v>1700</v>
      </c>
      <c r="G202" s="156" t="s">
        <v>5</v>
      </c>
    </row>
    <row r="203" spans="2:7">
      <c r="B203" s="155" t="s">
        <v>689</v>
      </c>
      <c r="C203" s="156" t="s">
        <v>5</v>
      </c>
      <c r="D203" s="157"/>
      <c r="E203" s="155" t="s">
        <v>689</v>
      </c>
      <c r="F203" s="158">
        <v>4800</v>
      </c>
      <c r="G203" s="156" t="s">
        <v>5</v>
      </c>
    </row>
    <row r="204" spans="2:7">
      <c r="B204" s="155" t="s">
        <v>688</v>
      </c>
      <c r="C204" s="156" t="s">
        <v>5</v>
      </c>
      <c r="D204" s="157"/>
      <c r="E204" s="155" t="s">
        <v>688</v>
      </c>
      <c r="F204" s="158">
        <v>11000</v>
      </c>
      <c r="G204" s="156" t="s">
        <v>5</v>
      </c>
    </row>
    <row r="205" spans="2:7">
      <c r="B205" s="84" t="s">
        <v>624</v>
      </c>
      <c r="C205" s="85" t="s">
        <v>63</v>
      </c>
      <c r="D205" s="86"/>
      <c r="E205" s="84" t="s">
        <v>624</v>
      </c>
      <c r="F205" s="87">
        <v>200</v>
      </c>
      <c r="G205" s="85" t="s">
        <v>63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15</v>
      </c>
      <c r="G206" s="85" t="s">
        <v>4</v>
      </c>
    </row>
    <row r="207" spans="2:7">
      <c r="B207" s="84" t="s">
        <v>702</v>
      </c>
      <c r="C207" s="85" t="s">
        <v>4</v>
      </c>
      <c r="D207" s="86"/>
      <c r="E207" s="84" t="s">
        <v>702</v>
      </c>
      <c r="F207" s="87">
        <v>50</v>
      </c>
      <c r="G207" s="85" t="s">
        <v>4</v>
      </c>
    </row>
    <row r="208" spans="2:7">
      <c r="B208" s="84" t="s">
        <v>616</v>
      </c>
      <c r="C208" s="85" t="s">
        <v>9</v>
      </c>
      <c r="D208" s="86"/>
      <c r="E208" s="84" t="s">
        <v>616</v>
      </c>
      <c r="F208" s="87">
        <v>33</v>
      </c>
      <c r="G208" s="85" t="s">
        <v>9</v>
      </c>
    </row>
    <row r="209" spans="2:7">
      <c r="B209" s="84" t="s">
        <v>625</v>
      </c>
      <c r="C209" s="85" t="s">
        <v>4</v>
      </c>
      <c r="D209" s="86"/>
      <c r="E209" s="84" t="s">
        <v>625</v>
      </c>
      <c r="F209" s="87">
        <v>10</v>
      </c>
      <c r="G209" s="85" t="s">
        <v>4</v>
      </c>
    </row>
    <row r="210" spans="2:7">
      <c r="B210" s="84" t="s">
        <v>533</v>
      </c>
      <c r="C210" s="85" t="s">
        <v>9</v>
      </c>
      <c r="D210" s="86"/>
      <c r="E210" s="84" t="s">
        <v>533</v>
      </c>
      <c r="F210" s="87">
        <v>50</v>
      </c>
      <c r="G210" s="85" t="s">
        <v>9</v>
      </c>
    </row>
    <row r="211" spans="2:7">
      <c r="B211" s="84" t="s">
        <v>534</v>
      </c>
      <c r="C211" s="85" t="s">
        <v>535</v>
      </c>
      <c r="D211" s="86"/>
      <c r="E211" s="84" t="s">
        <v>534</v>
      </c>
      <c r="F211" s="87">
        <v>20</v>
      </c>
      <c r="G211" s="85" t="s">
        <v>535</v>
      </c>
    </row>
    <row r="212" spans="2:7">
      <c r="B212" s="84" t="s">
        <v>536</v>
      </c>
      <c r="C212" s="85" t="s">
        <v>535</v>
      </c>
      <c r="D212" s="86"/>
      <c r="E212" s="84" t="s">
        <v>536</v>
      </c>
      <c r="F212" s="87">
        <v>15</v>
      </c>
      <c r="G212" s="85" t="s">
        <v>535</v>
      </c>
    </row>
    <row r="213" spans="2:7">
      <c r="B213" s="84" t="s">
        <v>537</v>
      </c>
      <c r="C213" s="85" t="s">
        <v>535</v>
      </c>
      <c r="D213" s="86"/>
      <c r="E213" s="84" t="s">
        <v>537</v>
      </c>
      <c r="F213" s="87">
        <v>8</v>
      </c>
      <c r="G213" s="85" t="s">
        <v>535</v>
      </c>
    </row>
    <row r="214" spans="2:7">
      <c r="B214" s="84" t="s">
        <v>813</v>
      </c>
      <c r="C214" s="85" t="s">
        <v>422</v>
      </c>
      <c r="D214" s="86"/>
      <c r="E214" s="84" t="s">
        <v>813</v>
      </c>
      <c r="F214" s="87">
        <v>1300</v>
      </c>
      <c r="G214" s="85" t="s">
        <v>422</v>
      </c>
    </row>
    <row r="215" spans="2:7">
      <c r="B215" s="84" t="s">
        <v>419</v>
      </c>
      <c r="C215" s="85" t="s">
        <v>422</v>
      </c>
      <c r="D215" s="86"/>
      <c r="E215" s="84" t="s">
        <v>419</v>
      </c>
      <c r="F215" s="87">
        <v>1000</v>
      </c>
      <c r="G215" s="85" t="s">
        <v>422</v>
      </c>
    </row>
    <row r="216" spans="2:7">
      <c r="B216" s="84" t="s">
        <v>420</v>
      </c>
      <c r="C216" s="85" t="s">
        <v>422</v>
      </c>
      <c r="D216" s="86"/>
      <c r="E216" s="84" t="s">
        <v>420</v>
      </c>
      <c r="F216" s="87">
        <v>1500</v>
      </c>
      <c r="G216" s="85" t="s">
        <v>422</v>
      </c>
    </row>
    <row r="217" spans="2:7">
      <c r="B217" s="84" t="s">
        <v>421</v>
      </c>
      <c r="C217" s="85" t="s">
        <v>422</v>
      </c>
      <c r="D217" s="86"/>
      <c r="E217" s="84" t="s">
        <v>421</v>
      </c>
      <c r="F217" s="87">
        <v>2000</v>
      </c>
      <c r="G217" s="85" t="s">
        <v>422</v>
      </c>
    </row>
    <row r="218" spans="2:7">
      <c r="B218" s="54" t="s">
        <v>838</v>
      </c>
      <c r="C218" s="70" t="s">
        <v>4</v>
      </c>
      <c r="D218" s="71"/>
      <c r="E218" s="54" t="s">
        <v>838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434</v>
      </c>
      <c r="C223" s="70" t="s">
        <v>5</v>
      </c>
      <c r="D223" s="71"/>
      <c r="E223" s="92" t="s">
        <v>434</v>
      </c>
      <c r="F223" s="93">
        <v>6</v>
      </c>
      <c r="G223" s="70" t="s">
        <v>5</v>
      </c>
    </row>
    <row r="224" spans="2:7">
      <c r="B224" s="92" t="s">
        <v>435</v>
      </c>
      <c r="C224" s="70" t="s">
        <v>5</v>
      </c>
      <c r="D224" s="71"/>
      <c r="E224" s="92" t="s">
        <v>435</v>
      </c>
      <c r="F224" s="93">
        <v>17</v>
      </c>
      <c r="G224" s="70" t="s">
        <v>5</v>
      </c>
    </row>
    <row r="225" spans="2:7">
      <c r="B225" s="92" t="s">
        <v>452</v>
      </c>
      <c r="C225" s="70" t="s">
        <v>5</v>
      </c>
      <c r="D225" s="71"/>
      <c r="E225" s="92" t="s">
        <v>452</v>
      </c>
      <c r="F225" s="93">
        <v>14</v>
      </c>
      <c r="G225" s="70" t="s">
        <v>5</v>
      </c>
    </row>
    <row r="226" spans="2:7">
      <c r="B226" s="92" t="s">
        <v>436</v>
      </c>
      <c r="C226" s="70" t="s">
        <v>5</v>
      </c>
      <c r="D226" s="71"/>
      <c r="E226" s="92" t="s">
        <v>436</v>
      </c>
      <c r="F226" s="93">
        <v>19</v>
      </c>
      <c r="G226" s="70" t="s">
        <v>5</v>
      </c>
    </row>
    <row r="227" spans="2:7">
      <c r="B227" s="69" t="s">
        <v>815</v>
      </c>
      <c r="C227" s="70" t="s">
        <v>5</v>
      </c>
      <c r="D227" s="71"/>
      <c r="E227" s="69" t="s">
        <v>815</v>
      </c>
      <c r="F227" s="72">
        <v>15000</v>
      </c>
      <c r="G227" s="70" t="s">
        <v>5</v>
      </c>
    </row>
    <row r="228" spans="2:7">
      <c r="B228" s="69" t="s">
        <v>816</v>
      </c>
      <c r="C228" s="70" t="s">
        <v>5</v>
      </c>
      <c r="D228" s="71"/>
      <c r="E228" s="69" t="s">
        <v>816</v>
      </c>
      <c r="F228" s="72">
        <v>22000</v>
      </c>
      <c r="G228" s="70" t="s">
        <v>5</v>
      </c>
    </row>
    <row r="229" spans="2:7">
      <c r="B229" s="69" t="s">
        <v>817</v>
      </c>
      <c r="C229" s="70" t="s">
        <v>5</v>
      </c>
      <c r="D229" s="71"/>
      <c r="E229" s="69" t="s">
        <v>817</v>
      </c>
      <c r="F229" s="72">
        <v>34000</v>
      </c>
      <c r="G229" s="70" t="s">
        <v>5</v>
      </c>
    </row>
    <row r="230" spans="2:7">
      <c r="B230" s="69" t="s">
        <v>818</v>
      </c>
      <c r="C230" s="70" t="s">
        <v>5</v>
      </c>
      <c r="D230" s="71"/>
      <c r="E230" s="69" t="s">
        <v>818</v>
      </c>
      <c r="F230" s="72">
        <v>21000</v>
      </c>
      <c r="G230" s="70" t="s">
        <v>5</v>
      </c>
    </row>
    <row r="231" spans="2:7">
      <c r="B231" s="69" t="s">
        <v>819</v>
      </c>
      <c r="C231" s="70" t="s">
        <v>5</v>
      </c>
      <c r="D231" s="71"/>
      <c r="E231" s="69" t="s">
        <v>819</v>
      </c>
      <c r="F231" s="72">
        <v>33000</v>
      </c>
      <c r="G231" s="70" t="s">
        <v>5</v>
      </c>
    </row>
    <row r="232" spans="2:7">
      <c r="B232" s="69" t="s">
        <v>820</v>
      </c>
      <c r="C232" s="70" t="s">
        <v>5</v>
      </c>
      <c r="D232" s="71"/>
      <c r="E232" s="69" t="s">
        <v>820</v>
      </c>
      <c r="F232" s="72">
        <v>25000</v>
      </c>
      <c r="G232" s="70" t="s">
        <v>5</v>
      </c>
    </row>
    <row r="233" spans="2:7">
      <c r="B233" s="69" t="s">
        <v>821</v>
      </c>
      <c r="C233" s="70" t="s">
        <v>5</v>
      </c>
      <c r="D233" s="71"/>
      <c r="E233" s="69" t="s">
        <v>821</v>
      </c>
      <c r="F233" s="72">
        <v>70000</v>
      </c>
      <c r="G233" s="70" t="s">
        <v>5</v>
      </c>
    </row>
    <row r="234" spans="2:7">
      <c r="B234" s="69" t="s">
        <v>822</v>
      </c>
      <c r="C234" s="70" t="s">
        <v>40</v>
      </c>
      <c r="D234" s="71"/>
      <c r="E234" s="69" t="s">
        <v>822</v>
      </c>
      <c r="F234" s="72">
        <v>2200</v>
      </c>
      <c r="G234" s="70" t="s">
        <v>40</v>
      </c>
    </row>
    <row r="235" spans="2:7">
      <c r="B235" s="69" t="s">
        <v>823</v>
      </c>
      <c r="C235" s="70" t="s">
        <v>835</v>
      </c>
      <c r="D235" s="71"/>
      <c r="E235" s="69" t="s">
        <v>823</v>
      </c>
      <c r="F235" s="72">
        <v>4590</v>
      </c>
      <c r="G235" s="70" t="s">
        <v>835</v>
      </c>
    </row>
    <row r="236" spans="2:7">
      <c r="B236" s="69" t="s">
        <v>824</v>
      </c>
      <c r="C236" s="70" t="s">
        <v>835</v>
      </c>
      <c r="D236" s="71"/>
      <c r="E236" s="69" t="s">
        <v>824</v>
      </c>
      <c r="F236" s="72">
        <v>7990</v>
      </c>
      <c r="G236" s="70" t="s">
        <v>835</v>
      </c>
    </row>
    <row r="237" spans="2:7">
      <c r="B237" s="69" t="s">
        <v>825</v>
      </c>
      <c r="C237" s="70" t="s">
        <v>835</v>
      </c>
      <c r="D237" s="71"/>
      <c r="E237" s="69" t="s">
        <v>825</v>
      </c>
      <c r="F237" s="72">
        <v>11500</v>
      </c>
      <c r="G237" s="70" t="s">
        <v>835</v>
      </c>
    </row>
    <row r="238" spans="2:7">
      <c r="B238" s="69" t="s">
        <v>826</v>
      </c>
      <c r="C238" s="70" t="s">
        <v>836</v>
      </c>
      <c r="D238" s="71"/>
      <c r="E238" s="69" t="s">
        <v>826</v>
      </c>
      <c r="F238" s="200">
        <v>1350</v>
      </c>
      <c r="G238" s="70" t="s">
        <v>836</v>
      </c>
    </row>
    <row r="239" spans="2:7">
      <c r="B239" s="69" t="s">
        <v>827</v>
      </c>
      <c r="C239" s="70" t="s">
        <v>836</v>
      </c>
      <c r="D239" s="71"/>
      <c r="E239" s="69" t="s">
        <v>827</v>
      </c>
      <c r="F239" s="200">
        <v>2550</v>
      </c>
      <c r="G239" s="70" t="s">
        <v>836</v>
      </c>
    </row>
    <row r="240" spans="2:7">
      <c r="B240" s="69" t="s">
        <v>828</v>
      </c>
      <c r="C240" s="70" t="s">
        <v>836</v>
      </c>
      <c r="D240" s="71"/>
      <c r="E240" s="69" t="s">
        <v>828</v>
      </c>
      <c r="F240" s="200">
        <v>2150</v>
      </c>
      <c r="G240" s="70" t="s">
        <v>836</v>
      </c>
    </row>
    <row r="241" spans="2:7">
      <c r="B241" s="69" t="s">
        <v>829</v>
      </c>
      <c r="C241" s="70" t="s">
        <v>836</v>
      </c>
      <c r="D241" s="71"/>
      <c r="E241" s="69" t="s">
        <v>829</v>
      </c>
      <c r="F241" s="200">
        <v>5700</v>
      </c>
      <c r="G241" s="70" t="s">
        <v>836</v>
      </c>
    </row>
    <row r="242" spans="2:7">
      <c r="B242" s="69" t="s">
        <v>830</v>
      </c>
      <c r="C242" s="70" t="s">
        <v>836</v>
      </c>
      <c r="D242" s="71"/>
      <c r="E242" s="69" t="s">
        <v>830</v>
      </c>
      <c r="F242" s="200">
        <v>2790</v>
      </c>
      <c r="G242" s="70" t="s">
        <v>836</v>
      </c>
    </row>
    <row r="243" spans="2:7">
      <c r="B243" s="69" t="s">
        <v>831</v>
      </c>
      <c r="C243" s="70" t="s">
        <v>5</v>
      </c>
      <c r="D243" s="71"/>
      <c r="E243" s="69" t="s">
        <v>831</v>
      </c>
      <c r="F243" s="199">
        <v>54500</v>
      </c>
      <c r="G243" s="70" t="s">
        <v>5</v>
      </c>
    </row>
    <row r="244" spans="2:7">
      <c r="B244" s="69" t="s">
        <v>832</v>
      </c>
      <c r="C244" s="70" t="s">
        <v>5</v>
      </c>
      <c r="D244" s="71"/>
      <c r="E244" s="69" t="s">
        <v>832</v>
      </c>
      <c r="F244" s="201">
        <v>54500</v>
      </c>
      <c r="G244" s="70" t="s">
        <v>5</v>
      </c>
    </row>
    <row r="245" spans="2:7">
      <c r="B245" s="69" t="s">
        <v>833</v>
      </c>
      <c r="C245" s="70" t="s">
        <v>5</v>
      </c>
      <c r="D245" s="71"/>
      <c r="E245" s="69" t="s">
        <v>833</v>
      </c>
      <c r="F245" s="201">
        <v>92800</v>
      </c>
      <c r="G245" s="70" t="s">
        <v>5</v>
      </c>
    </row>
    <row r="246" spans="2:7">
      <c r="B246" s="69" t="s">
        <v>834</v>
      </c>
      <c r="C246" s="70" t="s">
        <v>5</v>
      </c>
      <c r="D246" s="285"/>
      <c r="E246" s="69" t="s">
        <v>834</v>
      </c>
      <c r="F246" s="201">
        <v>1800</v>
      </c>
      <c r="G246" s="70" t="s">
        <v>5</v>
      </c>
    </row>
    <row r="247" spans="2:7">
      <c r="B247" s="92" t="s">
        <v>630</v>
      </c>
      <c r="C247" s="70" t="s">
        <v>4</v>
      </c>
      <c r="D247" s="71"/>
      <c r="E247" s="92" t="s">
        <v>630</v>
      </c>
      <c r="F247" s="93">
        <v>7</v>
      </c>
      <c r="G247" s="70" t="s">
        <v>4</v>
      </c>
    </row>
    <row r="248" spans="2:7">
      <c r="B248" s="54" t="s">
        <v>631</v>
      </c>
      <c r="C248" s="70" t="s">
        <v>4</v>
      </c>
      <c r="D248" s="71"/>
      <c r="E248" s="54" t="s">
        <v>631</v>
      </c>
      <c r="F248" s="56">
        <v>7</v>
      </c>
      <c r="G248" s="70" t="s">
        <v>4</v>
      </c>
    </row>
    <row r="249" spans="2:7">
      <c r="B249" s="54" t="s">
        <v>400</v>
      </c>
      <c r="C249" s="70" t="s">
        <v>4</v>
      </c>
      <c r="D249" s="71"/>
      <c r="E249" s="54" t="s">
        <v>400</v>
      </c>
      <c r="F249" s="56">
        <v>14</v>
      </c>
      <c r="G249" s="70" t="s">
        <v>4</v>
      </c>
    </row>
    <row r="250" spans="2:7">
      <c r="B250" s="54" t="s">
        <v>578</v>
      </c>
      <c r="C250" s="70" t="s">
        <v>4</v>
      </c>
      <c r="D250" s="71"/>
      <c r="E250" s="54" t="s">
        <v>578</v>
      </c>
      <c r="F250" s="56">
        <v>17</v>
      </c>
      <c r="G250" s="70" t="s">
        <v>4</v>
      </c>
    </row>
    <row r="251" spans="2:7">
      <c r="B251" s="69" t="s">
        <v>632</v>
      </c>
      <c r="C251" s="70" t="s">
        <v>4</v>
      </c>
      <c r="D251" s="71"/>
      <c r="E251" s="69" t="s">
        <v>632</v>
      </c>
      <c r="F251" s="56">
        <v>11</v>
      </c>
      <c r="G251" s="70" t="s">
        <v>4</v>
      </c>
    </row>
    <row r="252" spans="2:7">
      <c r="B252" s="69" t="s">
        <v>404</v>
      </c>
      <c r="C252" s="70" t="s">
        <v>4</v>
      </c>
      <c r="D252" s="71"/>
      <c r="E252" s="69" t="s">
        <v>404</v>
      </c>
      <c r="F252" s="56">
        <v>23</v>
      </c>
      <c r="G252" s="70" t="s">
        <v>4</v>
      </c>
    </row>
    <row r="253" spans="2:7">
      <c r="B253" s="69" t="s">
        <v>633</v>
      </c>
      <c r="C253" s="70" t="s">
        <v>4</v>
      </c>
      <c r="D253" s="71"/>
      <c r="E253" s="69" t="s">
        <v>633</v>
      </c>
      <c r="F253" s="72">
        <v>70</v>
      </c>
      <c r="G253" s="70" t="s">
        <v>4</v>
      </c>
    </row>
    <row r="254" spans="2:7">
      <c r="B254" s="69" t="s">
        <v>401</v>
      </c>
      <c r="C254" s="70" t="s">
        <v>4</v>
      </c>
      <c r="D254" s="71"/>
      <c r="E254" s="69" t="s">
        <v>401</v>
      </c>
      <c r="F254" s="72">
        <v>160</v>
      </c>
      <c r="G254" s="70" t="s">
        <v>4</v>
      </c>
    </row>
    <row r="255" spans="2:7">
      <c r="B255" s="69" t="s">
        <v>634</v>
      </c>
      <c r="C255" s="70" t="s">
        <v>4</v>
      </c>
      <c r="D255" s="71"/>
      <c r="E255" s="69" t="s">
        <v>634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635</v>
      </c>
      <c r="C257" s="70" t="s">
        <v>4</v>
      </c>
      <c r="D257" s="71"/>
      <c r="E257" s="69" t="s">
        <v>635</v>
      </c>
      <c r="F257" s="72">
        <v>14</v>
      </c>
      <c r="G257" s="70" t="s">
        <v>4</v>
      </c>
    </row>
    <row r="258" spans="2:7">
      <c r="B258" s="69" t="s">
        <v>402</v>
      </c>
      <c r="C258" s="70" t="s">
        <v>4</v>
      </c>
      <c r="D258" s="71"/>
      <c r="E258" s="69" t="s">
        <v>402</v>
      </c>
      <c r="F258" s="72">
        <v>23</v>
      </c>
      <c r="G258" s="70" t="s">
        <v>4</v>
      </c>
    </row>
    <row r="259" spans="2:7">
      <c r="B259" s="69" t="s">
        <v>636</v>
      </c>
      <c r="C259" s="70" t="s">
        <v>4</v>
      </c>
      <c r="D259" s="71"/>
      <c r="E259" s="69" t="s">
        <v>636</v>
      </c>
      <c r="F259" s="72">
        <v>60</v>
      </c>
      <c r="G259" s="70" t="s">
        <v>4</v>
      </c>
    </row>
    <row r="260" spans="2:7">
      <c r="B260" s="69" t="s">
        <v>403</v>
      </c>
      <c r="C260" s="70" t="s">
        <v>4</v>
      </c>
      <c r="D260" s="71"/>
      <c r="E260" s="69" t="s">
        <v>403</v>
      </c>
      <c r="F260" s="72">
        <v>120</v>
      </c>
      <c r="G260" s="70" t="s">
        <v>4</v>
      </c>
    </row>
    <row r="261" spans="2:7">
      <c r="B261" s="69" t="s">
        <v>637</v>
      </c>
      <c r="C261" s="70" t="s">
        <v>4</v>
      </c>
      <c r="D261" s="71"/>
      <c r="E261" s="69" t="s">
        <v>637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414</v>
      </c>
      <c r="C263" s="70" t="s">
        <v>50</v>
      </c>
      <c r="D263" s="71"/>
      <c r="E263" s="69" t="s">
        <v>414</v>
      </c>
      <c r="F263" s="72">
        <v>1070</v>
      </c>
      <c r="G263" s="70" t="s">
        <v>50</v>
      </c>
    </row>
    <row r="264" spans="2:7">
      <c r="B264" s="69" t="s">
        <v>416</v>
      </c>
      <c r="C264" s="70" t="s">
        <v>4</v>
      </c>
      <c r="D264" s="71"/>
      <c r="E264" s="69" t="s">
        <v>416</v>
      </c>
      <c r="F264" s="72">
        <v>40</v>
      </c>
      <c r="G264" s="70" t="s">
        <v>4</v>
      </c>
    </row>
    <row r="265" spans="2:7">
      <c r="B265" s="69" t="s">
        <v>415</v>
      </c>
      <c r="C265" s="70" t="s">
        <v>412</v>
      </c>
      <c r="D265" s="71"/>
      <c r="E265" s="69" t="s">
        <v>415</v>
      </c>
      <c r="F265" s="72">
        <v>2500</v>
      </c>
      <c r="G265" s="70" t="s">
        <v>412</v>
      </c>
    </row>
    <row r="266" spans="2:7">
      <c r="B266" s="69" t="s">
        <v>413</v>
      </c>
      <c r="C266" s="70" t="s">
        <v>50</v>
      </c>
      <c r="D266" s="71"/>
      <c r="E266" s="69" t="s">
        <v>413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425</v>
      </c>
      <c r="C268" s="70" t="s">
        <v>0</v>
      </c>
      <c r="D268" s="71"/>
      <c r="E268" s="69" t="s">
        <v>425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426</v>
      </c>
      <c r="C270" s="70" t="s">
        <v>0</v>
      </c>
      <c r="D270" s="71"/>
      <c r="E270" s="69" t="s">
        <v>426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424</v>
      </c>
      <c r="C272" s="70" t="s">
        <v>0</v>
      </c>
      <c r="D272" s="71"/>
      <c r="E272" s="69" t="s">
        <v>424</v>
      </c>
      <c r="F272" s="72">
        <v>2500</v>
      </c>
      <c r="G272" s="70" t="s">
        <v>0</v>
      </c>
    </row>
    <row r="273" spans="2:7">
      <c r="B273" s="88" t="s">
        <v>431</v>
      </c>
      <c r="C273" s="70" t="s">
        <v>0</v>
      </c>
      <c r="D273" s="71"/>
      <c r="E273" s="88" t="s">
        <v>431</v>
      </c>
      <c r="F273" s="89">
        <v>2500</v>
      </c>
      <c r="G273" s="70" t="s">
        <v>0</v>
      </c>
    </row>
    <row r="274" spans="2:7">
      <c r="B274" s="88" t="s">
        <v>432</v>
      </c>
      <c r="C274" s="70" t="s">
        <v>0</v>
      </c>
      <c r="D274" s="71"/>
      <c r="E274" s="88" t="s">
        <v>432</v>
      </c>
      <c r="F274" s="89">
        <v>3000</v>
      </c>
      <c r="G274" s="70" t="s">
        <v>0</v>
      </c>
    </row>
    <row r="275" spans="2:7">
      <c r="B275" s="88" t="s">
        <v>433</v>
      </c>
      <c r="C275" s="70" t="s">
        <v>0</v>
      </c>
      <c r="D275" s="71"/>
      <c r="E275" s="88" t="s">
        <v>433</v>
      </c>
      <c r="F275" s="89">
        <v>3500</v>
      </c>
      <c r="G275" s="70" t="s">
        <v>0</v>
      </c>
    </row>
    <row r="276" spans="2:7">
      <c r="B276" s="69" t="s">
        <v>427</v>
      </c>
      <c r="C276" s="70" t="s">
        <v>157</v>
      </c>
      <c r="D276" s="71"/>
      <c r="E276" s="69" t="s">
        <v>427</v>
      </c>
      <c r="F276" s="72">
        <v>1500</v>
      </c>
      <c r="G276" s="70" t="s">
        <v>157</v>
      </c>
    </row>
    <row r="277" spans="2:7">
      <c r="B277" s="69" t="s">
        <v>428</v>
      </c>
      <c r="C277" s="70" t="s">
        <v>157</v>
      </c>
      <c r="D277" s="71"/>
      <c r="E277" s="69" t="s">
        <v>428</v>
      </c>
      <c r="F277" s="72">
        <v>2500</v>
      </c>
      <c r="G277" s="70" t="s">
        <v>157</v>
      </c>
    </row>
    <row r="278" spans="2:7">
      <c r="B278" s="69" t="s">
        <v>456</v>
      </c>
      <c r="C278" s="70" t="s">
        <v>157</v>
      </c>
      <c r="D278" s="71"/>
      <c r="E278" s="69" t="s">
        <v>456</v>
      </c>
      <c r="F278" s="72">
        <v>3000</v>
      </c>
      <c r="G278" s="70" t="s">
        <v>157</v>
      </c>
    </row>
    <row r="279" spans="2:7">
      <c r="B279" s="69" t="s">
        <v>429</v>
      </c>
      <c r="C279" s="70" t="s">
        <v>50</v>
      </c>
      <c r="D279" s="71"/>
      <c r="E279" s="69" t="s">
        <v>429</v>
      </c>
      <c r="F279" s="72">
        <v>15000</v>
      </c>
      <c r="G279" s="70" t="s">
        <v>50</v>
      </c>
    </row>
    <row r="280" spans="2:7">
      <c r="B280" s="74"/>
      <c r="C280" s="75"/>
      <c r="E280" s="195" t="s">
        <v>303</v>
      </c>
      <c r="F280" s="197">
        <v>0</v>
      </c>
      <c r="G280" s="76"/>
    </row>
    <row r="281" spans="2:7">
      <c r="B281" s="283" t="s">
        <v>300</v>
      </c>
      <c r="C281" s="284" t="s">
        <v>13</v>
      </c>
      <c r="E281" s="287" t="s">
        <v>300</v>
      </c>
      <c r="F281" s="198">
        <v>399</v>
      </c>
      <c r="G281" s="77"/>
    </row>
    <row r="282" spans="2:7">
      <c r="B282" s="283" t="s">
        <v>301</v>
      </c>
      <c r="C282" s="284" t="s">
        <v>13</v>
      </c>
      <c r="E282" s="287" t="s">
        <v>301</v>
      </c>
      <c r="F282" s="197">
        <v>499</v>
      </c>
      <c r="G282" s="76"/>
    </row>
    <row r="283" spans="2:7">
      <c r="B283" s="283" t="s">
        <v>302</v>
      </c>
      <c r="C283" s="284" t="s">
        <v>13</v>
      </c>
      <c r="E283" s="287" t="s">
        <v>302</v>
      </c>
      <c r="F283" s="197">
        <v>599</v>
      </c>
      <c r="G283" s="76"/>
    </row>
    <row r="284" spans="2:7">
      <c r="B284" s="283" t="s">
        <v>454</v>
      </c>
      <c r="C284" s="284" t="s">
        <v>13</v>
      </c>
      <c r="E284" s="287" t="s">
        <v>454</v>
      </c>
      <c r="F284" s="197">
        <v>799</v>
      </c>
      <c r="G284" s="76"/>
    </row>
    <row r="285" spans="2:7">
      <c r="C285" s="75"/>
      <c r="E285" s="196" t="s">
        <v>455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283" t="s">
        <v>33</v>
      </c>
      <c r="C287" s="283" t="s">
        <v>67</v>
      </c>
      <c r="E287" s="78" t="s">
        <v>69</v>
      </c>
      <c r="F287" s="79" t="s">
        <v>103</v>
      </c>
    </row>
    <row r="288" spans="2:7">
      <c r="B288" s="283" t="s">
        <v>55</v>
      </c>
      <c r="C288" s="283" t="s">
        <v>161</v>
      </c>
      <c r="E288" s="286" t="s">
        <v>70</v>
      </c>
      <c r="F288" s="79" t="s">
        <v>140</v>
      </c>
    </row>
    <row r="289" spans="2:7">
      <c r="B289" s="283" t="s">
        <v>54</v>
      </c>
      <c r="C289" s="283" t="s">
        <v>162</v>
      </c>
      <c r="E289" s="286" t="s">
        <v>71</v>
      </c>
      <c r="F289" s="79" t="s">
        <v>163</v>
      </c>
    </row>
    <row r="290" spans="2:7">
      <c r="B290" s="283" t="s">
        <v>90</v>
      </c>
      <c r="C290" s="283" t="s">
        <v>66</v>
      </c>
      <c r="E290" s="286" t="s">
        <v>72</v>
      </c>
      <c r="F290" s="79" t="s">
        <v>104</v>
      </c>
    </row>
    <row r="291" spans="2:7">
      <c r="B291" s="283" t="s">
        <v>91</v>
      </c>
      <c r="C291" s="283" t="s">
        <v>108</v>
      </c>
      <c r="E291" s="286" t="s">
        <v>73</v>
      </c>
      <c r="F291" s="79" t="s">
        <v>814</v>
      </c>
    </row>
    <row r="292" spans="2:7">
      <c r="B292" s="283" t="s">
        <v>92</v>
      </c>
      <c r="C292" s="283"/>
      <c r="E292" s="286" t="s">
        <v>74</v>
      </c>
      <c r="F292" s="79" t="s">
        <v>105</v>
      </c>
    </row>
    <row r="293" spans="2:7">
      <c r="B293" s="283" t="s">
        <v>56</v>
      </c>
      <c r="C293" s="283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602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601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574</v>
      </c>
      <c r="N5" s="126" t="s">
        <v>299</v>
      </c>
      <c r="O5" s="124" t="s">
        <v>257</v>
      </c>
      <c r="P5" s="124" t="s">
        <v>331</v>
      </c>
      <c r="Q5" s="127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603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580</v>
      </c>
      <c r="K6" s="10" t="s">
        <v>573</v>
      </c>
      <c r="N6" s="126" t="s">
        <v>242</v>
      </c>
      <c r="O6" s="124" t="s">
        <v>258</v>
      </c>
      <c r="P6" s="124" t="s">
        <v>329</v>
      </c>
      <c r="Q6" s="127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604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6" t="s">
        <v>243</v>
      </c>
      <c r="O7" s="1" t="s">
        <v>584</v>
      </c>
      <c r="P7" s="124" t="s">
        <v>330</v>
      </c>
      <c r="Q7" s="127" t="s">
        <v>294</v>
      </c>
      <c r="R7" s="126" t="s">
        <v>243</v>
      </c>
      <c r="S7" t="s">
        <v>691</v>
      </c>
      <c r="T7" s="10"/>
      <c r="U7" s="9"/>
      <c r="W7" t="s">
        <v>605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538</v>
      </c>
      <c r="K8" s="14" t="s">
        <v>122</v>
      </c>
      <c r="N8" s="126" t="s">
        <v>244</v>
      </c>
      <c r="O8" s="1" t="s">
        <v>585</v>
      </c>
      <c r="P8" s="124" t="s">
        <v>328</v>
      </c>
      <c r="Q8" s="127" t="s">
        <v>294</v>
      </c>
      <c r="R8" s="126" t="s">
        <v>243</v>
      </c>
      <c r="S8" t="s">
        <v>691</v>
      </c>
      <c r="W8" t="s">
        <v>606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581</v>
      </c>
      <c r="K9" s="14" t="s">
        <v>430</v>
      </c>
      <c r="N9" s="122" t="s">
        <v>245</v>
      </c>
      <c r="O9" s="123" t="s">
        <v>259</v>
      </c>
      <c r="P9" s="124" t="s">
        <v>560</v>
      </c>
      <c r="Q9" s="127" t="s">
        <v>295</v>
      </c>
      <c r="R9" t="s">
        <v>692</v>
      </c>
      <c r="S9" t="s">
        <v>693</v>
      </c>
      <c r="T9" t="s">
        <v>316</v>
      </c>
      <c r="U9" s="4" t="s">
        <v>323</v>
      </c>
      <c r="W9" t="s">
        <v>607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367</v>
      </c>
      <c r="I10" s="24" t="s">
        <v>654</v>
      </c>
      <c r="J10" t="s">
        <v>550</v>
      </c>
      <c r="K10" s="14" t="s">
        <v>551</v>
      </c>
      <c r="N10" s="126" t="s">
        <v>246</v>
      </c>
      <c r="O10" s="1" t="s">
        <v>260</v>
      </c>
      <c r="P10" s="124" t="s">
        <v>328</v>
      </c>
      <c r="Q10" s="127" t="s">
        <v>294</v>
      </c>
      <c r="R10" s="126" t="s">
        <v>243</v>
      </c>
      <c r="S10" t="s">
        <v>691</v>
      </c>
      <c r="T10" t="s">
        <v>317</v>
      </c>
      <c r="U10" s="4" t="s">
        <v>324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366</v>
      </c>
      <c r="I11" s="24" t="s">
        <v>655</v>
      </c>
      <c r="J11" t="s">
        <v>266</v>
      </c>
      <c r="N11" s="128" t="s">
        <v>247</v>
      </c>
      <c r="O11" s="1" t="s">
        <v>261</v>
      </c>
      <c r="P11" s="124" t="s">
        <v>328</v>
      </c>
      <c r="Q11" s="127" t="s">
        <v>294</v>
      </c>
      <c r="R11" s="126" t="s">
        <v>243</v>
      </c>
      <c r="S11" t="s">
        <v>691</v>
      </c>
      <c r="T11" t="s">
        <v>318</v>
      </c>
      <c r="U11" s="4" t="s">
        <v>326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368</v>
      </c>
      <c r="I12" s="13" t="s">
        <v>656</v>
      </c>
      <c r="N12" s="126" t="s">
        <v>614</v>
      </c>
      <c r="O12" s="1" t="s">
        <v>615</v>
      </c>
      <c r="P12" s="124" t="s">
        <v>328</v>
      </c>
      <c r="Q12" s="127" t="s">
        <v>294</v>
      </c>
      <c r="R12" s="126" t="s">
        <v>243</v>
      </c>
      <c r="S12" t="s">
        <v>691</v>
      </c>
      <c r="T12" t="s">
        <v>319</v>
      </c>
      <c r="U12" s="4" t="s">
        <v>327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369</v>
      </c>
      <c r="I13" s="13" t="s">
        <v>656</v>
      </c>
      <c r="N13" s="12" t="s">
        <v>593</v>
      </c>
      <c r="O13" s="1" t="s">
        <v>594</v>
      </c>
      <c r="P13" s="124" t="s">
        <v>328</v>
      </c>
      <c r="Q13" s="127" t="s">
        <v>294</v>
      </c>
      <c r="R13" s="126" t="s">
        <v>243</v>
      </c>
      <c r="S13" t="s">
        <v>691</v>
      </c>
      <c r="T13" t="s">
        <v>334</v>
      </c>
      <c r="U13" s="4" t="s">
        <v>564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365</v>
      </c>
      <c r="I14" s="25" t="s">
        <v>657</v>
      </c>
      <c r="J14" s="4"/>
      <c r="N14" s="126" t="s">
        <v>626</v>
      </c>
      <c r="O14" s="123" t="s">
        <v>627</v>
      </c>
      <c r="P14" s="124" t="s">
        <v>329</v>
      </c>
      <c r="Q14" s="127" t="s">
        <v>295</v>
      </c>
      <c r="R14" t="s">
        <v>692</v>
      </c>
      <c r="S14" t="s">
        <v>693</v>
      </c>
      <c r="T14" t="s">
        <v>335</v>
      </c>
      <c r="U14" s="4" t="s">
        <v>565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371</v>
      </c>
      <c r="I15" s="25" t="s">
        <v>375</v>
      </c>
      <c r="N15" s="126" t="s">
        <v>628</v>
      </c>
      <c r="O15" s="123" t="s">
        <v>629</v>
      </c>
      <c r="P15" s="124" t="s">
        <v>328</v>
      </c>
      <c r="Q15" s="127" t="s">
        <v>294</v>
      </c>
      <c r="R15" s="159"/>
      <c r="T15" t="s">
        <v>320</v>
      </c>
      <c r="U15" s="4" t="s">
        <v>325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370</v>
      </c>
      <c r="I16" s="25" t="s">
        <v>374</v>
      </c>
      <c r="N16" s="126" t="s">
        <v>248</v>
      </c>
      <c r="O16" s="123" t="s">
        <v>262</v>
      </c>
      <c r="P16" s="124" t="s">
        <v>590</v>
      </c>
      <c r="Q16" s="127" t="s">
        <v>293</v>
      </c>
      <c r="R16" s="159"/>
      <c r="T16" t="s">
        <v>321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586</v>
      </c>
      <c r="P17" s="124" t="s">
        <v>233</v>
      </c>
      <c r="Q17" s="127" t="s">
        <v>293</v>
      </c>
      <c r="R17" s="159"/>
      <c r="T17" t="s">
        <v>322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342</v>
      </c>
      <c r="J18" s="20" t="s">
        <v>303</v>
      </c>
      <c r="K18" s="14" t="s">
        <v>538</v>
      </c>
      <c r="L18" t="s">
        <v>646</v>
      </c>
      <c r="M18" s="10" t="s">
        <v>574</v>
      </c>
      <c r="N18" s="126" t="s">
        <v>250</v>
      </c>
      <c r="O18" s="1" t="s">
        <v>587</v>
      </c>
      <c r="P18" s="124" t="s">
        <v>233</v>
      </c>
      <c r="Q18" s="127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343</v>
      </c>
      <c r="J19" s="20" t="s">
        <v>303</v>
      </c>
      <c r="K19" s="14" t="s">
        <v>538</v>
      </c>
      <c r="L19" t="s">
        <v>646</v>
      </c>
      <c r="M19" s="10" t="s">
        <v>574</v>
      </c>
      <c r="N19" s="129" t="s">
        <v>582</v>
      </c>
      <c r="O19" s="130" t="s">
        <v>588</v>
      </c>
      <c r="P19" s="124" t="s">
        <v>287</v>
      </c>
      <c r="Q19" s="124" t="s">
        <v>333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344</v>
      </c>
      <c r="J20" s="20" t="s">
        <v>303</v>
      </c>
      <c r="K20" s="14" t="s">
        <v>538</v>
      </c>
      <c r="L20" t="s">
        <v>646</v>
      </c>
      <c r="M20" s="10" t="s">
        <v>574</v>
      </c>
      <c r="N20" s="122" t="s">
        <v>251</v>
      </c>
      <c r="O20" s="123" t="s">
        <v>263</v>
      </c>
      <c r="P20" s="124" t="s">
        <v>592</v>
      </c>
      <c r="Q20" s="124" t="s">
        <v>332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557</v>
      </c>
      <c r="J21" s="21" t="s">
        <v>300</v>
      </c>
      <c r="K21" s="14" t="s">
        <v>538</v>
      </c>
      <c r="L21" t="s">
        <v>646</v>
      </c>
      <c r="M21" s="10" t="s">
        <v>574</v>
      </c>
      <c r="N21" s="126" t="s">
        <v>252</v>
      </c>
      <c r="O21" s="123" t="s">
        <v>264</v>
      </c>
      <c r="P21" s="124" t="s">
        <v>287</v>
      </c>
      <c r="Q21" s="124" t="s">
        <v>333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418</v>
      </c>
      <c r="J22" s="21" t="s">
        <v>300</v>
      </c>
      <c r="K22" s="13" t="s">
        <v>581</v>
      </c>
      <c r="L22" s="11" t="s">
        <v>580</v>
      </c>
      <c r="M22" s="10" t="s">
        <v>573</v>
      </c>
      <c r="N22" s="128" t="s">
        <v>253</v>
      </c>
      <c r="O22" s="123" t="s">
        <v>265</v>
      </c>
      <c r="P22" s="124" t="s">
        <v>391</v>
      </c>
      <c r="Q22" s="127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345</v>
      </c>
      <c r="J23" s="21" t="s">
        <v>301</v>
      </c>
      <c r="K23" s="13" t="s">
        <v>581</v>
      </c>
      <c r="L23" s="11" t="s">
        <v>580</v>
      </c>
      <c r="M23" s="10" t="s">
        <v>573</v>
      </c>
      <c r="N23" s="126" t="s">
        <v>254</v>
      </c>
      <c r="O23" s="123" t="s">
        <v>288</v>
      </c>
      <c r="P23" s="124" t="s">
        <v>287</v>
      </c>
      <c r="Q23" s="124" t="s">
        <v>333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346</v>
      </c>
      <c r="J24" s="20" t="s">
        <v>303</v>
      </c>
      <c r="K24" s="13" t="s">
        <v>581</v>
      </c>
      <c r="L24" s="11" t="s">
        <v>580</v>
      </c>
      <c r="M24" s="10" t="s">
        <v>573</v>
      </c>
      <c r="N24" s="129" t="s">
        <v>583</v>
      </c>
      <c r="O24" s="130" t="s">
        <v>589</v>
      </c>
      <c r="P24" s="124" t="s">
        <v>287</v>
      </c>
      <c r="Q24" s="124" t="s">
        <v>333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347</v>
      </c>
      <c r="J25" s="21" t="s">
        <v>300</v>
      </c>
      <c r="K25" s="13" t="s">
        <v>581</v>
      </c>
      <c r="L25" s="11" t="s">
        <v>580</v>
      </c>
      <c r="M25" s="10" t="s">
        <v>573</v>
      </c>
      <c r="N25" s="126" t="s">
        <v>360</v>
      </c>
      <c r="O25" s="123" t="s">
        <v>361</v>
      </c>
      <c r="P25" s="124" t="s">
        <v>329</v>
      </c>
      <c r="Q25" s="127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519</v>
      </c>
      <c r="J26" s="21" t="s">
        <v>300</v>
      </c>
      <c r="K26" s="13" t="s">
        <v>581</v>
      </c>
      <c r="L26" s="11" t="s">
        <v>580</v>
      </c>
      <c r="M26" s="10" t="s">
        <v>573</v>
      </c>
      <c r="N26" s="126" t="s">
        <v>255</v>
      </c>
      <c r="O26" s="123" t="s">
        <v>289</v>
      </c>
      <c r="P26" s="124" t="s">
        <v>591</v>
      </c>
      <c r="Q26" s="124" t="s">
        <v>333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348</v>
      </c>
      <c r="J27" s="20" t="s">
        <v>303</v>
      </c>
      <c r="K27" s="14" t="s">
        <v>538</v>
      </c>
      <c r="L27" t="s">
        <v>646</v>
      </c>
      <c r="M27" s="10" t="s">
        <v>574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485</v>
      </c>
      <c r="J28" s="20" t="s">
        <v>303</v>
      </c>
      <c r="K28" s="14" t="s">
        <v>538</v>
      </c>
      <c r="L28" t="s">
        <v>646</v>
      </c>
      <c r="M28" s="10" t="s">
        <v>574</v>
      </c>
      <c r="N28" s="10" t="s">
        <v>648</v>
      </c>
      <c r="O28" s="10" t="s">
        <v>382</v>
      </c>
      <c r="P28" s="122" t="s">
        <v>241</v>
      </c>
      <c r="Q28" s="122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484</v>
      </c>
      <c r="J29" s="20" t="s">
        <v>303</v>
      </c>
      <c r="K29" s="14" t="s">
        <v>538</v>
      </c>
      <c r="L29" t="s">
        <v>646</v>
      </c>
      <c r="M29" s="10" t="s">
        <v>574</v>
      </c>
      <c r="N29" s="10" t="s">
        <v>649</v>
      </c>
      <c r="O29" s="10" t="s">
        <v>383</v>
      </c>
      <c r="P29" s="126" t="s">
        <v>299</v>
      </c>
      <c r="Q29" s="126" t="s">
        <v>299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408</v>
      </c>
      <c r="J30" s="21" t="s">
        <v>301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384</v>
      </c>
      <c r="P30" s="126" t="s">
        <v>626</v>
      </c>
      <c r="Q30" s="126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409</v>
      </c>
      <c r="J31" s="21" t="s">
        <v>301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6" t="s">
        <v>242</v>
      </c>
      <c r="Q31" s="126" t="s">
        <v>242</v>
      </c>
      <c r="R31" s="161"/>
    </row>
    <row r="32" spans="2:20" ht="15.6">
      <c r="B32" s="8" t="s">
        <v>376</v>
      </c>
      <c r="C32" s="9" t="s">
        <v>378</v>
      </c>
      <c r="D32" s="9" t="s">
        <v>366</v>
      </c>
      <c r="E32" s="9" t="s">
        <v>366</v>
      </c>
      <c r="G32" s="9" t="s">
        <v>366</v>
      </c>
      <c r="H32" s="4"/>
      <c r="I32" s="23" t="s">
        <v>349</v>
      </c>
      <c r="J32" s="20" t="s">
        <v>303</v>
      </c>
      <c r="K32" s="13" t="s">
        <v>283</v>
      </c>
      <c r="L32" s="11" t="s">
        <v>580</v>
      </c>
      <c r="M32" s="10" t="s">
        <v>647</v>
      </c>
      <c r="N32" s="10" t="s">
        <v>652</v>
      </c>
      <c r="O32" s="10" t="s">
        <v>658</v>
      </c>
      <c r="P32" s="126" t="s">
        <v>243</v>
      </c>
      <c r="Q32" s="126" t="s">
        <v>243</v>
      </c>
      <c r="R32" s="161"/>
    </row>
    <row r="33" spans="2:18" ht="15.6">
      <c r="B33" s="8" t="s">
        <v>362</v>
      </c>
      <c r="C33" s="9" t="s">
        <v>379</v>
      </c>
      <c r="D33" s="9" t="s">
        <v>367</v>
      </c>
      <c r="E33" s="9" t="s">
        <v>367</v>
      </c>
      <c r="G33" s="9" t="s">
        <v>367</v>
      </c>
      <c r="H33" s="4"/>
      <c r="I33" s="23" t="s">
        <v>350</v>
      </c>
      <c r="J33" s="20" t="s">
        <v>303</v>
      </c>
      <c r="K33" s="13" t="s">
        <v>699</v>
      </c>
      <c r="L33" s="11" t="s">
        <v>580</v>
      </c>
      <c r="M33" s="10" t="s">
        <v>647</v>
      </c>
      <c r="N33" s="10" t="s">
        <v>653</v>
      </c>
      <c r="O33" s="12" t="s">
        <v>385</v>
      </c>
      <c r="P33" s="126" t="s">
        <v>244</v>
      </c>
      <c r="Q33" s="126" t="s">
        <v>694</v>
      </c>
      <c r="R33" s="161"/>
    </row>
    <row r="34" spans="2:18" ht="15.6">
      <c r="B34" s="8" t="s">
        <v>363</v>
      </c>
      <c r="C34" s="9" t="s">
        <v>380</v>
      </c>
      <c r="D34" s="9" t="s">
        <v>368</v>
      </c>
      <c r="E34" s="9" t="s">
        <v>368</v>
      </c>
      <c r="G34" s="9" t="s">
        <v>368</v>
      </c>
      <c r="H34" s="4"/>
      <c r="I34" s="23" t="s">
        <v>351</v>
      </c>
      <c r="J34" s="20" t="s">
        <v>303</v>
      </c>
      <c r="K34" s="13" t="s">
        <v>699</v>
      </c>
      <c r="L34" s="11" t="s">
        <v>580</v>
      </c>
      <c r="M34" s="10" t="s">
        <v>647</v>
      </c>
      <c r="N34" s="24" t="s">
        <v>654</v>
      </c>
      <c r="O34" s="12" t="s">
        <v>386</v>
      </c>
      <c r="P34" s="122" t="s">
        <v>245</v>
      </c>
      <c r="Q34" s="122" t="s">
        <v>245</v>
      </c>
      <c r="R34" s="160"/>
    </row>
    <row r="35" spans="2:18" ht="15.6">
      <c r="B35" s="8" t="s">
        <v>364</v>
      </c>
      <c r="C35" s="9" t="s">
        <v>377</v>
      </c>
      <c r="D35" s="9" t="s">
        <v>369</v>
      </c>
      <c r="E35" s="9" t="s">
        <v>369</v>
      </c>
      <c r="G35" s="9" t="s">
        <v>369</v>
      </c>
      <c r="H35" s="4"/>
      <c r="I35" s="23" t="s">
        <v>352</v>
      </c>
      <c r="J35" s="20" t="s">
        <v>303</v>
      </c>
      <c r="K35" s="13" t="s">
        <v>699</v>
      </c>
      <c r="L35" s="11" t="s">
        <v>580</v>
      </c>
      <c r="M35" s="10" t="s">
        <v>647</v>
      </c>
      <c r="N35" s="24" t="s">
        <v>655</v>
      </c>
      <c r="O35" s="12" t="s">
        <v>387</v>
      </c>
      <c r="P35" s="126" t="s">
        <v>246</v>
      </c>
      <c r="Q35" s="126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353</v>
      </c>
      <c r="J36" s="21" t="s">
        <v>300</v>
      </c>
      <c r="K36" s="13" t="s">
        <v>699</v>
      </c>
      <c r="L36" s="11" t="s">
        <v>580</v>
      </c>
      <c r="M36" s="10" t="s">
        <v>647</v>
      </c>
      <c r="N36" s="10" t="s">
        <v>372</v>
      </c>
      <c r="O36" s="12" t="s">
        <v>388</v>
      </c>
      <c r="P36" s="128" t="s">
        <v>247</v>
      </c>
      <c r="Q36" s="128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365</v>
      </c>
      <c r="H37" s="4"/>
      <c r="I37" s="23" t="s">
        <v>597</v>
      </c>
      <c r="J37" s="21" t="s">
        <v>300</v>
      </c>
      <c r="K37" s="13" t="s">
        <v>699</v>
      </c>
      <c r="L37" s="11" t="s">
        <v>580</v>
      </c>
      <c r="M37" s="10" t="s">
        <v>647</v>
      </c>
      <c r="N37" s="13" t="s">
        <v>283</v>
      </c>
      <c r="O37" s="10" t="s">
        <v>417</v>
      </c>
      <c r="P37" s="126" t="s">
        <v>614</v>
      </c>
      <c r="Q37" s="126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370</v>
      </c>
      <c r="H38" s="4"/>
      <c r="I38" s="23" t="s">
        <v>518</v>
      </c>
      <c r="J38" s="20" t="s">
        <v>303</v>
      </c>
      <c r="K38" s="13" t="s">
        <v>699</v>
      </c>
      <c r="L38" s="11" t="s">
        <v>580</v>
      </c>
      <c r="M38" s="10" t="s">
        <v>647</v>
      </c>
      <c r="N38" s="12" t="s">
        <v>373</v>
      </c>
      <c r="O38" s="12" t="s">
        <v>390</v>
      </c>
      <c r="P38" s="12" t="s">
        <v>593</v>
      </c>
      <c r="Q38" s="126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371</v>
      </c>
      <c r="H39" s="4"/>
      <c r="I39" s="23" t="s">
        <v>459</v>
      </c>
      <c r="J39" s="21" t="s">
        <v>301</v>
      </c>
      <c r="K39" s="13" t="s">
        <v>699</v>
      </c>
      <c r="L39" s="11" t="s">
        <v>580</v>
      </c>
      <c r="M39" s="10" t="s">
        <v>647</v>
      </c>
      <c r="N39" s="25" t="s">
        <v>548</v>
      </c>
      <c r="O39" s="12" t="s">
        <v>549</v>
      </c>
      <c r="P39" s="126" t="s">
        <v>626</v>
      </c>
      <c r="Q39" s="126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354</v>
      </c>
      <c r="J40" s="20" t="s">
        <v>556</v>
      </c>
      <c r="K40" s="13" t="s">
        <v>699</v>
      </c>
      <c r="L40" s="11" t="s">
        <v>580</v>
      </c>
      <c r="M40" s="10" t="s">
        <v>647</v>
      </c>
      <c r="N40" s="12" t="s">
        <v>375</v>
      </c>
      <c r="O40" s="10"/>
      <c r="P40" s="126" t="s">
        <v>628</v>
      </c>
      <c r="Q40" s="126" t="s">
        <v>698</v>
      </c>
      <c r="R40" s="161"/>
    </row>
    <row r="41" spans="2:18" ht="15.6">
      <c r="H41" s="4"/>
      <c r="I41" s="23" t="s">
        <v>598</v>
      </c>
      <c r="J41" s="20" t="s">
        <v>303</v>
      </c>
      <c r="K41" s="13" t="s">
        <v>699</v>
      </c>
      <c r="L41" s="11" t="s">
        <v>580</v>
      </c>
      <c r="M41" s="10" t="s">
        <v>647</v>
      </c>
      <c r="N41" s="12" t="s">
        <v>374</v>
      </c>
      <c r="O41" s="10"/>
      <c r="P41" s="126" t="s">
        <v>248</v>
      </c>
      <c r="Q41" s="126" t="s">
        <v>248</v>
      </c>
      <c r="R41" s="161"/>
    </row>
    <row r="42" spans="2:18" ht="15.6">
      <c r="H42" s="4"/>
      <c r="I42" s="23" t="s">
        <v>355</v>
      </c>
      <c r="J42" s="20" t="s">
        <v>303</v>
      </c>
      <c r="K42" s="13" t="s">
        <v>699</v>
      </c>
      <c r="L42" s="11" t="s">
        <v>580</v>
      </c>
      <c r="M42" s="10" t="s">
        <v>647</v>
      </c>
      <c r="N42" s="10"/>
      <c r="O42" s="10"/>
      <c r="P42" s="126" t="s">
        <v>249</v>
      </c>
      <c r="Q42" s="126" t="s">
        <v>249</v>
      </c>
      <c r="R42" s="161"/>
    </row>
    <row r="43" spans="2:18" ht="15.6">
      <c r="H43" s="4"/>
      <c r="I43" s="23" t="s">
        <v>599</v>
      </c>
      <c r="J43" s="20" t="s">
        <v>303</v>
      </c>
      <c r="K43" s="13" t="s">
        <v>699</v>
      </c>
      <c r="L43" s="11" t="s">
        <v>580</v>
      </c>
      <c r="M43" s="10" t="s">
        <v>647</v>
      </c>
      <c r="P43" s="126" t="s">
        <v>250</v>
      </c>
      <c r="Q43" s="126" t="s">
        <v>250</v>
      </c>
      <c r="R43" s="161"/>
    </row>
    <row r="44" spans="2:18" ht="15.6">
      <c r="H44" s="4"/>
      <c r="I44" s="23" t="s">
        <v>356</v>
      </c>
      <c r="J44" s="20" t="s">
        <v>303</v>
      </c>
      <c r="K44" s="13" t="s">
        <v>699</v>
      </c>
      <c r="L44" s="11" t="s">
        <v>580</v>
      </c>
      <c r="M44" s="10" t="s">
        <v>647</v>
      </c>
      <c r="P44" s="129" t="s">
        <v>582</v>
      </c>
      <c r="Q44" s="129" t="s">
        <v>582</v>
      </c>
      <c r="R44" s="163"/>
    </row>
    <row r="45" spans="2:18" ht="15.6">
      <c r="H45" s="4"/>
      <c r="I45" s="23" t="s">
        <v>357</v>
      </c>
      <c r="J45" s="20" t="s">
        <v>303</v>
      </c>
      <c r="K45" s="13" t="s">
        <v>699</v>
      </c>
      <c r="L45" s="11" t="s">
        <v>580</v>
      </c>
      <c r="M45" s="10" t="s">
        <v>647</v>
      </c>
      <c r="P45" s="122" t="s">
        <v>251</v>
      </c>
      <c r="Q45" s="122" t="s">
        <v>251</v>
      </c>
      <c r="R45" s="160"/>
    </row>
    <row r="46" spans="2:18" ht="15.6">
      <c r="H46" s="4"/>
      <c r="I46" t="s">
        <v>643</v>
      </c>
      <c r="J46" s="20" t="s">
        <v>303</v>
      </c>
      <c r="K46" s="13" t="s">
        <v>699</v>
      </c>
      <c r="L46" s="11" t="s">
        <v>580</v>
      </c>
      <c r="M46" s="10" t="s">
        <v>647</v>
      </c>
      <c r="P46" s="126" t="s">
        <v>252</v>
      </c>
      <c r="Q46" s="126" t="s">
        <v>252</v>
      </c>
      <c r="R46" s="161"/>
    </row>
    <row r="47" spans="2:18" ht="15.6">
      <c r="I47" t="s">
        <v>644</v>
      </c>
      <c r="J47" s="20" t="s">
        <v>303</v>
      </c>
      <c r="K47" s="13" t="s">
        <v>581</v>
      </c>
      <c r="L47" s="11" t="s">
        <v>580</v>
      </c>
      <c r="M47" s="10" t="s">
        <v>573</v>
      </c>
      <c r="N47" s="11" t="s">
        <v>269</v>
      </c>
      <c r="P47" s="128" t="s">
        <v>253</v>
      </c>
      <c r="Q47" s="128" t="s">
        <v>253</v>
      </c>
      <c r="R47" s="162"/>
    </row>
    <row r="48" spans="2:18" ht="15.6">
      <c r="I48" t="s">
        <v>640</v>
      </c>
      <c r="J48" s="20" t="s">
        <v>303</v>
      </c>
      <c r="K48" s="13" t="s">
        <v>699</v>
      </c>
      <c r="L48" s="11" t="s">
        <v>580</v>
      </c>
      <c r="M48" s="10" t="s">
        <v>573</v>
      </c>
      <c r="N48" s="11" t="s">
        <v>269</v>
      </c>
      <c r="P48" s="126" t="s">
        <v>254</v>
      </c>
      <c r="Q48" s="126" t="s">
        <v>254</v>
      </c>
      <c r="R48" s="161"/>
    </row>
    <row r="49" spans="9:18" ht="15.6">
      <c r="I49" t="s">
        <v>641</v>
      </c>
      <c r="J49" s="20" t="s">
        <v>303</v>
      </c>
      <c r="K49" s="13" t="s">
        <v>581</v>
      </c>
      <c r="L49" s="11" t="s">
        <v>580</v>
      </c>
      <c r="M49" s="10" t="s">
        <v>573</v>
      </c>
      <c r="N49" s="11" t="s">
        <v>269</v>
      </c>
      <c r="P49" s="129" t="s">
        <v>583</v>
      </c>
      <c r="Q49" s="129" t="s">
        <v>583</v>
      </c>
      <c r="R49" s="163"/>
    </row>
    <row r="50" spans="9:18" ht="15.6">
      <c r="I50" t="s">
        <v>642</v>
      </c>
      <c r="J50" s="20" t="s">
        <v>556</v>
      </c>
      <c r="K50" s="13" t="s">
        <v>581</v>
      </c>
      <c r="L50" s="11" t="s">
        <v>580</v>
      </c>
      <c r="M50" s="10" t="s">
        <v>573</v>
      </c>
      <c r="N50" s="11" t="s">
        <v>580</v>
      </c>
      <c r="P50" s="126" t="s">
        <v>360</v>
      </c>
      <c r="Q50" s="126" t="s">
        <v>360</v>
      </c>
      <c r="R50" s="161"/>
    </row>
    <row r="51" spans="9:18" ht="15.6">
      <c r="I51" t="s">
        <v>638</v>
      </c>
      <c r="J51" s="20" t="s">
        <v>303</v>
      </c>
      <c r="K51" s="13" t="s">
        <v>283</v>
      </c>
      <c r="L51" s="154" t="s">
        <v>645</v>
      </c>
      <c r="M51" s="10" t="s">
        <v>647</v>
      </c>
      <c r="N51" s="11" t="s">
        <v>580</v>
      </c>
      <c r="P51" s="126" t="s">
        <v>255</v>
      </c>
      <c r="Q51" s="126" t="s">
        <v>255</v>
      </c>
      <c r="R51" s="161"/>
    </row>
    <row r="52" spans="9:18" ht="15.6">
      <c r="I52" t="s">
        <v>639</v>
      </c>
      <c r="J52" s="20" t="s">
        <v>303</v>
      </c>
      <c r="K52" s="13" t="s">
        <v>283</v>
      </c>
      <c r="L52" s="154" t="s">
        <v>645</v>
      </c>
      <c r="M52" s="10" t="s">
        <v>647</v>
      </c>
      <c r="N52" s="11" t="s">
        <v>580</v>
      </c>
    </row>
    <row r="53" spans="9:18">
      <c r="N53" s="11" t="s">
        <v>580</v>
      </c>
    </row>
    <row r="54" spans="9:18">
      <c r="N54" s="11" t="s">
        <v>580</v>
      </c>
    </row>
    <row r="55" spans="9:18">
      <c r="N55" s="11" t="s">
        <v>580</v>
      </c>
    </row>
    <row r="56" spans="9:18" ht="15.6">
      <c r="I56" s="22" t="s">
        <v>342</v>
      </c>
      <c r="J56" s="20" t="s">
        <v>303</v>
      </c>
      <c r="N56" s="11" t="s">
        <v>269</v>
      </c>
    </row>
    <row r="57" spans="9:18" ht="15.6">
      <c r="I57" s="22" t="s">
        <v>343</v>
      </c>
      <c r="J57" s="20" t="s">
        <v>303</v>
      </c>
      <c r="N57" s="11" t="s">
        <v>269</v>
      </c>
    </row>
    <row r="58" spans="9:18" ht="15.6">
      <c r="I58" s="22" t="s">
        <v>344</v>
      </c>
      <c r="J58" s="20" t="s">
        <v>303</v>
      </c>
      <c r="N58" s="11" t="s">
        <v>269</v>
      </c>
    </row>
    <row r="59" spans="9:18" ht="15.6">
      <c r="I59" s="22" t="s">
        <v>557</v>
      </c>
      <c r="J59" s="21" t="s">
        <v>300</v>
      </c>
      <c r="K59">
        <v>399</v>
      </c>
      <c r="N59" s="11" t="s">
        <v>580</v>
      </c>
    </row>
    <row r="60" spans="9:18" ht="15.6">
      <c r="I60" s="22" t="s">
        <v>418</v>
      </c>
      <c r="J60" s="21" t="s">
        <v>300</v>
      </c>
      <c r="K60">
        <v>399</v>
      </c>
      <c r="N60" s="11" t="s">
        <v>580</v>
      </c>
    </row>
    <row r="61" spans="9:18" ht="15.6">
      <c r="I61" s="22" t="s">
        <v>345</v>
      </c>
      <c r="J61" s="20" t="s">
        <v>556</v>
      </c>
      <c r="N61" s="11" t="s">
        <v>580</v>
      </c>
    </row>
    <row r="62" spans="9:18" ht="15.6">
      <c r="I62" s="22" t="s">
        <v>346</v>
      </c>
      <c r="J62" s="20" t="s">
        <v>303</v>
      </c>
      <c r="N62" s="11" t="s">
        <v>580</v>
      </c>
    </row>
    <row r="63" spans="9:18" ht="15.6">
      <c r="I63" s="22" t="s">
        <v>347</v>
      </c>
      <c r="J63" s="21" t="s">
        <v>300</v>
      </c>
      <c r="K63">
        <v>399</v>
      </c>
      <c r="N63" s="11" t="s">
        <v>580</v>
      </c>
    </row>
    <row r="64" spans="9:18" ht="15.6">
      <c r="I64" s="22" t="s">
        <v>519</v>
      </c>
      <c r="J64" s="21" t="s">
        <v>300</v>
      </c>
      <c r="N64" s="11" t="s">
        <v>580</v>
      </c>
    </row>
    <row r="65" spans="9:14" ht="15.6">
      <c r="I65" s="23" t="s">
        <v>348</v>
      </c>
      <c r="J65" s="20" t="s">
        <v>303</v>
      </c>
      <c r="N65" s="11" t="s">
        <v>580</v>
      </c>
    </row>
    <row r="66" spans="9:14" ht="15.6">
      <c r="I66" s="23" t="s">
        <v>485</v>
      </c>
      <c r="J66" s="20" t="s">
        <v>303</v>
      </c>
      <c r="N66" s="11" t="s">
        <v>580</v>
      </c>
    </row>
    <row r="67" spans="9:14" ht="15.6">
      <c r="I67" s="23" t="s">
        <v>484</v>
      </c>
      <c r="J67" s="20" t="s">
        <v>303</v>
      </c>
      <c r="N67" s="11" t="s">
        <v>580</v>
      </c>
    </row>
    <row r="68" spans="9:14" ht="15.6">
      <c r="I68" s="23" t="s">
        <v>408</v>
      </c>
      <c r="J68" s="21" t="s">
        <v>301</v>
      </c>
      <c r="N68" s="11" t="s">
        <v>580</v>
      </c>
    </row>
    <row r="69" spans="9:14" ht="15.6">
      <c r="I69" s="23" t="s">
        <v>409</v>
      </c>
      <c r="J69" s="21" t="s">
        <v>301</v>
      </c>
      <c r="N69" s="11" t="s">
        <v>580</v>
      </c>
    </row>
    <row r="70" spans="9:14" ht="15.6">
      <c r="I70" s="23" t="s">
        <v>349</v>
      </c>
      <c r="J70" s="20" t="s">
        <v>303</v>
      </c>
      <c r="N70" s="11" t="s">
        <v>580</v>
      </c>
    </row>
    <row r="71" spans="9:14" ht="15.6">
      <c r="I71" s="23" t="s">
        <v>350</v>
      </c>
      <c r="J71" s="20" t="s">
        <v>303</v>
      </c>
      <c r="N71" s="11" t="s">
        <v>580</v>
      </c>
    </row>
    <row r="72" spans="9:14" ht="15.6">
      <c r="I72" s="23" t="s">
        <v>351</v>
      </c>
      <c r="J72" s="20" t="s">
        <v>303</v>
      </c>
      <c r="N72" s="11" t="s">
        <v>580</v>
      </c>
    </row>
    <row r="73" spans="9:14" ht="15.6">
      <c r="I73" s="23" t="s">
        <v>352</v>
      </c>
      <c r="J73" s="20" t="s">
        <v>303</v>
      </c>
      <c r="N73" s="11" t="s">
        <v>580</v>
      </c>
    </row>
    <row r="74" spans="9:14" ht="15.6">
      <c r="I74" s="23" t="s">
        <v>353</v>
      </c>
      <c r="J74" s="21" t="s">
        <v>300</v>
      </c>
      <c r="K74">
        <v>399</v>
      </c>
      <c r="N74" s="11" t="s">
        <v>580</v>
      </c>
    </row>
    <row r="75" spans="9:14" ht="15.6">
      <c r="I75" s="23" t="s">
        <v>597</v>
      </c>
      <c r="J75" s="21" t="s">
        <v>300</v>
      </c>
      <c r="K75">
        <v>399</v>
      </c>
    </row>
    <row r="76" spans="9:14" ht="15.6">
      <c r="I76" s="23" t="s">
        <v>518</v>
      </c>
      <c r="J76" s="20" t="s">
        <v>556</v>
      </c>
    </row>
    <row r="77" spans="9:14" ht="15.6">
      <c r="I77" s="23" t="s">
        <v>459</v>
      </c>
      <c r="J77" s="21" t="s">
        <v>301</v>
      </c>
    </row>
    <row r="78" spans="9:14" ht="15.6">
      <c r="I78" s="23" t="s">
        <v>354</v>
      </c>
      <c r="J78" s="20" t="s">
        <v>556</v>
      </c>
    </row>
    <row r="79" spans="9:14" ht="15.6">
      <c r="I79" s="23" t="s">
        <v>598</v>
      </c>
      <c r="J79" s="20" t="s">
        <v>556</v>
      </c>
    </row>
    <row r="80" spans="9:14" ht="15.6">
      <c r="I80" s="23" t="s">
        <v>355</v>
      </c>
      <c r="J80" s="20" t="s">
        <v>556</v>
      </c>
    </row>
    <row r="81" spans="9:11" ht="15.6">
      <c r="I81" s="23" t="s">
        <v>599</v>
      </c>
      <c r="J81" s="20" t="s">
        <v>556</v>
      </c>
    </row>
    <row r="82" spans="9:11" ht="15.6">
      <c r="I82" s="23" t="s">
        <v>356</v>
      </c>
      <c r="J82" s="20" t="s">
        <v>303</v>
      </c>
    </row>
    <row r="83" spans="9:11" ht="15.6">
      <c r="I83" s="23" t="s">
        <v>357</v>
      </c>
      <c r="J83" s="20" t="s">
        <v>303</v>
      </c>
    </row>
    <row r="84" spans="9:11" ht="15.6">
      <c r="I84" t="s">
        <v>643</v>
      </c>
      <c r="J84" s="20" t="s">
        <v>303</v>
      </c>
    </row>
    <row r="85" spans="9:11" ht="15.6">
      <c r="I85" t="s">
        <v>644</v>
      </c>
      <c r="J85" s="20" t="s">
        <v>303</v>
      </c>
    </row>
    <row r="86" spans="9:11" ht="15.6">
      <c r="I86" t="s">
        <v>640</v>
      </c>
      <c r="J86" s="20" t="s">
        <v>303</v>
      </c>
      <c r="K86">
        <v>399</v>
      </c>
    </row>
    <row r="87" spans="9:11" ht="15.6">
      <c r="I87" t="s">
        <v>641</v>
      </c>
      <c r="J87" s="21" t="s">
        <v>300</v>
      </c>
      <c r="K87">
        <v>399</v>
      </c>
    </row>
    <row r="88" spans="9:11" ht="15.6">
      <c r="I88" t="s">
        <v>642</v>
      </c>
      <c r="J88" s="20" t="s">
        <v>556</v>
      </c>
    </row>
    <row r="89" spans="9:11" ht="15.6">
      <c r="I89" t="s">
        <v>638</v>
      </c>
      <c r="J89" s="20" t="s">
        <v>303</v>
      </c>
    </row>
    <row r="90" spans="9:11" ht="15.6">
      <c r="I90" t="s">
        <v>639</v>
      </c>
      <c r="J90" s="20" t="s">
        <v>303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712</v>
      </c>
      <c r="O3" s="169" t="s">
        <v>809</v>
      </c>
      <c r="P3" s="124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4" t="s">
        <v>716</v>
      </c>
      <c r="O4" s="169" t="s">
        <v>810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574</v>
      </c>
      <c r="M5" s="170" t="s">
        <v>719</v>
      </c>
      <c r="N5" s="124" t="s">
        <v>720</v>
      </c>
      <c r="O5" s="169" t="s">
        <v>811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573</v>
      </c>
      <c r="M6" s="171" t="s">
        <v>242</v>
      </c>
      <c r="N6" s="123" t="s">
        <v>723</v>
      </c>
      <c r="O6" s="169" t="s">
        <v>724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573</v>
      </c>
      <c r="M7" s="171" t="s">
        <v>727</v>
      </c>
      <c r="N7" s="123" t="s">
        <v>728</v>
      </c>
      <c r="O7" s="169" t="s">
        <v>724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3" t="s">
        <v>731</v>
      </c>
      <c r="O8" s="169" t="s">
        <v>732</v>
      </c>
      <c r="P8" s="124" t="s">
        <v>295</v>
      </c>
      <c r="R8" t="s">
        <v>316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538</v>
      </c>
      <c r="J9" s="14" t="s">
        <v>122</v>
      </c>
      <c r="M9" s="171" t="s">
        <v>583</v>
      </c>
      <c r="N9" s="123" t="s">
        <v>734</v>
      </c>
      <c r="O9" s="169" t="s">
        <v>732</v>
      </c>
      <c r="P9" s="124" t="s">
        <v>295</v>
      </c>
      <c r="R9" t="s">
        <v>317</v>
      </c>
      <c r="S9" s="4" t="s">
        <v>323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367</v>
      </c>
      <c r="H10" s="24" t="s">
        <v>735</v>
      </c>
      <c r="I10" s="13" t="s">
        <v>581</v>
      </c>
      <c r="J10" s="14" t="s">
        <v>430</v>
      </c>
      <c r="M10" s="168" t="s">
        <v>244</v>
      </c>
      <c r="N10" s="123" t="s">
        <v>736</v>
      </c>
      <c r="O10" s="169" t="s">
        <v>737</v>
      </c>
      <c r="P10" s="124" t="s">
        <v>294</v>
      </c>
      <c r="R10" t="s">
        <v>318</v>
      </c>
      <c r="S10" s="4" t="s">
        <v>324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550</v>
      </c>
      <c r="J11" s="14" t="s">
        <v>551</v>
      </c>
      <c r="M11" s="172" t="s">
        <v>246</v>
      </c>
      <c r="N11" s="123" t="s">
        <v>260</v>
      </c>
      <c r="O11" s="169" t="s">
        <v>811</v>
      </c>
      <c r="P11" s="124" t="s">
        <v>294</v>
      </c>
      <c r="R11" t="s">
        <v>319</v>
      </c>
      <c r="S11" s="4" t="s">
        <v>326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3" t="s">
        <v>742</v>
      </c>
      <c r="O12" s="169" t="s">
        <v>732</v>
      </c>
      <c r="P12" s="124" t="s">
        <v>294</v>
      </c>
      <c r="R12" t="s">
        <v>334</v>
      </c>
      <c r="S12" s="4" t="s">
        <v>327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593</v>
      </c>
      <c r="N13" s="123" t="s">
        <v>744</v>
      </c>
      <c r="O13" s="169" t="s">
        <v>732</v>
      </c>
      <c r="P13" s="124" t="s">
        <v>294</v>
      </c>
      <c r="R13" t="s">
        <v>335</v>
      </c>
      <c r="S13" s="4" t="s">
        <v>564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369</v>
      </c>
      <c r="H14" s="13" t="s">
        <v>283</v>
      </c>
      <c r="I14" t="s">
        <v>646</v>
      </c>
      <c r="J14" s="10" t="s">
        <v>574</v>
      </c>
      <c r="K14" t="s">
        <v>745</v>
      </c>
      <c r="M14" s="171" t="s">
        <v>614</v>
      </c>
      <c r="N14" s="123" t="s">
        <v>746</v>
      </c>
      <c r="O14" s="169" t="s">
        <v>732</v>
      </c>
      <c r="P14" s="124" t="s">
        <v>294</v>
      </c>
      <c r="R14" t="s">
        <v>320</v>
      </c>
      <c r="S14" s="4" t="s">
        <v>565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368</v>
      </c>
      <c r="H15" s="13" t="s">
        <v>373</v>
      </c>
      <c r="I15" s="11" t="s">
        <v>645</v>
      </c>
      <c r="J15" s="10" t="s">
        <v>647</v>
      </c>
      <c r="K15" t="s">
        <v>747</v>
      </c>
      <c r="M15" s="172" t="s">
        <v>748</v>
      </c>
      <c r="N15" s="123" t="s">
        <v>629</v>
      </c>
      <c r="O15" s="169" t="s">
        <v>732</v>
      </c>
      <c r="P15" s="124" t="s">
        <v>294</v>
      </c>
      <c r="R15" t="s">
        <v>321</v>
      </c>
      <c r="S15" s="4" t="s">
        <v>325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365</v>
      </c>
      <c r="H16" s="25" t="s">
        <v>548</v>
      </c>
      <c r="I16" s="11" t="s">
        <v>580</v>
      </c>
      <c r="J16" s="10" t="s">
        <v>573</v>
      </c>
      <c r="K16" t="s">
        <v>749</v>
      </c>
      <c r="M16" s="171" t="s">
        <v>248</v>
      </c>
      <c r="N16" s="123" t="s">
        <v>750</v>
      </c>
      <c r="O16" s="169" t="s">
        <v>751</v>
      </c>
      <c r="P16" s="124" t="s">
        <v>752</v>
      </c>
      <c r="R16" t="s">
        <v>322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371</v>
      </c>
      <c r="H17" s="25" t="s">
        <v>375</v>
      </c>
      <c r="M17" s="170" t="s">
        <v>249</v>
      </c>
      <c r="N17" s="123" t="s">
        <v>753</v>
      </c>
      <c r="O17" s="169" t="s">
        <v>754</v>
      </c>
      <c r="P17" s="124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370</v>
      </c>
      <c r="H18" s="25" t="s">
        <v>374</v>
      </c>
      <c r="M18" s="171" t="s">
        <v>756</v>
      </c>
      <c r="N18" s="173" t="s">
        <v>757</v>
      </c>
      <c r="O18" s="169" t="s">
        <v>732</v>
      </c>
      <c r="P18" s="124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574</v>
      </c>
      <c r="M19" s="171" t="s">
        <v>250</v>
      </c>
      <c r="N19" s="123" t="s">
        <v>759</v>
      </c>
      <c r="O19" s="169" t="s">
        <v>760</v>
      </c>
      <c r="P19" s="124" t="s">
        <v>752</v>
      </c>
      <c r="R19" t="s">
        <v>541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3" t="s">
        <v>289</v>
      </c>
      <c r="O20" s="169" t="s">
        <v>761</v>
      </c>
      <c r="P20" s="124" t="s">
        <v>287</v>
      </c>
      <c r="R20" t="s">
        <v>602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573</v>
      </c>
      <c r="M21" s="171" t="s">
        <v>254</v>
      </c>
      <c r="N21" s="123" t="s">
        <v>288</v>
      </c>
      <c r="O21" s="169" t="s">
        <v>761</v>
      </c>
      <c r="P21" s="124" t="s">
        <v>287</v>
      </c>
      <c r="R21" t="s">
        <v>601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3" t="s">
        <v>764</v>
      </c>
      <c r="O22" s="169" t="s">
        <v>765</v>
      </c>
      <c r="P22" s="124" t="s">
        <v>287</v>
      </c>
      <c r="R22" t="s">
        <v>603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4" t="s">
        <v>287</v>
      </c>
      <c r="R23" t="s">
        <v>604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343</v>
      </c>
      <c r="I24" s="20" t="s">
        <v>303</v>
      </c>
      <c r="M24" s="171" t="s">
        <v>582</v>
      </c>
      <c r="N24" s="123" t="s">
        <v>767</v>
      </c>
      <c r="O24" s="169" t="s">
        <v>768</v>
      </c>
      <c r="P24" s="124" t="s">
        <v>287</v>
      </c>
      <c r="R24" t="s">
        <v>605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557</v>
      </c>
      <c r="I25" s="21" t="s">
        <v>300</v>
      </c>
      <c r="J25">
        <v>399</v>
      </c>
      <c r="M25" s="171" t="s">
        <v>769</v>
      </c>
      <c r="N25" s="123" t="s">
        <v>361</v>
      </c>
      <c r="O25" s="169" t="s">
        <v>770</v>
      </c>
      <c r="P25" s="124" t="s">
        <v>771</v>
      </c>
      <c r="R25" t="s">
        <v>606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418</v>
      </c>
      <c r="I26" s="21" t="s">
        <v>300</v>
      </c>
      <c r="J26">
        <v>399</v>
      </c>
      <c r="R26" t="s">
        <v>607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345</v>
      </c>
      <c r="I27" s="21" t="s">
        <v>301</v>
      </c>
      <c r="K27" s="282"/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346</v>
      </c>
      <c r="I28" s="20" t="s">
        <v>303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300</v>
      </c>
      <c r="J29">
        <v>399</v>
      </c>
      <c r="K29" t="s">
        <v>243</v>
      </c>
      <c r="L29" t="s">
        <v>613</v>
      </c>
      <c r="M29" s="10" t="s">
        <v>715</v>
      </c>
      <c r="N29" s="10" t="s">
        <v>382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303</v>
      </c>
      <c r="K30" t="s">
        <v>244</v>
      </c>
      <c r="L30" t="s">
        <v>613</v>
      </c>
      <c r="M30" s="10" t="s">
        <v>718</v>
      </c>
      <c r="N30" s="10" t="s">
        <v>383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300</v>
      </c>
      <c r="M31" s="10" t="s">
        <v>721</v>
      </c>
      <c r="N31" s="10" t="s">
        <v>384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303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368</v>
      </c>
      <c r="E33" s="177" t="s">
        <v>368</v>
      </c>
      <c r="F33" s="177" t="s">
        <v>368</v>
      </c>
      <c r="G33" s="4"/>
      <c r="H33" s="23" t="s">
        <v>348</v>
      </c>
      <c r="I33" s="20" t="s">
        <v>303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368</v>
      </c>
      <c r="E34" s="177" t="s">
        <v>368</v>
      </c>
      <c r="F34" s="177" t="s">
        <v>368</v>
      </c>
      <c r="G34" s="4"/>
      <c r="H34" s="23" t="s">
        <v>485</v>
      </c>
      <c r="I34" s="20" t="s">
        <v>303</v>
      </c>
      <c r="K34" t="s">
        <v>692</v>
      </c>
      <c r="L34" t="s">
        <v>693</v>
      </c>
      <c r="M34" s="10" t="s">
        <v>733</v>
      </c>
      <c r="N34" s="12" t="s">
        <v>385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368</v>
      </c>
      <c r="E35" s="177" t="s">
        <v>368</v>
      </c>
      <c r="F35" s="177" t="s">
        <v>368</v>
      </c>
      <c r="G35" s="4"/>
      <c r="H35" s="23" t="s">
        <v>484</v>
      </c>
      <c r="I35" s="20" t="s">
        <v>303</v>
      </c>
      <c r="K35" t="s">
        <v>645</v>
      </c>
      <c r="L35" t="s">
        <v>848</v>
      </c>
      <c r="M35" s="10" t="s">
        <v>735</v>
      </c>
      <c r="N35" s="12" t="s">
        <v>386</v>
      </c>
      <c r="U35" s="121"/>
    </row>
    <row r="36" spans="2:21" ht="16.2" thickBot="1">
      <c r="B36" s="179" t="s">
        <v>238</v>
      </c>
      <c r="C36" s="177" t="s">
        <v>239</v>
      </c>
      <c r="D36" s="177" t="s">
        <v>368</v>
      </c>
      <c r="E36" s="177" t="s">
        <v>368</v>
      </c>
      <c r="F36" s="177" t="s">
        <v>368</v>
      </c>
      <c r="G36" s="4"/>
      <c r="H36" s="23" t="s">
        <v>408</v>
      </c>
      <c r="I36" s="21" t="s">
        <v>301</v>
      </c>
      <c r="M36" s="10" t="s">
        <v>739</v>
      </c>
      <c r="N36" s="12" t="s">
        <v>387</v>
      </c>
      <c r="U36" s="125"/>
    </row>
    <row r="37" spans="2:21" ht="16.2" thickBot="1">
      <c r="B37" s="179" t="s">
        <v>362</v>
      </c>
      <c r="C37" s="177" t="s">
        <v>379</v>
      </c>
      <c r="D37" s="177" t="s">
        <v>738</v>
      </c>
      <c r="E37" s="177" t="s">
        <v>738</v>
      </c>
      <c r="F37" s="177" t="s">
        <v>738</v>
      </c>
      <c r="G37" s="4"/>
      <c r="H37" s="23" t="s">
        <v>409</v>
      </c>
      <c r="I37" s="21" t="s">
        <v>301</v>
      </c>
      <c r="M37" s="10" t="s">
        <v>372</v>
      </c>
      <c r="N37" s="12" t="s">
        <v>388</v>
      </c>
    </row>
    <row r="38" spans="2:21" ht="16.2" thickBot="1">
      <c r="B38" s="179" t="s">
        <v>376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349</v>
      </c>
      <c r="I38" s="20" t="s">
        <v>303</v>
      </c>
      <c r="M38" s="13" t="s">
        <v>283</v>
      </c>
      <c r="N38" s="10" t="s">
        <v>417</v>
      </c>
    </row>
    <row r="39" spans="2:21" ht="16.2" thickBot="1">
      <c r="B39" s="179" t="s">
        <v>363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350</v>
      </c>
      <c r="I39" s="20" t="s">
        <v>303</v>
      </c>
      <c r="M39" s="12" t="s">
        <v>373</v>
      </c>
      <c r="N39" s="12" t="s">
        <v>390</v>
      </c>
      <c r="U39" s="126"/>
    </row>
    <row r="40" spans="2:21" ht="16.2" thickBot="1">
      <c r="B40" s="179" t="s">
        <v>364</v>
      </c>
      <c r="C40" s="177" t="s">
        <v>377</v>
      </c>
      <c r="D40" s="177" t="s">
        <v>743</v>
      </c>
      <c r="E40" s="177" t="s">
        <v>743</v>
      </c>
      <c r="F40" s="177" t="s">
        <v>743</v>
      </c>
      <c r="G40" s="4"/>
      <c r="H40" s="23" t="s">
        <v>351</v>
      </c>
      <c r="I40" s="20" t="s">
        <v>303</v>
      </c>
      <c r="M40" s="25" t="s">
        <v>548</v>
      </c>
      <c r="N40" s="12" t="s">
        <v>549</v>
      </c>
      <c r="U40" s="126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352</v>
      </c>
      <c r="I41" s="20" t="s">
        <v>303</v>
      </c>
      <c r="M41" s="12" t="s">
        <v>375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353</v>
      </c>
      <c r="I42" s="21" t="s">
        <v>300</v>
      </c>
      <c r="J42">
        <v>399</v>
      </c>
      <c r="M42" s="12" t="s">
        <v>374</v>
      </c>
      <c r="N42" s="10"/>
      <c r="U42" s="126"/>
    </row>
    <row r="43" spans="2:21" ht="15.6">
      <c r="B43" s="179" t="s">
        <v>792</v>
      </c>
      <c r="C43" s="183"/>
      <c r="D43" s="183"/>
      <c r="E43" s="183"/>
      <c r="G43" s="4"/>
      <c r="H43" s="23" t="s">
        <v>597</v>
      </c>
      <c r="I43" s="21" t="s">
        <v>300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518</v>
      </c>
      <c r="I44" s="20" t="s">
        <v>303</v>
      </c>
      <c r="U44" s="126"/>
    </row>
    <row r="45" spans="2:21" ht="15.45" customHeight="1">
      <c r="G45" s="4"/>
      <c r="H45" s="23" t="s">
        <v>793</v>
      </c>
      <c r="I45" s="20" t="s">
        <v>303</v>
      </c>
      <c r="U45" s="126"/>
    </row>
    <row r="46" spans="2:21" ht="15.6">
      <c r="G46" s="4"/>
      <c r="H46" s="184" t="s">
        <v>794</v>
      </c>
      <c r="I46" s="20" t="s">
        <v>303</v>
      </c>
      <c r="J46" s="185"/>
    </row>
    <row r="47" spans="2:21" ht="15.6">
      <c r="G47" s="4"/>
      <c r="H47" s="23" t="s">
        <v>839</v>
      </c>
      <c r="I47" s="21" t="s">
        <v>301</v>
      </c>
      <c r="U47" s="159"/>
    </row>
    <row r="48" spans="2:21">
      <c r="H48" s="23" t="s">
        <v>840</v>
      </c>
      <c r="I48" t="s">
        <v>556</v>
      </c>
      <c r="U48" s="159"/>
    </row>
    <row r="49" spans="8:21" ht="15.6">
      <c r="H49" s="184" t="s">
        <v>795</v>
      </c>
      <c r="I49" s="21" t="s">
        <v>301</v>
      </c>
      <c r="U49" s="159"/>
    </row>
    <row r="50" spans="8:21" ht="15.6">
      <c r="H50" s="23" t="s">
        <v>796</v>
      </c>
      <c r="I50" s="20" t="s">
        <v>303</v>
      </c>
      <c r="U50" s="159"/>
    </row>
    <row r="51" spans="8:21" ht="15.6">
      <c r="H51" s="23" t="s">
        <v>355</v>
      </c>
      <c r="I51" s="20" t="s">
        <v>303</v>
      </c>
      <c r="U51" s="125"/>
    </row>
    <row r="52" spans="8:21" ht="15.6">
      <c r="H52" s="23" t="s">
        <v>599</v>
      </c>
      <c r="I52" s="20" t="s">
        <v>303</v>
      </c>
      <c r="U52" s="125"/>
    </row>
    <row r="53" spans="8:21" ht="15.6">
      <c r="H53" s="23" t="s">
        <v>356</v>
      </c>
      <c r="I53" s="20" t="s">
        <v>303</v>
      </c>
      <c r="U53" s="125"/>
    </row>
    <row r="54" spans="8:21" ht="15.6">
      <c r="H54" s="23" t="s">
        <v>357</v>
      </c>
      <c r="I54" s="20" t="s">
        <v>303</v>
      </c>
      <c r="U54" s="159"/>
    </row>
    <row r="55" spans="8:21" ht="15.6">
      <c r="H55" s="23" t="s">
        <v>797</v>
      </c>
      <c r="I55" s="20" t="s">
        <v>303</v>
      </c>
      <c r="U55" s="125"/>
    </row>
    <row r="56" spans="8:21" ht="15.6">
      <c r="H56" s="23" t="s">
        <v>798</v>
      </c>
      <c r="I56" s="20" t="s">
        <v>303</v>
      </c>
      <c r="U56" s="125"/>
    </row>
    <row r="57" spans="8:21" ht="15.6">
      <c r="H57" s="23" t="s">
        <v>841</v>
      </c>
      <c r="I57" s="20" t="s">
        <v>303</v>
      </c>
      <c r="U57" s="159"/>
    </row>
    <row r="58" spans="8:21" ht="15.6">
      <c r="H58" t="s">
        <v>799</v>
      </c>
      <c r="I58" s="20" t="s">
        <v>303</v>
      </c>
      <c r="U58" s="125"/>
    </row>
    <row r="59" spans="8:21" ht="15.6">
      <c r="H59" t="s">
        <v>800</v>
      </c>
      <c r="I59" s="20" t="s">
        <v>303</v>
      </c>
    </row>
    <row r="60" spans="8:21" ht="15.6">
      <c r="H60" t="s">
        <v>801</v>
      </c>
      <c r="I60" s="20" t="s">
        <v>303</v>
      </c>
      <c r="J60">
        <v>399</v>
      </c>
    </row>
    <row r="61" spans="8:21" ht="15.6">
      <c r="H61" t="s">
        <v>802</v>
      </c>
      <c r="I61" s="20" t="s">
        <v>303</v>
      </c>
      <c r="J61">
        <v>399</v>
      </c>
    </row>
    <row r="62" spans="8:21" ht="15.6">
      <c r="H62" t="s">
        <v>803</v>
      </c>
      <c r="I62" s="20" t="s">
        <v>303</v>
      </c>
    </row>
    <row r="63" spans="8:21" ht="15.6">
      <c r="H63" t="s">
        <v>842</v>
      </c>
      <c r="I63" s="20" t="s">
        <v>303</v>
      </c>
    </row>
    <row r="64" spans="8:21" ht="15.6">
      <c r="H64" t="s">
        <v>843</v>
      </c>
      <c r="I64" s="20" t="s">
        <v>303</v>
      </c>
    </row>
    <row r="65" spans="8:9" ht="15.6">
      <c r="H65" t="s">
        <v>638</v>
      </c>
      <c r="I65" s="20" t="s">
        <v>303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70" zoomScaleNormal="80" zoomScaleSheetLayoutView="70" workbookViewId="0">
      <selection activeCell="B71" sqref="B71:G71"/>
    </sheetView>
  </sheetViews>
  <sheetFormatPr defaultRowHeight="14.4"/>
  <cols>
    <col min="1" max="1" width="6.44140625" bestFit="1" customWidth="1"/>
    <col min="2" max="2" width="27.21875" customWidth="1"/>
    <col min="3" max="3" width="38.77734375" customWidth="1"/>
    <col min="4" max="4" width="17.44140625" customWidth="1"/>
    <col min="5" max="5" width="18.5546875" customWidth="1"/>
    <col min="6" max="6" width="17.44140625" customWidth="1"/>
    <col min="7" max="7" width="6.886718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71" t="s">
        <v>438</v>
      </c>
      <c r="D1" s="371"/>
      <c r="E1" s="371"/>
      <c r="F1" s="371"/>
      <c r="G1" s="371"/>
      <c r="H1" s="371"/>
      <c r="I1" s="372"/>
      <c r="J1" s="133" t="s">
        <v>93</v>
      </c>
      <c r="K1" s="362" t="s">
        <v>855</v>
      </c>
      <c r="L1" s="363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64" t="s">
        <v>851</v>
      </c>
      <c r="L2" s="365"/>
    </row>
    <row r="3" spans="1:12" ht="27">
      <c r="A3" s="366" t="s">
        <v>292</v>
      </c>
      <c r="B3" s="367"/>
      <c r="C3" s="164" t="s">
        <v>856</v>
      </c>
      <c r="D3" s="139" t="s">
        <v>95</v>
      </c>
      <c r="E3" s="342"/>
      <c r="F3" s="343"/>
      <c r="G3" s="343"/>
      <c r="H3" s="343"/>
      <c r="I3" s="139" t="s">
        <v>307</v>
      </c>
      <c r="J3" s="374" t="s">
        <v>335</v>
      </c>
      <c r="K3" s="374"/>
      <c r="L3" s="375"/>
    </row>
    <row r="4" spans="1:12" ht="27">
      <c r="A4" s="366" t="s">
        <v>94</v>
      </c>
      <c r="B4" s="367"/>
      <c r="C4" s="338"/>
      <c r="D4" s="339"/>
      <c r="E4" s="339"/>
      <c r="F4" s="339"/>
      <c r="G4" s="339"/>
      <c r="H4" s="339"/>
      <c r="I4" s="139" t="s">
        <v>600</v>
      </c>
      <c r="J4" s="340" t="s">
        <v>602</v>
      </c>
      <c r="K4" s="340"/>
      <c r="L4" s="341"/>
    </row>
    <row r="5" spans="1:12" ht="27">
      <c r="A5" s="366" t="s">
        <v>339</v>
      </c>
      <c r="B5" s="367"/>
      <c r="C5" s="268" t="s">
        <v>349</v>
      </c>
      <c r="D5" s="139" t="s">
        <v>304</v>
      </c>
      <c r="E5" s="140">
        <v>1</v>
      </c>
      <c r="F5" s="141" t="s">
        <v>337</v>
      </c>
      <c r="G5" s="139" t="s">
        <v>102</v>
      </c>
      <c r="H5" s="140">
        <v>5</v>
      </c>
      <c r="I5" s="142" t="s">
        <v>305</v>
      </c>
      <c r="J5" s="139" t="s">
        <v>338</v>
      </c>
      <c r="K5" s="152">
        <v>130</v>
      </c>
      <c r="L5" s="143" t="s">
        <v>306</v>
      </c>
    </row>
    <row r="6" spans="1:12" ht="27">
      <c r="A6" s="366" t="s">
        <v>311</v>
      </c>
      <c r="B6" s="367"/>
      <c r="C6" s="373" t="s">
        <v>853</v>
      </c>
      <c r="D6" s="369"/>
      <c r="E6" s="369"/>
      <c r="F6" s="369"/>
      <c r="G6" s="139" t="s">
        <v>313</v>
      </c>
      <c r="H6" s="369" t="s">
        <v>324</v>
      </c>
      <c r="I6" s="369"/>
      <c r="J6" s="139" t="s">
        <v>314</v>
      </c>
      <c r="K6" s="373" t="s">
        <v>852</v>
      </c>
      <c r="L6" s="370"/>
    </row>
    <row r="7" spans="1:12" ht="27">
      <c r="A7" s="366" t="s">
        <v>312</v>
      </c>
      <c r="B7" s="367"/>
      <c r="C7" s="368" t="s">
        <v>844</v>
      </c>
      <c r="D7" s="368"/>
      <c r="E7" s="368"/>
      <c r="F7" s="368"/>
      <c r="G7" s="139" t="s">
        <v>313</v>
      </c>
      <c r="H7" s="369" t="s">
        <v>844</v>
      </c>
      <c r="I7" s="369"/>
      <c r="J7" s="139" t="s">
        <v>314</v>
      </c>
      <c r="K7" s="369" t="s">
        <v>844</v>
      </c>
      <c r="L7" s="370"/>
    </row>
    <row r="8" spans="1:12" ht="27">
      <c r="A8" s="144"/>
      <c r="B8" s="139" t="s">
        <v>101</v>
      </c>
      <c r="C8" s="152"/>
      <c r="D8" s="139" t="s">
        <v>313</v>
      </c>
      <c r="E8" s="355" t="e">
        <f>VLOOKUP(C8,'Ref.3'!M3:P25,3,0)</f>
        <v>#N/A</v>
      </c>
      <c r="F8" s="355"/>
      <c r="G8" s="139" t="s">
        <v>310</v>
      </c>
      <c r="H8" s="355" t="e">
        <f>VLOOKUP(C8,'Ref.3'!M3:P25,4,0)</f>
        <v>#N/A</v>
      </c>
      <c r="I8" s="355"/>
      <c r="J8" s="139" t="s">
        <v>314</v>
      </c>
      <c r="K8" s="352" t="e">
        <f>VLOOKUP(C8,'Ref.3'!M3:P25,2,0)</f>
        <v>#N/A</v>
      </c>
      <c r="L8" s="353"/>
    </row>
    <row r="9" spans="1:12" ht="27">
      <c r="A9" s="144"/>
      <c r="B9" s="139" t="s">
        <v>308</v>
      </c>
      <c r="C9" s="153" t="s">
        <v>170</v>
      </c>
      <c r="D9" s="139" t="s">
        <v>240</v>
      </c>
      <c r="E9" s="351" t="str">
        <f>VLOOKUP(C9,'Ref.3'!B4:G43,2,0)</f>
        <v>PH</v>
      </c>
      <c r="F9" s="351"/>
      <c r="G9" s="139" t="s">
        <v>291</v>
      </c>
      <c r="H9" s="351" t="str">
        <f>VLOOKUP(C9,'Ref.3'!B4:F43,5,0)</f>
        <v xml:space="preserve">AF </v>
      </c>
      <c r="I9" s="351"/>
      <c r="J9" s="139" t="s">
        <v>315</v>
      </c>
      <c r="K9" s="352" t="str">
        <f>VLOOKUP(H9,'Ref.3'!G4:H18,2,0)</f>
        <v>นายธวัชชัย จันทร์โยธา</v>
      </c>
      <c r="L9" s="353"/>
    </row>
    <row r="10" spans="1:12" ht="27">
      <c r="A10" s="145"/>
      <c r="B10" s="139" t="s">
        <v>296</v>
      </c>
      <c r="C10" s="153" t="s">
        <v>170</v>
      </c>
      <c r="D10" s="139" t="s">
        <v>309</v>
      </c>
      <c r="E10" s="354" t="str">
        <f>VLOOKUP(C9,'Ref.3'!B4:F43,2,0)</f>
        <v>PH</v>
      </c>
      <c r="F10" s="354"/>
      <c r="G10" s="139" t="s">
        <v>389</v>
      </c>
      <c r="H10" s="351" t="str">
        <f>VLOOKUP(C10,'Ref.3'!B4:F43,3,0)</f>
        <v>A</v>
      </c>
      <c r="I10" s="351"/>
      <c r="J10" s="139" t="s">
        <v>314</v>
      </c>
      <c r="K10" s="355" t="str">
        <f>VLOOKUP(K9,'Ref.3'!M29:N42,2,0)</f>
        <v>086-609-2639</v>
      </c>
      <c r="L10" s="356"/>
    </row>
    <row r="11" spans="1:12" ht="10.8" customHeight="1" thickBot="1">
      <c r="A11" s="146"/>
      <c r="B11" s="135"/>
      <c r="C11" s="135"/>
      <c r="D11" s="135"/>
      <c r="E11" s="135"/>
      <c r="F11" s="135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59" t="s">
        <v>96</v>
      </c>
      <c r="C12" s="360"/>
      <c r="D12" s="360"/>
      <c r="E12" s="360"/>
      <c r="F12" s="360"/>
      <c r="G12" s="36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44" t="s">
        <v>530</v>
      </c>
      <c r="C13" s="345"/>
      <c r="D13" s="345"/>
      <c r="E13" s="345"/>
      <c r="F13" s="345"/>
      <c r="G13" s="346"/>
      <c r="H13" s="252">
        <v>8000</v>
      </c>
      <c r="I13" s="253">
        <v>1</v>
      </c>
      <c r="J13" s="254" t="s">
        <v>51</v>
      </c>
      <c r="K13" s="255">
        <f>I13*H13</f>
        <v>8000</v>
      </c>
      <c r="L13" s="256" t="s">
        <v>13</v>
      </c>
    </row>
    <row r="14" spans="1:12" ht="24.6">
      <c r="A14" s="251">
        <v>2</v>
      </c>
      <c r="B14" s="344" t="s">
        <v>531</v>
      </c>
      <c r="C14" s="345"/>
      <c r="D14" s="345"/>
      <c r="E14" s="345"/>
      <c r="F14" s="345"/>
      <c r="G14" s="346"/>
      <c r="H14" s="252">
        <v>799</v>
      </c>
      <c r="I14" s="253">
        <v>1</v>
      </c>
      <c r="J14" s="254" t="s">
        <v>51</v>
      </c>
      <c r="K14" s="255">
        <f t="shared" ref="K14:K15" si="0">I14*H14</f>
        <v>799</v>
      </c>
      <c r="L14" s="256" t="s">
        <v>13</v>
      </c>
    </row>
    <row r="15" spans="1:12" ht="24.6">
      <c r="A15" s="251">
        <v>3</v>
      </c>
      <c r="B15" s="347" t="s">
        <v>297</v>
      </c>
      <c r="C15" s="348"/>
      <c r="D15" s="348"/>
      <c r="E15" s="348"/>
      <c r="F15" s="348"/>
      <c r="G15" s="349"/>
      <c r="H15" s="252"/>
      <c r="I15" s="253"/>
      <c r="J15" s="257" t="s">
        <v>50</v>
      </c>
      <c r="K15" s="255">
        <f t="shared" si="0"/>
        <v>0</v>
      </c>
      <c r="L15" s="256" t="s">
        <v>13</v>
      </c>
    </row>
    <row r="16" spans="1:12" ht="24.6">
      <c r="A16" s="251">
        <v>4</v>
      </c>
      <c r="B16" s="357" t="s">
        <v>298</v>
      </c>
      <c r="C16" s="357"/>
      <c r="D16" s="357"/>
      <c r="E16" s="357"/>
      <c r="F16" s="357"/>
      <c r="G16" s="357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26">
        <v>5</v>
      </c>
      <c r="B17" s="260" t="s">
        <v>517</v>
      </c>
      <c r="C17" s="261"/>
      <c r="D17" s="260" t="s">
        <v>522</v>
      </c>
      <c r="E17" s="358"/>
      <c r="F17" s="358"/>
      <c r="G17" s="358"/>
      <c r="H17" s="350"/>
      <c r="I17" s="350"/>
      <c r="J17" s="350"/>
      <c r="K17" s="263">
        <f>SUM(K13:K16)</f>
        <v>8799</v>
      </c>
      <c r="L17" s="264" t="s">
        <v>13</v>
      </c>
    </row>
    <row r="18" spans="1:12" ht="24.6">
      <c r="A18" s="327"/>
      <c r="B18" s="265" t="s">
        <v>523</v>
      </c>
      <c r="C18" s="262"/>
      <c r="D18" s="269" t="s">
        <v>524</v>
      </c>
      <c r="E18" s="270"/>
      <c r="F18" s="271" t="s">
        <v>516</v>
      </c>
      <c r="G18" s="262"/>
      <c r="H18" s="324" t="s">
        <v>805</v>
      </c>
      <c r="I18" s="324"/>
      <c r="J18" s="324"/>
      <c r="K18" s="263">
        <f>H14</f>
        <v>799</v>
      </c>
      <c r="L18" s="264" t="s">
        <v>13</v>
      </c>
    </row>
    <row r="19" spans="1:12" ht="24.6">
      <c r="A19" s="328"/>
      <c r="B19" s="265" t="s">
        <v>503</v>
      </c>
      <c r="C19" s="262"/>
      <c r="D19" s="272">
        <v>2567</v>
      </c>
      <c r="E19" s="273"/>
      <c r="F19" s="274"/>
      <c r="G19" s="266"/>
      <c r="H19" s="325" t="s">
        <v>303</v>
      </c>
      <c r="I19" s="325"/>
      <c r="J19" s="325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31" t="s">
        <v>806</v>
      </c>
      <c r="C20" s="332"/>
      <c r="D20" s="333" t="s">
        <v>807</v>
      </c>
      <c r="E20" s="334"/>
      <c r="F20" s="334"/>
      <c r="G20" s="190">
        <f>H13</f>
        <v>8000</v>
      </c>
      <c r="H20" s="191" t="s">
        <v>13</v>
      </c>
      <c r="I20" s="329" t="s">
        <v>808</v>
      </c>
      <c r="J20" s="330"/>
      <c r="K20" s="192">
        <f>K18-K19</f>
        <v>799</v>
      </c>
      <c r="L20" s="193" t="s">
        <v>13</v>
      </c>
    </row>
    <row r="21" spans="1:12" ht="24.6">
      <c r="A21" s="335" t="s">
        <v>520</v>
      </c>
      <c r="B21" s="336"/>
      <c r="C21" s="336"/>
      <c r="D21" s="336"/>
      <c r="E21" s="336"/>
      <c r="F21" s="336"/>
      <c r="G21" s="336"/>
      <c r="H21" s="187"/>
      <c r="I21" s="186"/>
      <c r="J21" s="186"/>
      <c r="K21" s="187"/>
      <c r="L21" s="188"/>
    </row>
    <row r="22" spans="1:12" ht="24.6">
      <c r="A22" s="32" t="s">
        <v>46</v>
      </c>
      <c r="B22" s="337" t="s">
        <v>576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5">
        <v>1</v>
      </c>
      <c r="B23" s="293" t="s">
        <v>562</v>
      </c>
      <c r="C23" s="294"/>
      <c r="D23" s="294"/>
      <c r="E23" s="294"/>
      <c r="F23" s="294"/>
      <c r="G23" s="295"/>
      <c r="H23" s="206">
        <f>IFERROR(VLOOKUP(B23,'Ref.1'!$E$2:$F$279,2,FALSE),"")</f>
        <v>21000</v>
      </c>
      <c r="I23" s="207">
        <v>1</v>
      </c>
      <c r="J23" s="208" t="str">
        <f>IFERROR(VLOOKUP(B23,'Ref.1'!$B$2:$C$279,2,FALSE),"")</f>
        <v>ตัว</v>
      </c>
      <c r="K23" s="206">
        <f t="shared" ref="K23" si="2">IFERROR(I23*H23,0)</f>
        <v>21000</v>
      </c>
      <c r="L23" s="211" t="s">
        <v>13</v>
      </c>
    </row>
    <row r="24" spans="1:12" ht="24.6">
      <c r="A24" s="210">
        <v>2</v>
      </c>
      <c r="B24" s="293" t="s">
        <v>410</v>
      </c>
      <c r="C24" s="294"/>
      <c r="D24" s="294"/>
      <c r="E24" s="294"/>
      <c r="F24" s="294"/>
      <c r="G24" s="295"/>
      <c r="H24" s="206">
        <f>IFERROR(VLOOKUP(B24,'Ref.1'!$E$2:$F$279,2,FALSE),"")</f>
        <v>1200</v>
      </c>
      <c r="I24" s="207">
        <v>1</v>
      </c>
      <c r="J24" s="208" t="str">
        <f>IFERROR(VLOOKUP(B24,'Ref.1'!$B$2:$C$279,2,FALSE),"")</f>
        <v>คู่</v>
      </c>
      <c r="K24" s="206">
        <f t="shared" ref="K24:K32" si="3">IFERROR(I24*H24,0)</f>
        <v>1200</v>
      </c>
      <c r="L24" s="211" t="s">
        <v>13</v>
      </c>
    </row>
    <row r="25" spans="1:12" ht="28.8" customHeight="1">
      <c r="A25" s="205">
        <v>3</v>
      </c>
      <c r="B25" s="293" t="s">
        <v>45</v>
      </c>
      <c r="C25" s="294"/>
      <c r="D25" s="294"/>
      <c r="E25" s="294"/>
      <c r="F25" s="294"/>
      <c r="G25" s="295"/>
      <c r="H25" s="206">
        <f>IFERROR(VLOOKUP(B25,'Ref.1'!$E$2:$F$279,2,FALSE),"")</f>
        <v>1050</v>
      </c>
      <c r="I25" s="212">
        <v>1</v>
      </c>
      <c r="J25" s="208" t="str">
        <f>IFERROR(VLOOKUP(B25,'Ref.1'!$B$2:$C$279,2,FALSE),"")</f>
        <v>ตัว</v>
      </c>
      <c r="K25" s="206">
        <f t="shared" si="3"/>
        <v>1050</v>
      </c>
      <c r="L25" s="211" t="s">
        <v>13</v>
      </c>
    </row>
    <row r="26" spans="1:12" ht="28.8" customHeight="1">
      <c r="A26" s="210">
        <v>4</v>
      </c>
      <c r="B26" s="293" t="s">
        <v>340</v>
      </c>
      <c r="C26" s="294"/>
      <c r="D26" s="294"/>
      <c r="E26" s="294"/>
      <c r="F26" s="294"/>
      <c r="G26" s="295"/>
      <c r="H26" s="206">
        <f>IFERROR(VLOOKUP(B26,'Ref.1'!$E$2:$F$279,2,FALSE),"")</f>
        <v>180</v>
      </c>
      <c r="I26" s="212">
        <v>1</v>
      </c>
      <c r="J26" s="208" t="s">
        <v>9</v>
      </c>
      <c r="K26" s="206">
        <f t="shared" ref="K26" si="4">IFERROR(I26*H26,0)</f>
        <v>180</v>
      </c>
      <c r="L26" s="211" t="s">
        <v>13</v>
      </c>
    </row>
    <row r="27" spans="1:12" ht="25.8" customHeight="1">
      <c r="A27" s="205">
        <v>5</v>
      </c>
      <c r="B27" s="293" t="s">
        <v>164</v>
      </c>
      <c r="C27" s="294"/>
      <c r="D27" s="294"/>
      <c r="E27" s="294"/>
      <c r="F27" s="294"/>
      <c r="G27" s="295"/>
      <c r="H27" s="206">
        <f>IFERROR(VLOOKUP(B27,'Ref.1'!$E$2:$F$279,2,FALSE),"")</f>
        <v>180</v>
      </c>
      <c r="I27" s="208">
        <v>2</v>
      </c>
      <c r="J27" s="208" t="str">
        <f>IFERROR(VLOOKUP(B27,'Ref.1'!$B$2:$C$279,2,FALSE),"")</f>
        <v>เส้น</v>
      </c>
      <c r="K27" s="206">
        <f t="shared" si="3"/>
        <v>360</v>
      </c>
      <c r="L27" s="211" t="s">
        <v>13</v>
      </c>
    </row>
    <row r="28" spans="1:12" ht="25.8" customHeight="1">
      <c r="A28" s="210">
        <v>6</v>
      </c>
      <c r="B28" s="293" t="s">
        <v>8</v>
      </c>
      <c r="C28" s="294"/>
      <c r="D28" s="294"/>
      <c r="E28" s="294"/>
      <c r="F28" s="294"/>
      <c r="G28" s="295"/>
      <c r="H28" s="206">
        <f>IFERROR(VLOOKUP(B28,'Ref.1'!$E$2:$F$279,2,FALSE),"")</f>
        <v>220</v>
      </c>
      <c r="I28" s="208">
        <v>1</v>
      </c>
      <c r="J28" s="208" t="str">
        <f>IFERROR(VLOOKUP(B28,'Ref.1'!$B$2:$C$279,2,FALSE),"")</f>
        <v>ชิ้น</v>
      </c>
      <c r="K28" s="206">
        <f t="shared" si="3"/>
        <v>220</v>
      </c>
      <c r="L28" s="211" t="s">
        <v>13</v>
      </c>
    </row>
    <row r="29" spans="1:12" ht="25.8" customHeight="1">
      <c r="A29" s="205">
        <v>7</v>
      </c>
      <c r="B29" s="293" t="s">
        <v>10</v>
      </c>
      <c r="C29" s="294"/>
      <c r="D29" s="294"/>
      <c r="E29" s="294"/>
      <c r="F29" s="294"/>
      <c r="G29" s="295"/>
      <c r="H29" s="206">
        <f>IFERROR(VLOOKUP(B29,'Ref.1'!$E$2:$F$279,2,FALSE),"")</f>
        <v>84</v>
      </c>
      <c r="I29" s="208">
        <v>2</v>
      </c>
      <c r="J29" s="208" t="str">
        <f>IFERROR(VLOOKUP(B29,'Ref.1'!$B$2:$C$279,2,FALSE),"")</f>
        <v>เส้น</v>
      </c>
      <c r="K29" s="206">
        <f t="shared" si="3"/>
        <v>168</v>
      </c>
      <c r="L29" s="211" t="s">
        <v>13</v>
      </c>
    </row>
    <row r="30" spans="1:12" ht="25.8" customHeight="1">
      <c r="A30" s="210">
        <v>8</v>
      </c>
      <c r="B30" s="293" t="s">
        <v>460</v>
      </c>
      <c r="C30" s="294"/>
      <c r="D30" s="294"/>
      <c r="E30" s="294"/>
      <c r="F30" s="294"/>
      <c r="G30" s="295"/>
      <c r="H30" s="206">
        <f>IFERROR(VLOOKUP(B30,'Ref.1'!$E$2:$F$279,2,FALSE),"")</f>
        <v>52</v>
      </c>
      <c r="I30" s="208">
        <v>1</v>
      </c>
      <c r="J30" s="208" t="str">
        <f>IFERROR(VLOOKUP(B30,'Ref.1'!$B$2:$C$279,2,FALSE),"")</f>
        <v>เส้น</v>
      </c>
      <c r="K30" s="206">
        <f t="shared" si="3"/>
        <v>52</v>
      </c>
      <c r="L30" s="211" t="s">
        <v>13</v>
      </c>
    </row>
    <row r="31" spans="1:12" ht="25.8" customHeight="1">
      <c r="A31" s="205">
        <v>9</v>
      </c>
      <c r="B31" s="293" t="s">
        <v>57</v>
      </c>
      <c r="C31" s="294"/>
      <c r="D31" s="294"/>
      <c r="E31" s="294"/>
      <c r="F31" s="294"/>
      <c r="G31" s="295"/>
      <c r="H31" s="206">
        <f>IFERROR(VLOOKUP(B31,'Ref.1'!$E$2:$F$279,2,FALSE),"")</f>
        <v>11</v>
      </c>
      <c r="I31" s="208">
        <v>100</v>
      </c>
      <c r="J31" s="208" t="str">
        <f>IFERROR(VLOOKUP(B31,'Ref.1'!$B$2:$C$279,2,FALSE),"")</f>
        <v>เมตร</v>
      </c>
      <c r="K31" s="206">
        <f t="shared" si="3"/>
        <v>1100</v>
      </c>
      <c r="L31" s="211" t="s">
        <v>13</v>
      </c>
    </row>
    <row r="32" spans="1:12" ht="22.8" customHeight="1">
      <c r="A32" s="210">
        <v>10</v>
      </c>
      <c r="B32" s="293" t="s">
        <v>6</v>
      </c>
      <c r="C32" s="294"/>
      <c r="D32" s="294"/>
      <c r="E32" s="294"/>
      <c r="F32" s="294"/>
      <c r="G32" s="295"/>
      <c r="H32" s="206">
        <f>IFERROR(VLOOKUP(B32,'Ref.1'!$E$2:$F$279,2,FALSE),"")</f>
        <v>2404</v>
      </c>
      <c r="I32" s="213">
        <v>1</v>
      </c>
      <c r="J32" s="208" t="str">
        <f>IFERROR(VLOOKUP(B32,'Ref.1'!$B$2:$C$279,2,FALSE),"")</f>
        <v>ชิ้น</v>
      </c>
      <c r="K32" s="206">
        <f t="shared" si="3"/>
        <v>2404</v>
      </c>
      <c r="L32" s="211" t="s">
        <v>13</v>
      </c>
    </row>
    <row r="33" spans="1:12" ht="27" thickBot="1">
      <c r="A33" s="314" t="s">
        <v>97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214">
        <f>SUM(K23:K32)</f>
        <v>27734</v>
      </c>
      <c r="L33" s="215" t="s">
        <v>13</v>
      </c>
    </row>
    <row r="34" spans="1:12" ht="24.6" hidden="1">
      <c r="A34" s="316" t="s">
        <v>336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8"/>
    </row>
    <row r="35" spans="1:12" ht="27" hidden="1">
      <c r="A35" s="216" t="s">
        <v>46</v>
      </c>
      <c r="B35" s="319" t="s">
        <v>88</v>
      </c>
      <c r="C35" s="319"/>
      <c r="D35" s="319"/>
      <c r="E35" s="319"/>
      <c r="F35" s="319"/>
      <c r="G35" s="319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.6" hidden="1">
      <c r="A36" s="220">
        <v>1</v>
      </c>
      <c r="B36" s="296" t="s">
        <v>487</v>
      </c>
      <c r="C36" s="296"/>
      <c r="D36" s="296"/>
      <c r="E36" s="296"/>
      <c r="F36" s="296"/>
      <c r="G36" s="296"/>
      <c r="H36" s="206">
        <f t="shared" ref="H36:H47" si="5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6">IFERROR(I36*H36,0)</f>
        <v>0</v>
      </c>
      <c r="L36" s="209" t="s">
        <v>13</v>
      </c>
    </row>
    <row r="37" spans="1:12" ht="24.6" hidden="1">
      <c r="A37" s="220">
        <v>2</v>
      </c>
      <c r="B37" s="296" t="s">
        <v>488</v>
      </c>
      <c r="C37" s="296"/>
      <c r="D37" s="296"/>
      <c r="E37" s="296"/>
      <c r="F37" s="296"/>
      <c r="G37" s="296"/>
      <c r="H37" s="206">
        <f t="shared" si="5"/>
        <v>10890</v>
      </c>
      <c r="I37" s="207"/>
      <c r="J37" s="208" t="str">
        <f t="shared" ref="J37:J65" si="7">IFERROR(VLOOKUP(B37,หน่วยนอกอาคาร,2,FALSE),"")</f>
        <v>ตัว</v>
      </c>
      <c r="K37" s="206">
        <f t="shared" si="6"/>
        <v>0</v>
      </c>
      <c r="L37" s="209" t="s">
        <v>13</v>
      </c>
    </row>
    <row r="38" spans="1:12" ht="24.6" hidden="1">
      <c r="A38" s="220">
        <v>3</v>
      </c>
      <c r="B38" s="296" t="s">
        <v>129</v>
      </c>
      <c r="C38" s="296"/>
      <c r="D38" s="296"/>
      <c r="E38" s="296"/>
      <c r="F38" s="296"/>
      <c r="G38" s="296"/>
      <c r="H38" s="206">
        <f t="shared" si="5"/>
        <v>3785</v>
      </c>
      <c r="I38" s="207"/>
      <c r="J38" s="208" t="str">
        <f t="shared" si="7"/>
        <v>ชุด</v>
      </c>
      <c r="K38" s="206">
        <f t="shared" si="6"/>
        <v>0</v>
      </c>
      <c r="L38" s="209" t="s">
        <v>13</v>
      </c>
    </row>
    <row r="39" spans="1:12" ht="24.6" hidden="1">
      <c r="A39" s="220">
        <v>4</v>
      </c>
      <c r="B39" s="296" t="s">
        <v>130</v>
      </c>
      <c r="C39" s="296"/>
      <c r="D39" s="296"/>
      <c r="E39" s="296"/>
      <c r="F39" s="296"/>
      <c r="G39" s="296"/>
      <c r="H39" s="206" t="str">
        <f t="shared" si="5"/>
        <v/>
      </c>
      <c r="I39" s="207"/>
      <c r="J39" s="208" t="str">
        <f t="shared" si="7"/>
        <v/>
      </c>
      <c r="K39" s="206">
        <f t="shared" si="6"/>
        <v>0</v>
      </c>
      <c r="L39" s="209" t="s">
        <v>13</v>
      </c>
    </row>
    <row r="40" spans="1:12" ht="24.6" hidden="1">
      <c r="A40" s="220">
        <v>5</v>
      </c>
      <c r="B40" s="293" t="s">
        <v>131</v>
      </c>
      <c r="C40" s="294"/>
      <c r="D40" s="294"/>
      <c r="E40" s="294"/>
      <c r="F40" s="294"/>
      <c r="G40" s="295"/>
      <c r="H40" s="206">
        <f t="shared" si="5"/>
        <v>1800</v>
      </c>
      <c r="I40" s="207"/>
      <c r="J40" s="208" t="str">
        <f t="shared" si="7"/>
        <v>กล่อง</v>
      </c>
      <c r="K40" s="206">
        <f t="shared" si="6"/>
        <v>0</v>
      </c>
      <c r="L40" s="209" t="s">
        <v>13</v>
      </c>
    </row>
    <row r="41" spans="1:12" ht="24.6" hidden="1">
      <c r="A41" s="220">
        <v>6</v>
      </c>
      <c r="B41" s="293" t="s">
        <v>41</v>
      </c>
      <c r="C41" s="294"/>
      <c r="D41" s="294"/>
      <c r="E41" s="294"/>
      <c r="F41" s="294"/>
      <c r="G41" s="295"/>
      <c r="H41" s="206">
        <f t="shared" si="5"/>
        <v>50</v>
      </c>
      <c r="I41" s="207"/>
      <c r="J41" s="208" t="str">
        <f t="shared" si="7"/>
        <v>ถุง</v>
      </c>
      <c r="K41" s="206">
        <f t="shared" si="6"/>
        <v>0</v>
      </c>
      <c r="L41" s="209" t="s">
        <v>13</v>
      </c>
    </row>
    <row r="42" spans="1:12" ht="24.6" hidden="1">
      <c r="A42" s="220">
        <v>7</v>
      </c>
      <c r="B42" s="293"/>
      <c r="C42" s="294"/>
      <c r="D42" s="294"/>
      <c r="E42" s="294"/>
      <c r="F42" s="294"/>
      <c r="G42" s="295"/>
      <c r="H42" s="206" t="str">
        <f t="shared" si="5"/>
        <v/>
      </c>
      <c r="I42" s="207"/>
      <c r="J42" s="208" t="str">
        <f t="shared" si="7"/>
        <v/>
      </c>
      <c r="K42" s="206">
        <f t="shared" si="6"/>
        <v>0</v>
      </c>
      <c r="L42" s="209" t="s">
        <v>13</v>
      </c>
    </row>
    <row r="43" spans="1:12" ht="24.6" hidden="1">
      <c r="A43" s="220">
        <v>8</v>
      </c>
      <c r="B43" s="293"/>
      <c r="C43" s="294"/>
      <c r="D43" s="294"/>
      <c r="E43" s="294"/>
      <c r="F43" s="294"/>
      <c r="G43" s="295"/>
      <c r="H43" s="206" t="str">
        <f t="shared" si="5"/>
        <v/>
      </c>
      <c r="I43" s="207"/>
      <c r="J43" s="208" t="str">
        <f t="shared" si="7"/>
        <v/>
      </c>
      <c r="K43" s="206">
        <f t="shared" si="6"/>
        <v>0</v>
      </c>
      <c r="L43" s="209" t="s">
        <v>13</v>
      </c>
    </row>
    <row r="44" spans="1:12" ht="24.6" hidden="1">
      <c r="A44" s="220">
        <v>9</v>
      </c>
      <c r="B44" s="293"/>
      <c r="C44" s="294"/>
      <c r="D44" s="294"/>
      <c r="E44" s="294"/>
      <c r="F44" s="294"/>
      <c r="G44" s="295"/>
      <c r="H44" s="206" t="str">
        <f t="shared" si="5"/>
        <v/>
      </c>
      <c r="I44" s="207"/>
      <c r="J44" s="208" t="str">
        <f t="shared" si="7"/>
        <v/>
      </c>
      <c r="K44" s="206">
        <f t="shared" si="6"/>
        <v>0</v>
      </c>
      <c r="L44" s="209" t="s">
        <v>13</v>
      </c>
    </row>
    <row r="45" spans="1:12" ht="24.6" hidden="1">
      <c r="A45" s="220">
        <v>10</v>
      </c>
      <c r="B45" s="293"/>
      <c r="C45" s="294"/>
      <c r="D45" s="294"/>
      <c r="E45" s="294"/>
      <c r="F45" s="294"/>
      <c r="G45" s="295"/>
      <c r="H45" s="206" t="str">
        <f t="shared" si="5"/>
        <v/>
      </c>
      <c r="I45" s="207"/>
      <c r="J45" s="208" t="str">
        <f t="shared" si="7"/>
        <v/>
      </c>
      <c r="K45" s="206">
        <f t="shared" si="6"/>
        <v>0</v>
      </c>
      <c r="L45" s="209" t="s">
        <v>13</v>
      </c>
    </row>
    <row r="46" spans="1:12" ht="24.6" hidden="1">
      <c r="A46" s="220">
        <v>11</v>
      </c>
      <c r="B46" s="293"/>
      <c r="C46" s="294"/>
      <c r="D46" s="294"/>
      <c r="E46" s="294"/>
      <c r="F46" s="294"/>
      <c r="G46" s="295"/>
      <c r="H46" s="206" t="str">
        <f t="shared" si="5"/>
        <v/>
      </c>
      <c r="I46" s="208"/>
      <c r="J46" s="208" t="str">
        <f t="shared" si="7"/>
        <v/>
      </c>
      <c r="K46" s="206">
        <f t="shared" si="6"/>
        <v>0</v>
      </c>
      <c r="L46" s="209" t="s">
        <v>13</v>
      </c>
    </row>
    <row r="47" spans="1:12" ht="24.6" hidden="1">
      <c r="A47" s="220">
        <v>12</v>
      </c>
      <c r="B47" s="293"/>
      <c r="C47" s="294"/>
      <c r="D47" s="294"/>
      <c r="E47" s="294"/>
      <c r="F47" s="294"/>
      <c r="G47" s="295"/>
      <c r="H47" s="206" t="str">
        <f t="shared" si="5"/>
        <v/>
      </c>
      <c r="I47" s="208"/>
      <c r="J47" s="208" t="str">
        <f t="shared" si="7"/>
        <v/>
      </c>
      <c r="K47" s="206">
        <f t="shared" si="6"/>
        <v>0</v>
      </c>
      <c r="L47" s="209" t="s">
        <v>13</v>
      </c>
    </row>
    <row r="48" spans="1:12" ht="24.6" hidden="1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.6" hidden="1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.6" hidden="1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.6" hidden="1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.6" hidden="1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8">IFERROR(VLOOKUP(B61,Priceนอกอาคาร,2,FALSE),"")</f>
        <v/>
      </c>
      <c r="I61" s="225"/>
      <c r="J61" s="225" t="str">
        <f t="shared" si="7"/>
        <v/>
      </c>
      <c r="K61" s="224">
        <f>IFERROR(I61*H61,0)</f>
        <v>0</v>
      </c>
      <c r="L61" s="209"/>
    </row>
    <row r="62" spans="1:12" ht="24.6" hidden="1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8"/>
        <v/>
      </c>
      <c r="I62" s="225"/>
      <c r="J62" s="225" t="str">
        <f t="shared" si="7"/>
        <v/>
      </c>
      <c r="K62" s="224">
        <f>IFERROR(I62*H62,0)</f>
        <v>0</v>
      </c>
      <c r="L62" s="209"/>
    </row>
    <row r="63" spans="1:12" ht="11.55" hidden="1" customHeight="1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8"/>
        <v/>
      </c>
      <c r="I63" s="225"/>
      <c r="J63" s="225" t="str">
        <f t="shared" si="7"/>
        <v/>
      </c>
      <c r="K63" s="224">
        <f>IFERROR(I63*H63,0)</f>
        <v>0</v>
      </c>
      <c r="L63" s="209"/>
    </row>
    <row r="64" spans="1:12" ht="24.6" hidden="1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8"/>
        <v/>
      </c>
      <c r="I64" s="225"/>
      <c r="J64" s="225" t="str">
        <f t="shared" si="7"/>
        <v/>
      </c>
      <c r="K64" s="224">
        <f>IFERROR(I64*H64,0)</f>
        <v>0</v>
      </c>
      <c r="L64" s="209"/>
    </row>
    <row r="65" spans="1:12" ht="24.6" hidden="1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8"/>
        <v/>
      </c>
      <c r="I65" s="225"/>
      <c r="J65" s="225" t="str">
        <f t="shared" si="7"/>
        <v/>
      </c>
      <c r="K65" s="229">
        <f>IFERROR(I65*H65,0)</f>
        <v>0</v>
      </c>
      <c r="L65" s="230"/>
    </row>
    <row r="66" spans="1:12" ht="27" hidden="1" thickBot="1">
      <c r="A66" s="231"/>
      <c r="B66" s="313"/>
      <c r="C66" s="313"/>
      <c r="D66" s="313"/>
      <c r="E66" s="313"/>
      <c r="F66" s="313"/>
      <c r="G66" s="313"/>
      <c r="H66" s="232"/>
      <c r="I66" s="323" t="s">
        <v>97</v>
      </c>
      <c r="J66" s="323"/>
      <c r="K66" s="233">
        <f>SUM(K36:K65)</f>
        <v>0</v>
      </c>
      <c r="L66" s="234" t="s">
        <v>13</v>
      </c>
    </row>
    <row r="67" spans="1:12" ht="24.6">
      <c r="A67" s="235"/>
      <c r="B67" s="297" t="s">
        <v>706</v>
      </c>
      <c r="C67" s="298"/>
      <c r="D67" s="298"/>
      <c r="E67" s="298"/>
      <c r="F67" s="298"/>
      <c r="G67" s="299"/>
      <c r="H67" s="236"/>
      <c r="I67" s="237"/>
      <c r="J67" s="237"/>
      <c r="K67" s="236"/>
      <c r="L67" s="238"/>
    </row>
    <row r="68" spans="1:12" ht="24.6">
      <c r="A68" s="239" t="s">
        <v>46</v>
      </c>
      <c r="B68" s="300" t="s">
        <v>96</v>
      </c>
      <c r="C68" s="300"/>
      <c r="D68" s="300"/>
      <c r="E68" s="300"/>
      <c r="F68" s="300"/>
      <c r="G68" s="300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.6">
      <c r="A69" s="210">
        <v>1</v>
      </c>
      <c r="B69" s="293" t="s">
        <v>400</v>
      </c>
      <c r="C69" s="294"/>
      <c r="D69" s="294"/>
      <c r="E69" s="294"/>
      <c r="F69" s="294"/>
      <c r="G69" s="295"/>
      <c r="H69" s="288">
        <f>IFERROR(VLOOKUP(B69,'[1]Ref.1'!$E$2:$F$278,2,FALSE),"")</f>
        <v>14</v>
      </c>
      <c r="I69" s="207">
        <v>100</v>
      </c>
      <c r="J69" s="208" t="s">
        <v>4</v>
      </c>
      <c r="K69" s="288">
        <f>H69*I69</f>
        <v>1400</v>
      </c>
      <c r="L69" s="211" t="s">
        <v>13</v>
      </c>
    </row>
    <row r="70" spans="1:12" ht="24.6">
      <c r="A70" s="279">
        <v>2</v>
      </c>
      <c r="B70" s="320"/>
      <c r="C70" s="321"/>
      <c r="D70" s="321"/>
      <c r="E70" s="321"/>
      <c r="F70" s="321"/>
      <c r="G70" s="322"/>
      <c r="H70" s="224"/>
      <c r="I70" s="225"/>
      <c r="J70" s="225"/>
      <c r="K70" s="224"/>
      <c r="L70" s="280"/>
    </row>
    <row r="71" spans="1:12" ht="24.6">
      <c r="A71" s="243">
        <v>3</v>
      </c>
      <c r="B71" s="320"/>
      <c r="C71" s="321"/>
      <c r="D71" s="321"/>
      <c r="E71" s="321"/>
      <c r="F71" s="321"/>
      <c r="G71" s="322"/>
      <c r="H71" s="224"/>
      <c r="I71" s="207"/>
      <c r="J71" s="208"/>
      <c r="K71" s="224"/>
      <c r="L71" s="244"/>
    </row>
    <row r="72" spans="1:12" ht="24.6">
      <c r="A72" s="243">
        <v>4</v>
      </c>
      <c r="B72" s="320"/>
      <c r="C72" s="321"/>
      <c r="D72" s="321"/>
      <c r="E72" s="321"/>
      <c r="F72" s="321"/>
      <c r="G72" s="322"/>
      <c r="H72" s="224"/>
      <c r="I72" s="212"/>
      <c r="J72" s="208"/>
      <c r="K72" s="224"/>
      <c r="L72" s="244"/>
    </row>
    <row r="73" spans="1:12" ht="24.6" hidden="1">
      <c r="A73" s="243">
        <v>3</v>
      </c>
      <c r="B73" s="296"/>
      <c r="C73" s="296"/>
      <c r="D73" s="296"/>
      <c r="E73" s="296"/>
      <c r="F73" s="296"/>
      <c r="G73" s="296"/>
      <c r="H73" s="206" t="str">
        <f t="shared" ref="H73:H86" si="9">IFERROR(VLOOKUP(B73,Priceนอกอาคาร,2,FALSE),"")</f>
        <v/>
      </c>
      <c r="I73" s="212"/>
      <c r="J73" s="208" t="str">
        <f t="shared" ref="J73" si="10">IFERROR(VLOOKUP(B73,หน่วยนอกอาคาร,2,FALSE),"")</f>
        <v/>
      </c>
      <c r="K73" s="206">
        <f t="shared" ref="K73" si="11">IFERROR(I73*H73,0)</f>
        <v>0</v>
      </c>
      <c r="L73" s="244" t="s">
        <v>13</v>
      </c>
    </row>
    <row r="74" spans="1:12" ht="24.6" hidden="1">
      <c r="A74" s="243">
        <v>4</v>
      </c>
      <c r="B74" s="296"/>
      <c r="C74" s="296"/>
      <c r="D74" s="296"/>
      <c r="E74" s="296"/>
      <c r="F74" s="296"/>
      <c r="G74" s="296"/>
      <c r="H74" s="206" t="str">
        <f t="shared" si="9"/>
        <v/>
      </c>
      <c r="I74" s="212"/>
      <c r="J74" s="208" t="str">
        <f t="shared" ref="J74:J75" si="12">IFERROR(VLOOKUP(B74,หน่วยนอกอาคาร,2,FALSE),"")</f>
        <v/>
      </c>
      <c r="K74" s="206">
        <f t="shared" ref="K74" si="13">IFERROR(I74*H74,0)</f>
        <v>0</v>
      </c>
      <c r="L74" s="244" t="s">
        <v>13</v>
      </c>
    </row>
    <row r="75" spans="1:12" ht="24.6" hidden="1">
      <c r="A75" s="243">
        <v>5</v>
      </c>
      <c r="B75" s="296"/>
      <c r="C75" s="296"/>
      <c r="D75" s="296"/>
      <c r="E75" s="296"/>
      <c r="F75" s="296"/>
      <c r="G75" s="296"/>
      <c r="H75" s="206" t="str">
        <f t="shared" si="9"/>
        <v/>
      </c>
      <c r="I75" s="212"/>
      <c r="J75" s="208" t="str">
        <f t="shared" si="12"/>
        <v/>
      </c>
      <c r="K75" s="206"/>
      <c r="L75" s="244" t="s">
        <v>13</v>
      </c>
    </row>
    <row r="76" spans="1:12" ht="24.6" hidden="1">
      <c r="A76" s="243">
        <v>6</v>
      </c>
      <c r="B76" s="296"/>
      <c r="C76" s="296"/>
      <c r="D76" s="296"/>
      <c r="E76" s="296"/>
      <c r="F76" s="296"/>
      <c r="G76" s="296"/>
      <c r="H76" s="206" t="str">
        <f t="shared" si="9"/>
        <v/>
      </c>
      <c r="I76" s="212"/>
      <c r="J76" s="208" t="str">
        <f t="shared" ref="J76:J86" si="14">IFERROR(VLOOKUP(B76,หน่วยนอกอาคาร,2,FALSE),"")</f>
        <v/>
      </c>
      <c r="K76" s="206">
        <f t="shared" ref="K76" si="15">IFERROR(I76*H76,0)</f>
        <v>0</v>
      </c>
      <c r="L76" s="244" t="s">
        <v>13</v>
      </c>
    </row>
    <row r="77" spans="1:12" ht="27" thickBot="1">
      <c r="A77" s="314" t="s">
        <v>97</v>
      </c>
      <c r="B77" s="315"/>
      <c r="C77" s="315"/>
      <c r="D77" s="315"/>
      <c r="E77" s="315"/>
      <c r="F77" s="315"/>
      <c r="G77" s="315"/>
      <c r="H77" s="315"/>
      <c r="I77" s="315"/>
      <c r="J77" s="315"/>
      <c r="K77" s="245">
        <f>SUM(K69:K76)</f>
        <v>1400</v>
      </c>
      <c r="L77" s="246" t="s">
        <v>13</v>
      </c>
    </row>
    <row r="78" spans="1:12" ht="24.6">
      <c r="A78" s="235"/>
      <c r="B78" s="297" t="s">
        <v>449</v>
      </c>
      <c r="C78" s="298"/>
      <c r="D78" s="298"/>
      <c r="E78" s="298"/>
      <c r="F78" s="298"/>
      <c r="G78" s="299"/>
      <c r="H78" s="236"/>
      <c r="I78" s="237"/>
      <c r="J78" s="237"/>
      <c r="K78" s="236"/>
      <c r="L78" s="238"/>
    </row>
    <row r="79" spans="1:12" ht="24.6">
      <c r="A79" s="239" t="s">
        <v>46</v>
      </c>
      <c r="B79" s="300" t="s">
        <v>96</v>
      </c>
      <c r="C79" s="300"/>
      <c r="D79" s="300"/>
      <c r="E79" s="300"/>
      <c r="F79" s="300"/>
      <c r="G79" s="300"/>
      <c r="H79" s="241" t="s">
        <v>47</v>
      </c>
      <c r="I79" s="240" t="s">
        <v>48</v>
      </c>
      <c r="J79" s="240" t="s">
        <v>1</v>
      </c>
      <c r="K79" s="241" t="s">
        <v>49</v>
      </c>
      <c r="L79" s="242" t="s">
        <v>1</v>
      </c>
    </row>
    <row r="80" spans="1:12" ht="24.6">
      <c r="A80" s="243">
        <v>1</v>
      </c>
      <c r="B80" s="296" t="s">
        <v>420</v>
      </c>
      <c r="C80" s="296"/>
      <c r="D80" s="296"/>
      <c r="E80" s="296"/>
      <c r="F80" s="296"/>
      <c r="G80" s="296"/>
      <c r="H80" s="206">
        <v>1500</v>
      </c>
      <c r="I80" s="207">
        <v>3</v>
      </c>
      <c r="J80" s="208" t="str">
        <f t="shared" ref="J80:J83" si="16">IFERROR(VLOOKUP(B80,หน่วยนอกอาคาร,2,FALSE),"")</f>
        <v>วัน</v>
      </c>
      <c r="K80" s="206">
        <f t="shared" ref="K80:K81" si="17">IFERROR(I80*H80,0)</f>
        <v>4500</v>
      </c>
      <c r="L80" s="244" t="s">
        <v>13</v>
      </c>
    </row>
    <row r="81" spans="1:12" ht="24.6">
      <c r="A81" s="243">
        <v>2</v>
      </c>
      <c r="B81" s="296" t="s">
        <v>426</v>
      </c>
      <c r="C81" s="296"/>
      <c r="D81" s="296"/>
      <c r="E81" s="296"/>
      <c r="F81" s="296"/>
      <c r="G81" s="296"/>
      <c r="H81" s="288">
        <v>1500</v>
      </c>
      <c r="I81" s="207">
        <v>1</v>
      </c>
      <c r="J81" s="208" t="s">
        <v>0</v>
      </c>
      <c r="K81" s="288">
        <f t="shared" si="17"/>
        <v>1500</v>
      </c>
      <c r="L81" s="244" t="s">
        <v>13</v>
      </c>
    </row>
    <row r="82" spans="1:12" ht="25.2" thickBot="1">
      <c r="A82" s="243"/>
      <c r="B82" s="296" t="s">
        <v>119</v>
      </c>
      <c r="C82" s="296"/>
      <c r="D82" s="296"/>
      <c r="E82" s="296"/>
      <c r="F82" s="296"/>
      <c r="G82" s="296"/>
      <c r="H82" s="206">
        <v>1000</v>
      </c>
      <c r="I82" s="212">
        <v>1</v>
      </c>
      <c r="J82" s="208" t="str">
        <f t="shared" si="16"/>
        <v>จุด</v>
      </c>
      <c r="K82" s="206">
        <f t="shared" ref="K82:K86" si="18">IFERROR(I82*H82,0)</f>
        <v>1000</v>
      </c>
      <c r="L82" s="244" t="s">
        <v>13</v>
      </c>
    </row>
    <row r="83" spans="1:12" ht="25.2" hidden="1" thickBot="1">
      <c r="A83" s="243">
        <v>3</v>
      </c>
      <c r="B83" s="296"/>
      <c r="C83" s="296"/>
      <c r="D83" s="296"/>
      <c r="E83" s="296"/>
      <c r="F83" s="296"/>
      <c r="G83" s="296"/>
      <c r="H83" s="206" t="str">
        <f t="shared" ref="H83" si="19">IFERROR(VLOOKUP(B83,Priceนอกอาคาร,2,FALSE),"")</f>
        <v/>
      </c>
      <c r="I83" s="212"/>
      <c r="J83" s="208" t="str">
        <f t="shared" si="16"/>
        <v/>
      </c>
      <c r="K83" s="206">
        <f t="shared" si="18"/>
        <v>0</v>
      </c>
      <c r="L83" s="244" t="s">
        <v>13</v>
      </c>
    </row>
    <row r="84" spans="1:12" ht="25.2" hidden="1" thickBot="1">
      <c r="A84" s="243">
        <v>4</v>
      </c>
      <c r="B84" s="296"/>
      <c r="C84" s="296"/>
      <c r="D84" s="296"/>
      <c r="E84" s="296"/>
      <c r="F84" s="296"/>
      <c r="G84" s="296"/>
      <c r="H84" s="206" t="str">
        <f t="shared" si="9"/>
        <v/>
      </c>
      <c r="I84" s="212"/>
      <c r="J84" s="208" t="str">
        <f t="shared" si="14"/>
        <v/>
      </c>
      <c r="K84" s="206">
        <f t="shared" si="18"/>
        <v>0</v>
      </c>
      <c r="L84" s="244" t="s">
        <v>13</v>
      </c>
    </row>
    <row r="85" spans="1:12" ht="25.2" hidden="1" thickBot="1">
      <c r="A85" s="247">
        <v>5</v>
      </c>
      <c r="B85" s="305"/>
      <c r="C85" s="305"/>
      <c r="D85" s="305"/>
      <c r="E85" s="305"/>
      <c r="F85" s="305"/>
      <c r="G85" s="305"/>
      <c r="H85" s="248" t="str">
        <f t="shared" si="9"/>
        <v/>
      </c>
      <c r="I85" s="249"/>
      <c r="J85" s="250" t="str">
        <f t="shared" si="14"/>
        <v/>
      </c>
      <c r="K85" s="206">
        <f t="shared" si="18"/>
        <v>0</v>
      </c>
      <c r="L85" s="244" t="s">
        <v>13</v>
      </c>
    </row>
    <row r="86" spans="1:12" ht="23.55" hidden="1" customHeight="1" thickBot="1">
      <c r="A86" s="94">
        <v>6</v>
      </c>
      <c r="B86" s="308"/>
      <c r="C86" s="309"/>
      <c r="D86" s="309"/>
      <c r="E86" s="309"/>
      <c r="F86" s="309"/>
      <c r="G86" s="310"/>
      <c r="H86" s="95" t="str">
        <f t="shared" si="9"/>
        <v/>
      </c>
      <c r="I86" s="105"/>
      <c r="J86" s="96" t="str">
        <f t="shared" si="14"/>
        <v/>
      </c>
      <c r="K86" s="206">
        <f t="shared" si="18"/>
        <v>0</v>
      </c>
      <c r="L86" s="244" t="s">
        <v>13</v>
      </c>
    </row>
    <row r="87" spans="1:12" ht="28.8" customHeight="1">
      <c r="A87" s="36"/>
      <c r="B87" s="312" t="s">
        <v>854</v>
      </c>
      <c r="C87" s="312"/>
      <c r="D87" s="312"/>
      <c r="E87" s="312"/>
      <c r="F87" s="312"/>
      <c r="G87" s="312"/>
      <c r="H87" s="312"/>
      <c r="I87" s="311" t="s">
        <v>97</v>
      </c>
      <c r="J87" s="311"/>
      <c r="K87" s="165">
        <f>SUM(K80:K85)</f>
        <v>7000</v>
      </c>
      <c r="L87" s="26" t="s">
        <v>13</v>
      </c>
    </row>
    <row r="88" spans="1:12" ht="6.6" hidden="1" customHeight="1">
      <c r="A88" s="36"/>
      <c r="B88" s="307"/>
      <c r="C88" s="307"/>
      <c r="D88" s="307"/>
      <c r="E88" s="307"/>
      <c r="F88" s="307"/>
      <c r="G88" s="307"/>
      <c r="H88" s="37"/>
      <c r="I88" s="39"/>
      <c r="J88" s="39"/>
      <c r="K88" s="38"/>
      <c r="L88" s="26"/>
    </row>
    <row r="89" spans="1:12" ht="28.8">
      <c r="A89" s="27"/>
      <c r="B89" s="307"/>
      <c r="C89" s="307"/>
      <c r="D89" s="307"/>
      <c r="E89" s="307"/>
      <c r="F89" s="307"/>
      <c r="G89" s="307"/>
      <c r="H89" s="99"/>
      <c r="I89" s="27"/>
      <c r="J89" s="40" t="s">
        <v>98</v>
      </c>
      <c r="K89" s="119">
        <f>K77+K66+K33+K87</f>
        <v>36134</v>
      </c>
      <c r="L89" s="41" t="s">
        <v>13</v>
      </c>
    </row>
    <row r="90" spans="1:12" ht="27.6" thickBot="1">
      <c r="A90" s="27"/>
      <c r="B90" s="107"/>
      <c r="C90" s="107"/>
      <c r="D90" s="107"/>
      <c r="E90" s="276"/>
      <c r="F90" s="107"/>
      <c r="G90" s="107"/>
      <c r="H90" s="115"/>
      <c r="I90" s="27"/>
      <c r="J90" s="40" t="s">
        <v>539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540</v>
      </c>
      <c r="K91" s="118">
        <f>K89-K90</f>
        <v>36134</v>
      </c>
      <c r="L91" s="41" t="s">
        <v>13</v>
      </c>
    </row>
    <row r="92" spans="1:12" ht="29.4" thickTop="1">
      <c r="A92" s="27"/>
      <c r="B92" s="276"/>
      <c r="C92" s="276"/>
      <c r="D92" s="276"/>
      <c r="E92" s="107"/>
      <c r="F92" s="276"/>
      <c r="G92" s="276"/>
      <c r="H92" s="306" t="s">
        <v>442</v>
      </c>
      <c r="I92" s="306"/>
      <c r="J92" s="306"/>
      <c r="K92" s="97">
        <f>(K33+K77-K90)/(K20+G20)</f>
        <v>3.3110580747812253</v>
      </c>
      <c r="L92" s="41" t="s">
        <v>51</v>
      </c>
    </row>
    <row r="93" spans="1:12" ht="28.8">
      <c r="A93" s="42"/>
      <c r="B93" s="276"/>
      <c r="C93" s="276"/>
      <c r="D93" s="276"/>
      <c r="E93" s="276"/>
      <c r="F93" s="276"/>
      <c r="G93" s="276"/>
      <c r="H93" s="99"/>
      <c r="I93" s="42"/>
      <c r="J93" s="98" t="s">
        <v>608</v>
      </c>
      <c r="K93" s="97">
        <f>K91/(K20+G20)</f>
        <v>4.1066030230708037</v>
      </c>
      <c r="L93" s="43" t="s">
        <v>51</v>
      </c>
    </row>
    <row r="94" spans="1:12" ht="25.8" customHeight="1">
      <c r="A94" s="281"/>
      <c r="B94" s="276"/>
      <c r="C94" s="276"/>
      <c r="D94" s="276"/>
      <c r="E94" s="276"/>
      <c r="F94" s="276"/>
      <c r="G94" s="276"/>
      <c r="H94" s="44"/>
      <c r="I94" s="39"/>
      <c r="J94" s="114" t="s">
        <v>525</v>
      </c>
      <c r="K94" s="194">
        <f>(K20+G20)/K5</f>
        <v>67.684615384615384</v>
      </c>
      <c r="L94" s="116" t="s">
        <v>13</v>
      </c>
    </row>
    <row r="95" spans="1:12" ht="32.549999999999997" customHeight="1">
      <c r="A95" s="301" t="s">
        <v>579</v>
      </c>
      <c r="B95" s="301"/>
      <c r="C95" s="301"/>
      <c r="D95" s="277"/>
      <c r="E95" s="276"/>
      <c r="F95" s="277"/>
      <c r="G95" s="277"/>
      <c r="H95" s="302" t="s">
        <v>707</v>
      </c>
      <c r="I95" s="302"/>
      <c r="J95" s="302"/>
      <c r="K95" s="302"/>
      <c r="L95" s="302"/>
    </row>
    <row r="96" spans="1:12" ht="49.35" customHeight="1">
      <c r="A96" s="291" t="s">
        <v>489</v>
      </c>
      <c r="B96" s="291"/>
      <c r="C96" s="291"/>
      <c r="D96" s="291"/>
      <c r="E96" s="291"/>
      <c r="F96" s="291"/>
      <c r="G96" s="277"/>
      <c r="H96" s="302" t="s">
        <v>575</v>
      </c>
      <c r="I96" s="302"/>
      <c r="J96" s="302"/>
      <c r="K96" s="302"/>
      <c r="L96" s="302"/>
    </row>
    <row r="97" spans="1:16" ht="20.55" customHeight="1">
      <c r="A97" s="301">
        <f>C8</f>
        <v>0</v>
      </c>
      <c r="B97" s="301"/>
      <c r="C97" s="301"/>
      <c r="D97" s="291"/>
      <c r="E97" s="291"/>
      <c r="F97" s="291"/>
      <c r="G97" s="277"/>
      <c r="H97" s="291" t="s">
        <v>243</v>
      </c>
      <c r="I97" s="291"/>
      <c r="J97" s="291"/>
      <c r="K97" s="291"/>
      <c r="L97" s="291"/>
    </row>
    <row r="98" spans="1:16" ht="20.55" customHeight="1">
      <c r="A98" s="291" t="e">
        <f>VLOOKUP(A97,'Ref.3'!M3:O25,3,0)</f>
        <v>#N/A</v>
      </c>
      <c r="B98" s="291"/>
      <c r="C98" s="291"/>
      <c r="D98" s="291"/>
      <c r="E98" s="291"/>
      <c r="F98" s="291"/>
      <c r="G98" s="277"/>
      <c r="H98" s="292" t="str">
        <f>VLOOKUP(H97,'Ref.3'!K29:L30,2,0)</f>
        <v xml:space="preserve">Survey Manager  </v>
      </c>
      <c r="I98" s="292"/>
      <c r="J98" s="292"/>
      <c r="K98" s="292"/>
      <c r="L98" s="292"/>
    </row>
    <row r="99" spans="1:16" ht="20.55" customHeight="1">
      <c r="A99" s="275"/>
      <c r="B99" s="275"/>
      <c r="C99" s="275"/>
      <c r="D99" s="278"/>
      <c r="E99" s="277"/>
      <c r="F99" s="278"/>
      <c r="G99" s="278"/>
      <c r="H99" s="203"/>
      <c r="I99" s="203"/>
      <c r="J99" s="202"/>
      <c r="K99" s="202"/>
      <c r="L99" s="204"/>
      <c r="N99" s="290"/>
      <c r="O99" s="290"/>
      <c r="P99" s="290"/>
    </row>
    <row r="100" spans="1:16" ht="24.6">
      <c r="A100" s="291" t="s">
        <v>845</v>
      </c>
      <c r="B100" s="291"/>
      <c r="C100" s="291"/>
      <c r="D100" s="275"/>
      <c r="E100" s="278"/>
      <c r="F100" s="275"/>
      <c r="G100" s="275"/>
      <c r="H100" s="302" t="s">
        <v>705</v>
      </c>
      <c r="I100" s="302"/>
      <c r="J100" s="302"/>
      <c r="K100" s="302"/>
      <c r="L100" s="302"/>
    </row>
    <row r="101" spans="1:16" ht="49.35" customHeight="1">
      <c r="A101" s="291" t="s">
        <v>489</v>
      </c>
      <c r="B101" s="291"/>
      <c r="C101" s="291"/>
      <c r="D101" s="304" t="s">
        <v>847</v>
      </c>
      <c r="E101" s="304"/>
      <c r="F101" s="304"/>
      <c r="G101" s="113"/>
      <c r="H101" s="302" t="s">
        <v>490</v>
      </c>
      <c r="I101" s="302"/>
      <c r="J101" s="302"/>
      <c r="K101" s="302"/>
      <c r="L101" s="302"/>
    </row>
    <row r="102" spans="1:16" ht="46.2" customHeight="1">
      <c r="A102" s="291" t="s">
        <v>846</v>
      </c>
      <c r="B102" s="291"/>
      <c r="C102" s="291"/>
      <c r="D102" s="303" t="s">
        <v>692</v>
      </c>
      <c r="E102" s="303"/>
      <c r="F102" s="303"/>
      <c r="G102" s="113"/>
      <c r="H102" s="301" t="s">
        <v>581</v>
      </c>
      <c r="I102" s="301"/>
      <c r="J102" s="301"/>
      <c r="K102" s="301"/>
      <c r="L102" s="301"/>
    </row>
    <row r="103" spans="1:16" ht="24.6">
      <c r="A103" s="291" t="s">
        <v>850</v>
      </c>
      <c r="B103" s="291"/>
      <c r="C103" s="291"/>
      <c r="D103" s="289" t="str">
        <f>VLOOKUP(D102,'Ref.3'!K34:L35,2,0)</f>
        <v>Deputy Managing Director of Marketing</v>
      </c>
      <c r="E103" s="289"/>
      <c r="F103" s="289"/>
      <c r="G103" s="113"/>
      <c r="H103" s="291" t="str">
        <f>VLOOKUP(H102,'Ref.3'!I8:J10,2,0)</f>
        <v>ผู้อนุมัติสายงาน Cable และ Non cable</v>
      </c>
      <c r="I103" s="291"/>
      <c r="J103" s="291"/>
      <c r="K103" s="291"/>
      <c r="L103" s="29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B31:G31"/>
    <mergeCell ref="B69:G69"/>
    <mergeCell ref="B30:G30"/>
    <mergeCell ref="B29:G29"/>
    <mergeCell ref="B28:G2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B26:G2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A21:G21"/>
    <mergeCell ref="B22:G22"/>
    <mergeCell ref="B27:G27"/>
    <mergeCell ref="B25:G25"/>
    <mergeCell ref="B24:G24"/>
    <mergeCell ref="B23:G23"/>
    <mergeCell ref="B32:G32"/>
    <mergeCell ref="B42:G42"/>
    <mergeCell ref="B43:G43"/>
    <mergeCell ref="B44:G44"/>
    <mergeCell ref="B45:G45"/>
    <mergeCell ref="B66:G66"/>
    <mergeCell ref="A33:J33"/>
    <mergeCell ref="A77:J77"/>
    <mergeCell ref="A34:L34"/>
    <mergeCell ref="B35:G35"/>
    <mergeCell ref="B75:G75"/>
    <mergeCell ref="B70:G70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7:L97"/>
    <mergeCell ref="H95:L95"/>
    <mergeCell ref="H96:L96"/>
    <mergeCell ref="D102:F102"/>
    <mergeCell ref="D101:F101"/>
    <mergeCell ref="B85:G85"/>
    <mergeCell ref="B82:G82"/>
    <mergeCell ref="H92:J92"/>
    <mergeCell ref="D96:F96"/>
    <mergeCell ref="D97:F97"/>
    <mergeCell ref="D98:F98"/>
    <mergeCell ref="B88:G88"/>
    <mergeCell ref="B86:G86"/>
    <mergeCell ref="I87:J87"/>
    <mergeCell ref="B84:G84"/>
    <mergeCell ref="B89:G89"/>
    <mergeCell ref="B87:H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B80:G80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1:G81"/>
    <mergeCell ref="H102:L102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pageMargins left="0.22" right="0.23" top="0.15" bottom="0.02" header="0.03" footer="0.03"/>
  <pageSetup paperSize="9" scale="45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B80:G80 B82:G85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16076DB8-6CB0-4394-BEC6-854DE6EBC6AC}">
          <x14:formula1>
            <xm:f>'C:\Users\Admin\Desktop\[20250104_Survey ROI  โรงแรมซิทาดีนส์ สุขุมวิท 11 แบงค็อก.xlsx]Ref.1'!#REF!</xm:f>
          </x14:formula1>
          <xm:sqref>B81:G81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Normal="100" workbookViewId="0">
      <selection activeCell="A2" sqref="A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2025-06-26T07:59:51Z</dcterms:modified>
</cp:coreProperties>
</file>