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Centara Villas Phi Phi Island\"/>
    </mc:Choice>
  </mc:AlternateContent>
  <xr:revisionPtr revIDLastSave="0" documentId="13_ncr:1_{6AD8CA36-432A-4E58-864A-C3DFFE252AE3}" xr6:coauthVersionLast="47" xr6:coauthVersionMax="47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'Ref.1'!$F$218:$F$279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'Ref.1'!$E$2:$F$279</definedName>
    <definedName name="Priceห้องส่ง">'Ref.1'!#REF!</definedName>
    <definedName name="_xlnm.Print_Area" localSheetId="3">'รายละเอียด ROI'!$A$1:$L$98</definedName>
    <definedName name="ในอาคาร">'Ref.1'!#REF!</definedName>
    <definedName name="ทีมfog" localSheetId="0">'Ref.1'!$E$218:$E$279</definedName>
    <definedName name="นอกอาคาร">'Ref.1'!$B$2:$B$279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'Ref.1'!$B$2:$C$279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7" l="1"/>
  <c r="K25" i="7" s="1"/>
  <c r="J25" i="7"/>
  <c r="K27" i="7" l="1"/>
  <c r="J24" i="7" l="1"/>
  <c r="J26" i="7"/>
  <c r="H26" i="7"/>
  <c r="D98" i="7" l="1"/>
  <c r="H9" i="7" l="1"/>
  <c r="E9" i="7"/>
  <c r="H93" i="7" l="1"/>
  <c r="H98" i="7" l="1"/>
  <c r="K76" i="7" l="1"/>
  <c r="K77" i="7"/>
  <c r="H24" i="7"/>
  <c r="K24" i="7" s="1"/>
  <c r="K26" i="7"/>
  <c r="A92" i="7" l="1"/>
  <c r="A93" i="7" l="1"/>
  <c r="J23" i="7" l="1"/>
  <c r="H23" i="7"/>
  <c r="K19" i="7"/>
  <c r="J70" i="7"/>
  <c r="H70" i="7"/>
  <c r="K18" i="7"/>
  <c r="G20" i="7"/>
  <c r="H8" i="7"/>
  <c r="K8" i="7"/>
  <c r="E8" i="7"/>
  <c r="E10" i="7"/>
  <c r="K9" i="7"/>
  <c r="K10" i="7" s="1"/>
  <c r="K16" i="7" l="1"/>
  <c r="K75" i="7" l="1"/>
  <c r="J69" i="7"/>
  <c r="H69" i="7"/>
  <c r="K69" i="7" s="1"/>
  <c r="J68" i="7"/>
  <c r="H68" i="7"/>
  <c r="K68" i="7" s="1"/>
  <c r="J78" i="7"/>
  <c r="H78" i="7"/>
  <c r="K78" i="7" s="1"/>
  <c r="J77" i="7"/>
  <c r="H80" i="7"/>
  <c r="K80" i="7" s="1"/>
  <c r="J80" i="7"/>
  <c r="H81" i="7"/>
  <c r="K81" i="7" s="1"/>
  <c r="J81" i="7"/>
  <c r="H71" i="7"/>
  <c r="H79" i="7"/>
  <c r="K79" i="7" s="1"/>
  <c r="J41" i="7"/>
  <c r="J42" i="7"/>
  <c r="H41" i="7"/>
  <c r="K41" i="7" s="1"/>
  <c r="H42" i="7"/>
  <c r="K42" i="7" s="1"/>
  <c r="K14" i="7"/>
  <c r="K15" i="7"/>
  <c r="K85" i="7" s="1"/>
  <c r="K13" i="7"/>
  <c r="J79" i="7" l="1"/>
  <c r="K82" i="7"/>
  <c r="J71" i="7"/>
  <c r="K71" i="7"/>
  <c r="K72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5" i="7"/>
  <c r="H35" i="7"/>
  <c r="K35" i="7" s="1"/>
  <c r="J34" i="7"/>
  <c r="H34" i="7"/>
  <c r="K34" i="7" s="1"/>
  <c r="J33" i="7"/>
  <c r="H33" i="7"/>
  <c r="K33" i="7" s="1"/>
  <c r="J32" i="7"/>
  <c r="H32" i="7"/>
  <c r="K32" i="7" s="1"/>
  <c r="J31" i="7"/>
  <c r="H31" i="7"/>
  <c r="K31" i="7" s="1"/>
  <c r="K23" i="7"/>
  <c r="C10" i="7"/>
  <c r="H10" i="7" s="1"/>
  <c r="K28" i="7" l="1"/>
  <c r="K20" i="7"/>
  <c r="K89" i="7" s="1"/>
  <c r="K17" i="7"/>
  <c r="K61" i="7"/>
  <c r="K87" i="7" l="1"/>
  <c r="K84" i="7"/>
  <c r="K86" i="7" s="1"/>
  <c r="K88" i="7" s="1"/>
</calcChain>
</file>

<file path=xl/sharedStrings.xml><?xml version="1.0" encoding="utf-8"?>
<sst xmlns="http://schemas.openxmlformats.org/spreadsheetml/2006/main" count="2803" uniqueCount="862">
  <si>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</si>
  <si>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</si>
  <si>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</si>
  <si>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</si>
  <si>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</si>
  <si>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</si>
  <si>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</si>
  <si>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</si>
  <si>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</si>
  <si>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</si>
  <si>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</si>
  <si>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</si>
  <si>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</si>
  <si>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</si>
  <si>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</si>
  <si>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</si>
  <si>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</si>
  <si>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</si>
  <si>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</si>
  <si>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</si>
  <si>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</si>
  <si>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</si>
  <si>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</si>
  <si>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</si>
  <si>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</si>
  <si>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</si>
  <si>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</si>
  <si>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</si>
  <si>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</si>
  <si>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</si>
  <si>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</si>
  <si>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</si>
  <si>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</si>
  <si>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</si>
  <si>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</si>
  <si>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</si>
  <si>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</si>
  <si>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</si>
  <si>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</si>
  <si>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</si>
  <si>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</si>
  <si>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</si>
  <si>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</si>
  <si>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</si>
  <si>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</si>
  <si>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</si>
  <si>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</si>
  <si>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</si>
  <si>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</si>
  <si>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</si>
  <si>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</si>
  <si>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</si>
  <si>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</si>
  <si>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</si>
  <si>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</si>
  <si>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</si>
  <si>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</si>
  <si>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</si>
  <si>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</si>
  <si>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</si>
  <si>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</si>
  <si>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</si>
  <si>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</si>
  <si>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</si>
  <si>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</si>
  <si>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</si>
  <si>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</si>
  <si>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</si>
  <si>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</si>
  <si>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</si>
  <si>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</si>
  <si>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</si>
  <si>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</si>
  <si>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</si>
  <si>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</si>
  <si>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</si>
  <si>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</si>
  <si>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</si>
  <si>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</si>
  <si>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</si>
  <si>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</si>
  <si>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</si>
  <si>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</si>
  <si>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</si>
  <si>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</si>
  <si>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</si>
  <si>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</si>
  <si>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</si>
  <si>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</si>
  <si>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</si>
  <si>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</si>
  <si>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</si>
  <si>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</si>
  <si>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</si>
  <si>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</si>
  <si>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</si>
  <si>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</si>
  <si>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</si>
  <si>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</si>
  <si>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</si>
  <si>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</si>
  <si>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</si>
  <si>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</si>
  <si>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</si>
  <si>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</si>
  <si>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</si>
  <si>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</si>
  <si>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</si>
  <si>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</si>
  <si>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</si>
  <si>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</si>
  <si>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</si>
  <si>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</si>
  <si>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</si>
  <si>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</si>
  <si>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</si>
  <si>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</si>
  <si>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</si>
  <si>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</si>
  <si>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</si>
  <si>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</si>
  <si>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</si>
  <si>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</si>
  <si>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</si>
  <si>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</si>
  <si>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</si>
  <si>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</si>
  <si>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</si>
  <si>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</si>
  <si>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</si>
  <si>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</si>
  <si>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</si>
  <si>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</si>
  <si>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</si>
  <si>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</si>
  <si>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</si>
  <si>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</si>
  <si>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</si>
  <si>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</si>
  <si>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</si>
  <si>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</si>
  <si>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</si>
  <si>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</si>
  <si>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</si>
  <si>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</si>
  <si>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</si>
  <si>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</si>
  <si>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</si>
  <si>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</si>
  <si>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</si>
  <si>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</si>
  <si>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</si>
  <si>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</si>
  <si>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</si>
  <si>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</si>
  <si>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</si>
  <si>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</si>
  <si>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</si>
  <si>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</si>
  <si>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</si>
  <si>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</si>
  <si>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</si>
  <si>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</si>
  <si>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</si>
  <si>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</si>
  <si>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</si>
  <si>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</si>
  <si>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</si>
  <si>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</si>
  <si>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</si>
  <si>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</si>
  <si>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</si>
  <si>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</si>
  <si>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</si>
  <si>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</si>
  <si>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</si>
  <si>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</si>
  <si>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</si>
  <si>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</si>
  <si>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</si>
  <si>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</si>
  <si>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</si>
  <si>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</si>
  <si>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</si>
  <si>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</si>
  <si>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</si>
  <si>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</si>
  <si>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</si>
  <si>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</si>
  <si>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</si>
  <si>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</si>
  <si>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</si>
  <si>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</si>
  <si>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</si>
  <si>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</si>
  <si>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</si>
  <si>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</si>
  <si>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</si>
  <si>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</si>
  <si>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</si>
  <si>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</si>
  <si>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</si>
  <si>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</si>
  <si>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</si>
  <si>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</si>
  <si>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</si>
  <si>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</si>
  <si>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</si>
  <si>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</si>
  <si>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</si>
  <si>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</si>
  <si>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</si>
  <si>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</si>
  <si>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</si>
  <si>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</si>
  <si>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</si>
  <si>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</si>
  <si>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</si>
  <si>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</si>
  <si>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</si>
  <si>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</si>
  <si>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</si>
  <si>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</si>
  <si>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</si>
  <si>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</si>
  <si>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</si>
  <si>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</si>
  <si>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</si>
  <si>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</si>
  <si>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</si>
  <si>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</si>
  <si>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</si>
  <si>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</si>
  <si>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</si>
  <si>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</si>
  <si>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</si>
  <si>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</si>
  <si>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</si>
  <si>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</si>
  <si>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</si>
  <si>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</si>
  <si>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</si>
  <si>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</si>
  <si>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</si>
  <si>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</si>
  <si>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</si>
  <si>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</si>
  <si>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</si>
  <si>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</si>
  <si>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</si>
  <si>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</si>
  <si>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</si>
  <si>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</si>
  <si>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</si>
  <si>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</si>
  <si>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</si>
  <si>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</si>
  <si>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</si>
  <si>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</si>
  <si>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</si>
  <si>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</si>
  <si>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</si>
  <si>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</si>
  <si>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</si>
  <si>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</si>
  <si>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</si>
  <si>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</si>
  <si>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</si>
  <si>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</si>
  <si>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</si>
  <si>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</si>
  <si>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</si>
  <si>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</si>
  <si>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</si>
  <si>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</si>
  <si>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</si>
  <si>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</si>
  <si>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</si>
  <si>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</si>
  <si>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</si>
  <si>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</si>
  <si>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</si>
  <si>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</si>
  <si>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</si>
  <si>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</si>
  <si>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</si>
  <si>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</si>
  <si>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</si>
  <si>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</si>
  <si>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</si>
  <si>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</si>
  <si>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</si>
  <si>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</si>
  <si>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</si>
  <si>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</si>
  <si>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</si>
  <si>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</si>
  <si>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</si>
  <si>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</si>
  <si>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</si>
  <si>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</si>
  <si>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</si>
  <si>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</si>
  <si>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</si>
  <si>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</si>
  <si>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</si>
  <si>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</si>
  <si>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</si>
  <si>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</si>
  <si>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</si>
  <si>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</si>
  <si>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</si>
  <si>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</si>
  <si>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</si>
  <si>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</si>
  <si>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</si>
  <si>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</si>
  <si>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</si>
  <si>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</si>
  <si>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</si>
  <si>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</si>
  <si>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</si>
  <si>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</si>
  <si>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</si>
  <si>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</si>
  <si>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</si>
  <si>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</si>
  <si>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</si>
  <si>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</si>
  <si>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</si>
  <si>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</si>
  <si>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</si>
  <si>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</si>
  <si>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</si>
  <si>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</si>
  <si>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</si>
  <si>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</si>
  <si>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</si>
  <si>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</si>
  <si>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</si>
  <si>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</si>
  <si>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</si>
  <si>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</si>
  <si>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</si>
  <si>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</si>
  <si>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</si>
  <si>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</si>
  <si>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</si>
  <si>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</si>
  <si>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</si>
  <si>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</si>
  <si>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</si>
  <si>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</si>
  <si>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</si>
  <si>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</si>
  <si>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</si>
  <si>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</si>
  <si>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</si>
  <si>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</si>
  <si>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</si>
  <si>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</si>
  <si>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</si>
  <si>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</si>
  <si>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</si>
  <si>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</si>
  <si>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</si>
  <si>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</si>
  <si>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</si>
  <si>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</si>
  <si>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</si>
  <si>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</si>
  <si>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</si>
  <si>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</si>
  <si>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</si>
  <si>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</si>
  <si>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</si>
  <si>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</si>
  <si>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</si>
  <si>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</si>
  <si>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</si>
  <si>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</si>
  <si>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</si>
  <si>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</si>
  <si>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</si>
  <si>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</si>
  <si>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</si>
  <si>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</si>
  <si>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</si>
  <si>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</si>
  <si>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</si>
  <si>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</si>
  <si>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</si>
  <si>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</si>
  <si>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</si>
  <si>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</si>
  <si>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</si>
  <si>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</si>
  <si>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</si>
  <si>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</si>
  <si>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</si>
  <si>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</si>
  <si>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</si>
  <si>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</si>
  <si>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</si>
  <si>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</si>
  <si>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</si>
  <si>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</si>
  <si>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</si>
  <si>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</si>
  <si>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</si>
  <si>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</si>
  <si>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</si>
  <si>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</si>
  <si>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</si>
  <si>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</si>
  <si>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</si>
  <si>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</si>
  <si>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</si>
  <si>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</si>
  <si>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</si>
  <si>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</si>
  <si>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</si>
  <si>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</si>
  <si>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</si>
  <si>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</si>
  <si>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</si>
  <si>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</si>
  <si>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</si>
  <si>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</si>
  <si>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</si>
  <si>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</si>
  <si>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</si>
  <si>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</si>
  <si>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</si>
  <si>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</si>
  <si>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</si>
  <si>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</si>
  <si>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</si>
  <si>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</si>
  <si>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</si>
  <si>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</si>
  <si>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</si>
  <si>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</si>
  <si>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</si>
  <si>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</si>
  <si>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</si>
  <si>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</si>
  <si>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</si>
  <si>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</si>
  <si>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</si>
  <si>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</si>
  <si>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</si>
  <si>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</si>
  <si>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</si>
  <si>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</si>
  <si>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</si>
  <si>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</si>
  <si>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</si>
  <si>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</si>
  <si>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</si>
  <si>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</si>
  <si>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</si>
  <si>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</si>
  <si>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</si>
  <si>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</si>
  <si>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</si>
  <si>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</si>
  <si>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</si>
  <si>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</si>
  <si>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</si>
  <si>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</si>
  <si>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</si>
  <si>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</si>
  <si>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</si>
  <si>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</si>
  <si>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</si>
  <si>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</si>
  <si>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</si>
  <si>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</si>
  <si>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</si>
  <si>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</si>
  <si>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</si>
  <si>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</si>
  <si>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</si>
  <si>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</si>
  <si>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</si>
  <si>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</si>
  <si>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</si>
  <si>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</si>
  <si>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</si>
  <si>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</si>
  <si>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</si>
  <si>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</si>
  <si>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</si>
  <si>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</si>
  <si>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</si>
  <si>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</si>
  <si>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</si>
  <si>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</si>
  <si>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</si>
  <si>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</si>
  <si>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</si>
  <si>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</si>
  <si>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</si>
  <si>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</si>
  <si>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</si>
  <si>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</si>
  <si>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</si>
  <si>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</si>
  <si>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</si>
  <si>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</si>
  <si>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</si>
  <si>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</si>
  <si>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</si>
  <si>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</si>
  <si>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</si>
  <si>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</si>
  <si>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</si>
  <si>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</si>
  <si>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</si>
  <si>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</si>
  <si>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</si>
  <si>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</si>
  <si>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</si>
  <si>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</si>
  <si>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</si>
  <si>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</si>
  <si>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</si>
  <si>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</si>
  <si>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</si>
  <si>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</si>
  <si>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</si>
  <si>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</si>
  <si>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</si>
  <si>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</si>
  <si>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</si>
  <si>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</si>
  <si>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</si>
  <si>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</si>
  <si>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</si>
  <si>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</si>
  <si>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</si>
  <si>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</si>
  <si>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</si>
  <si>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</si>
  <si>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</si>
  <si>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</si>
  <si>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</si>
  <si>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</si>
  <si>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</si>
  <si>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</si>
  <si>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</si>
  <si>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</si>
  <si>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</si>
  <si>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</si>
  <si>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</si>
  <si>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</si>
  <si>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</si>
  <si>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</si>
  <si>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</si>
  <si>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</si>
  <si>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</si>
  <si>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</si>
  <si>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</si>
  <si>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</si>
  <si>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</si>
  <si>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</si>
  <si>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</si>
  <si>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</si>
  <si>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</si>
  <si>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</si>
  <si>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</si>
  <si>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</si>
  <si>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</si>
  <si>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</si>
  <si>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</si>
  <si>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</si>
  <si>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</si>
  <si>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</si>
  <si>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</si>
  <si>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</si>
  <si>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</si>
  <si>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</si>
  <si>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</si>
  <si>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</si>
  <si>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</si>
  <si>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</si>
  <si>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</si>
  <si>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</si>
  <si>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</si>
  <si>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</si>
  <si>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</si>
  <si>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</si>
  <si>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</si>
  <si>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</si>
  <si>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</si>
  <si>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</si>
  <si>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</si>
  <si>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</si>
  <si>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</si>
  <si>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</si>
  <si>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</si>
  <si>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</si>
  <si>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</si>
  <si>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</si>
  <si>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</si>
  <si>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</si>
  <si>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</si>
  <si>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</si>
  <si>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</si>
  <si>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</si>
  <si>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</si>
  <si>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</si>
  <si>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</si>
  <si>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</si>
  <si>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</si>
  <si>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</si>
  <si>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</si>
  <si>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</si>
  <si>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</si>
  <si>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</si>
  <si>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</si>
  <si>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</si>
  <si>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</si>
  <si>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</si>
  <si>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</si>
  <si>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</si>
  <si>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</si>
  <si>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</si>
  <si>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</si>
  <si>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</si>
  <si>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</si>
  <si>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</si>
  <si>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</si>
  <si>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</si>
  <si>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</si>
  <si>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</si>
  <si>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</si>
  <si>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</si>
  <si>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</si>
  <si>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</si>
  <si>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</si>
  <si>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</si>
  <si>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</si>
  <si>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</si>
  <si>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</si>
  <si>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</si>
  <si>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</si>
  <si>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</si>
  <si>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</si>
  <si>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</si>
  <si>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</si>
  <si>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</si>
  <si>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</si>
  <si>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</si>
  <si>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</si>
  <si>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</si>
  <si>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</si>
  <si>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</si>
  <si>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</si>
  <si>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</si>
  <si>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</si>
  <si>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</si>
  <si>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</si>
  <si>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</si>
  <si>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</si>
  <si>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</si>
  <si>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</si>
  <si>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</si>
  <si>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</si>
  <si>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</si>
  <si>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</si>
  <si>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</si>
  <si>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</si>
  <si>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</si>
  <si>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</si>
  <si>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</si>
  <si>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</si>
  <si>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</si>
  <si>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</si>
  <si>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</si>
  <si>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</si>
  <si>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</si>
  <si>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</si>
  <si>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</si>
  <si>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</si>
  <si>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</si>
  <si>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</si>
  <si>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</si>
  <si>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</si>
  <si>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</si>
  <si>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</si>
  <si>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</si>
  <si>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</si>
  <si>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</si>
  <si>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</si>
  <si>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</si>
  <si>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</si>
  <si>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</si>
  <si>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</si>
  <si>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</si>
  <si>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</si>
  <si>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</si>
  <si>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</si>
  <si>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</si>
  <si>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</si>
  <si>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</si>
  <si>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</si>
  <si>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</si>
  <si>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</si>
  <si>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</si>
  <si>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</si>
  <si>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</si>
  <si>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</si>
  <si>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</si>
  <si>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</si>
  <si>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</si>
  <si>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</si>
  <si>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</si>
  <si>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</si>
  <si>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</si>
  <si>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</si>
  <si>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</si>
  <si>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</si>
  <si>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</si>
  <si>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</si>
  <si>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</si>
  <si>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</si>
  <si>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</si>
  <si>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</si>
  <si>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</si>
  <si>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</si>
  <si>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</si>
  <si>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</si>
  <si>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</si>
  <si>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</si>
  <si>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</si>
  <si>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</si>
  <si>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</si>
  <si>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</si>
  <si>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</si>
  <si>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</si>
  <si>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</si>
  <si>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</si>
  <si>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</si>
  <si>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</si>
  <si>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</si>
  <si>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</si>
  <si>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</si>
  <si>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</si>
  <si>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</si>
  <si>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</si>
  <si>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</si>
  <si>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</si>
  <si>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</si>
  <si>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</si>
  <si>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</si>
  <si>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</si>
  <si>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</si>
  <si>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</si>
  <si>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</si>
  <si>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</si>
  <si>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</si>
  <si>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</si>
  <si>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</si>
  <si>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</si>
  <si>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</si>
  <si>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</si>
  <si>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</si>
  <si>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</si>
  <si>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</si>
  <si>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</si>
  <si>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</si>
  <si>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</si>
  <si>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</si>
  <si>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</si>
  <si>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</si>
  <si>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</si>
  <si>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</si>
  <si>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</si>
  <si>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</si>
  <si>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</si>
  <si>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</si>
  <si>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</si>
  <si>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</si>
  <si>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</si>
  <si>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</si>
  <si>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</si>
  <si>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</si>
  <si>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</si>
  <si>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</si>
  <si>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</si>
  <si>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</si>
  <si>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</si>
  <si>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</si>
  <si>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</si>
  <si>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</si>
  <si>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</si>
  <si>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</si>
  <si>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</si>
  <si>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</si>
  <si>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</si>
  <si>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</si>
  <si>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</si>
  <si>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</si>
  <si>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</si>
  <si>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</si>
  <si>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</si>
  <si>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</si>
  <si>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</si>
  <si>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</si>
  <si>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</si>
  <si>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</si>
  <si>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</si>
  <si>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</si>
  <si>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</si>
  <si>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</si>
  <si>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</si>
  <si>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</si>
  <si>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</si>
  <si>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</si>
  <si>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</si>
  <si>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</si>
  <si>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</si>
  <si>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</si>
  <si>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</si>
  <si>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</si>
  <si>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</si>
  <si>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</si>
  <si>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</si>
  <si>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</si>
  <si>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</si>
  <si>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</si>
  <si>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</si>
  <si>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</si>
  <si>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</si>
  <si>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</si>
  <si>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</si>
  <si>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</si>
  <si>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</si>
  <si>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</si>
  <si>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</si>
  <si>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</si>
  <si>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</si>
  <si>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</si>
  <si>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</si>
  <si>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</si>
  <si>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</si>
  <si>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</si>
  <si>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</si>
  <si>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Router TP -  Linker605 Switch 4 Out</t>
  </si>
  <si>
    <t>Service Support / ผู้ช่วยผู้อำนวยการส่วนงานบริหาร</t>
  </si>
  <si>
    <t>….....................................................................................</t>
  </si>
  <si>
    <t>Deputy Managing of Marketing</t>
  </si>
  <si>
    <t xml:space="preserve">Router TP-Link ER-605 </t>
  </si>
  <si>
    <t>Centara Villas Phi Phi Island</t>
  </si>
  <si>
    <t>58 Moo 8, Tumbol Ao Nang, Muang Krabi District, Krabi Province 81210</t>
  </si>
  <si>
    <t xml:space="preserve">K.Podchara Pulgert (Lift) </t>
  </si>
  <si>
    <t>https://maps.app.goo.gl/RoBdi6LnHCVhpinK9</t>
  </si>
  <si>
    <t>087-885-4080</t>
  </si>
  <si>
    <t>หมายเหตุ สัญญา 1 ปี จำนวน 31 ช่อง</t>
  </si>
  <si>
    <t xml:space="preserve">#10707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</si>
</sst>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20" fillId="0" borderId="0" xfId="0" applyFont="1" applyBorder="1"/>
    <xf numFmtId="0" fontId="20" fillId="0" borderId="0" xfId="3" applyFont="1" applyBorder="1" applyAlignment="1">
      <alignment horizontal="center" vertical="center"/>
    </xf>
    <xf numFmtId="0" fontId="20" fillId="10" borderId="0" xfId="0" applyFont="1" applyFill="1" applyBorder="1"/>
    <xf numFmtId="0" fontId="20" fillId="0" borderId="0" xfId="0" applyFont="1" applyBorder="1" applyAlignment="1">
      <alignment horizontal="left"/>
    </xf>
    <xf numFmtId="0" fontId="20" fillId="2" borderId="0" xfId="0" applyFont="1" applyFill="1" applyBorder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94</xdr:row>
      <xdr:rowOff>60959</xdr:rowOff>
    </xdr:from>
    <xdr:to>
      <xdr:col>9</xdr:col>
      <xdr:colOff>284382</xdr:colOff>
      <xdr:row>94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94</xdr:row>
      <xdr:rowOff>64770</xdr:rowOff>
    </xdr:from>
    <xdr:to>
      <xdr:col>10</xdr:col>
      <xdr:colOff>304563</xdr:colOff>
      <xdr:row>94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1432192</xdr:colOff>
      <xdr:row>89</xdr:row>
      <xdr:rowOff>403951</xdr:rowOff>
    </xdr:from>
    <xdr:to>
      <xdr:col>2</xdr:col>
      <xdr:colOff>1119828</xdr:colOff>
      <xdr:row>90</xdr:row>
      <xdr:rowOff>495759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00C5A26-E7BB-4C85-A893-499BF9A70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2867" y="15653132"/>
          <a:ext cx="1551322" cy="504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438722</xdr:colOff>
      <xdr:row>30</xdr:row>
      <xdr:rowOff>69330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A19DD2-421C-41D5-B299-5986EE8C2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4096322" cy="537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RoBdi6LnHCVhpinK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C65" zoomScale="70" zoomScaleNormal="70" workbookViewId="0">
      <selection activeCell="K6" sqref="K6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A6" s="100"/>
      <c r="B6" s="48" t="s">
        <v>850</v>
      </c>
      <c r="C6" s="49"/>
      <c r="E6" s="48" t="s">
        <v>850</v>
      </c>
      <c r="F6" s="50">
        <v>2000</v>
      </c>
      <c r="G6" s="49" t="s">
        <v>5</v>
      </c>
      <c r="M6" s="22"/>
      <c r="N6" s="21"/>
    </row>
    <row r="7" spans="1:15" x14ac:dyDescent="0.3">
      <c r="B7" s="51" t="s">
        <v>114</v>
      </c>
      <c r="C7" s="49" t="s">
        <v>5</v>
      </c>
      <c r="E7" s="51" t="s">
        <v>114</v>
      </c>
      <c r="F7" s="50">
        <v>1177</v>
      </c>
      <c r="G7" s="49" t="s">
        <v>5</v>
      </c>
      <c r="I7" s="45" t="s">
        <v>495</v>
      </c>
      <c r="J7" s="45" t="s">
        <v>495</v>
      </c>
      <c r="K7" s="45">
        <v>2570</v>
      </c>
      <c r="M7" s="22" t="s">
        <v>346</v>
      </c>
      <c r="N7" s="20" t="s">
        <v>557</v>
      </c>
      <c r="O7" s="45">
        <v>499</v>
      </c>
    </row>
    <row r="8" spans="1:15" x14ac:dyDescent="0.3">
      <c r="A8" s="45" t="s">
        <v>530</v>
      </c>
      <c r="B8" s="51" t="s">
        <v>115</v>
      </c>
      <c r="C8" s="49" t="s">
        <v>5</v>
      </c>
      <c r="E8" s="51" t="s">
        <v>115</v>
      </c>
      <c r="F8" s="50">
        <v>1712</v>
      </c>
      <c r="G8" s="49" t="s">
        <v>5</v>
      </c>
      <c r="I8" s="45" t="s">
        <v>496</v>
      </c>
      <c r="J8" s="45" t="s">
        <v>496</v>
      </c>
      <c r="M8" s="22" t="s">
        <v>347</v>
      </c>
      <c r="N8" s="20" t="s">
        <v>304</v>
      </c>
    </row>
    <row r="9" spans="1:15" x14ac:dyDescent="0.3">
      <c r="A9" s="45" t="s">
        <v>555</v>
      </c>
      <c r="B9" s="51" t="s">
        <v>553</v>
      </c>
      <c r="C9" s="49" t="s">
        <v>5</v>
      </c>
      <c r="E9" s="51" t="s">
        <v>553</v>
      </c>
      <c r="F9" s="50">
        <v>2650</v>
      </c>
      <c r="G9" s="49" t="s">
        <v>5</v>
      </c>
      <c r="I9" s="45" t="s">
        <v>497</v>
      </c>
      <c r="J9" s="45" t="s">
        <v>497</v>
      </c>
      <c r="M9" s="22" t="s">
        <v>348</v>
      </c>
      <c r="N9" s="21" t="s">
        <v>301</v>
      </c>
      <c r="O9" s="45">
        <v>399</v>
      </c>
    </row>
    <row r="10" spans="1:15" x14ac:dyDescent="0.3">
      <c r="A10" s="45" t="s">
        <v>555</v>
      </c>
      <c r="B10" s="51" t="s">
        <v>554</v>
      </c>
      <c r="C10" s="49" t="s">
        <v>5</v>
      </c>
      <c r="E10" s="51" t="s">
        <v>554</v>
      </c>
      <c r="F10" s="50">
        <v>3990</v>
      </c>
      <c r="G10" s="49" t="s">
        <v>5</v>
      </c>
      <c r="I10" s="45" t="s">
        <v>498</v>
      </c>
      <c r="J10" s="45" t="s">
        <v>498</v>
      </c>
      <c r="M10" s="22" t="s">
        <v>520</v>
      </c>
      <c r="N10" s="21" t="s">
        <v>301</v>
      </c>
    </row>
    <row r="11" spans="1:15" x14ac:dyDescent="0.3">
      <c r="A11" s="45" t="s">
        <v>555</v>
      </c>
      <c r="B11" s="52" t="s">
        <v>568</v>
      </c>
      <c r="C11" s="49" t="s">
        <v>5</v>
      </c>
      <c r="E11" s="52" t="s">
        <v>568</v>
      </c>
      <c r="F11" s="50">
        <v>10000</v>
      </c>
      <c r="G11" s="49" t="s">
        <v>5</v>
      </c>
      <c r="I11" s="45" t="s">
        <v>499</v>
      </c>
      <c r="J11" s="45" t="s">
        <v>499</v>
      </c>
      <c r="M11" s="23" t="s">
        <v>349</v>
      </c>
      <c r="N11" s="20" t="s">
        <v>304</v>
      </c>
    </row>
    <row r="12" spans="1:15" x14ac:dyDescent="0.3">
      <c r="A12" s="45" t="s">
        <v>555</v>
      </c>
      <c r="B12" s="52" t="s">
        <v>569</v>
      </c>
      <c r="C12" s="49" t="s">
        <v>5</v>
      </c>
      <c r="E12" s="52" t="s">
        <v>569</v>
      </c>
      <c r="F12" s="50">
        <v>2800</v>
      </c>
      <c r="G12" s="49" t="s">
        <v>5</v>
      </c>
      <c r="I12" s="45" t="s">
        <v>500</v>
      </c>
      <c r="J12" s="45" t="s">
        <v>500</v>
      </c>
      <c r="M12" s="23" t="s">
        <v>486</v>
      </c>
      <c r="N12" s="20" t="s">
        <v>304</v>
      </c>
    </row>
    <row r="13" spans="1:15" x14ac:dyDescent="0.3">
      <c r="B13" s="51" t="s">
        <v>116</v>
      </c>
      <c r="C13" s="49" t="s">
        <v>5</v>
      </c>
      <c r="E13" s="51" t="s">
        <v>116</v>
      </c>
      <c r="F13" s="50">
        <v>1926</v>
      </c>
      <c r="G13" s="49" t="s">
        <v>5</v>
      </c>
      <c r="I13" s="45" t="s">
        <v>501</v>
      </c>
      <c r="J13" s="45" t="s">
        <v>501</v>
      </c>
      <c r="M13" s="23" t="s">
        <v>485</v>
      </c>
      <c r="N13" s="20" t="s">
        <v>304</v>
      </c>
    </row>
    <row r="14" spans="1:15" x14ac:dyDescent="0.3">
      <c r="B14" s="51" t="s">
        <v>117</v>
      </c>
      <c r="C14" s="49" t="s">
        <v>5</v>
      </c>
      <c r="E14" s="51" t="s">
        <v>117</v>
      </c>
      <c r="F14" s="50">
        <v>2568</v>
      </c>
      <c r="G14" s="49" t="s">
        <v>5</v>
      </c>
      <c r="I14" s="45" t="s">
        <v>502</v>
      </c>
      <c r="J14" s="45" t="s">
        <v>502</v>
      </c>
      <c r="M14" s="23" t="s">
        <v>409</v>
      </c>
      <c r="N14" s="20" t="s">
        <v>304</v>
      </c>
    </row>
    <row r="15" spans="1:15" x14ac:dyDescent="0.3">
      <c r="B15" s="48" t="s">
        <v>89</v>
      </c>
      <c r="C15" s="49" t="s">
        <v>5</v>
      </c>
      <c r="E15" s="48" t="s">
        <v>89</v>
      </c>
      <c r="F15" s="50">
        <v>1050</v>
      </c>
      <c r="G15" s="49" t="s">
        <v>5</v>
      </c>
      <c r="I15" s="45" t="s">
        <v>503</v>
      </c>
      <c r="J15" s="45" t="s">
        <v>503</v>
      </c>
      <c r="M15" s="23" t="s">
        <v>410</v>
      </c>
      <c r="N15" s="21" t="s">
        <v>302</v>
      </c>
      <c r="O15" s="45">
        <v>499</v>
      </c>
    </row>
    <row r="16" spans="1:15" x14ac:dyDescent="0.3">
      <c r="B16" s="48" t="s">
        <v>440</v>
      </c>
      <c r="C16" s="49" t="s">
        <v>5</v>
      </c>
      <c r="E16" s="48" t="s">
        <v>440</v>
      </c>
      <c r="F16" s="50">
        <v>2600</v>
      </c>
      <c r="G16" s="49" t="s">
        <v>5</v>
      </c>
      <c r="I16" s="45" t="s">
        <v>522</v>
      </c>
      <c r="J16" s="45" t="s">
        <v>522</v>
      </c>
      <c r="M16" s="23" t="s">
        <v>350</v>
      </c>
      <c r="N16" s="20" t="s">
        <v>304</v>
      </c>
    </row>
    <row r="17" spans="1:15" x14ac:dyDescent="0.3">
      <c r="B17" s="52" t="s">
        <v>110</v>
      </c>
      <c r="C17" s="49" t="s">
        <v>5</v>
      </c>
      <c r="E17" s="52" t="s">
        <v>110</v>
      </c>
      <c r="F17" s="50">
        <v>14552</v>
      </c>
      <c r="G17" s="49" t="s">
        <v>5</v>
      </c>
      <c r="J17" s="45" t="s">
        <v>527</v>
      </c>
      <c r="M17" s="23" t="s">
        <v>351</v>
      </c>
      <c r="N17" s="20" t="s">
        <v>304</v>
      </c>
    </row>
    <row r="18" spans="1:15" x14ac:dyDescent="0.3">
      <c r="B18" s="52" t="s">
        <v>111</v>
      </c>
      <c r="C18" s="49" t="s">
        <v>5</v>
      </c>
      <c r="E18" s="52" t="s">
        <v>111</v>
      </c>
      <c r="F18" s="50">
        <v>18511</v>
      </c>
      <c r="G18" s="49" t="s">
        <v>5</v>
      </c>
      <c r="I18" s="112" t="s">
        <v>533</v>
      </c>
      <c r="J18" s="45" t="s">
        <v>528</v>
      </c>
      <c r="M18" s="23" t="s">
        <v>352</v>
      </c>
      <c r="N18" s="20" t="s">
        <v>304</v>
      </c>
    </row>
    <row r="19" spans="1:15" x14ac:dyDescent="0.3">
      <c r="B19" s="52" t="s">
        <v>112</v>
      </c>
      <c r="C19" s="49" t="s">
        <v>5</v>
      </c>
      <c r="E19" s="52" t="s">
        <v>112</v>
      </c>
      <c r="F19" s="50">
        <v>24075</v>
      </c>
      <c r="G19" s="49" t="s">
        <v>5</v>
      </c>
      <c r="I19" s="112" t="s">
        <v>505</v>
      </c>
      <c r="M19" s="23" t="s">
        <v>353</v>
      </c>
      <c r="N19" s="20" t="s">
        <v>304</v>
      </c>
    </row>
    <row r="20" spans="1:15" x14ac:dyDescent="0.3">
      <c r="B20" s="52" t="s">
        <v>113</v>
      </c>
      <c r="C20" s="49" t="s">
        <v>5</v>
      </c>
      <c r="E20" s="52" t="s">
        <v>113</v>
      </c>
      <c r="F20" s="50">
        <v>39269</v>
      </c>
      <c r="G20" s="49" t="s">
        <v>5</v>
      </c>
      <c r="I20" s="112" t="s">
        <v>506</v>
      </c>
      <c r="J20" s="112"/>
      <c r="M20" s="23" t="s">
        <v>354</v>
      </c>
      <c r="N20" s="21" t="s">
        <v>301</v>
      </c>
      <c r="O20" s="45">
        <v>399</v>
      </c>
    </row>
    <row r="21" spans="1:15" x14ac:dyDescent="0.3">
      <c r="A21" s="45" t="s">
        <v>555</v>
      </c>
      <c r="B21" s="52" t="s">
        <v>556</v>
      </c>
      <c r="C21" s="49" t="s">
        <v>5</v>
      </c>
      <c r="E21" s="52" t="s">
        <v>556</v>
      </c>
      <c r="F21" s="50">
        <v>4500</v>
      </c>
      <c r="G21" s="49" t="s">
        <v>5</v>
      </c>
      <c r="I21" s="45" t="s">
        <v>507</v>
      </c>
      <c r="J21" s="112"/>
      <c r="M21" s="23" t="s">
        <v>519</v>
      </c>
      <c r="N21" s="21" t="s">
        <v>301</v>
      </c>
      <c r="O21" s="45">
        <v>399</v>
      </c>
    </row>
    <row r="22" spans="1:15" x14ac:dyDescent="0.3">
      <c r="A22" s="45" t="s">
        <v>530</v>
      </c>
      <c r="B22" s="52" t="s">
        <v>109</v>
      </c>
      <c r="C22" s="49" t="s">
        <v>5</v>
      </c>
      <c r="E22" s="52" t="s">
        <v>109</v>
      </c>
      <c r="F22" s="53">
        <v>6741</v>
      </c>
      <c r="G22" s="49" t="s">
        <v>5</v>
      </c>
      <c r="I22" s="45" t="s">
        <v>508</v>
      </c>
      <c r="M22" s="23" t="s">
        <v>460</v>
      </c>
      <c r="N22" s="20" t="s">
        <v>560</v>
      </c>
      <c r="O22" s="45">
        <v>299</v>
      </c>
    </row>
    <row r="23" spans="1:15" x14ac:dyDescent="0.3">
      <c r="A23" s="45" t="s">
        <v>530</v>
      </c>
      <c r="B23" s="52" t="s">
        <v>573</v>
      </c>
      <c r="C23" s="49" t="s">
        <v>5</v>
      </c>
      <c r="E23" s="52" t="s">
        <v>573</v>
      </c>
      <c r="F23" s="53">
        <v>1000</v>
      </c>
      <c r="G23" s="49" t="s">
        <v>5</v>
      </c>
      <c r="I23" s="45" t="s">
        <v>509</v>
      </c>
      <c r="M23" s="23" t="s">
        <v>355</v>
      </c>
      <c r="N23" s="21" t="s">
        <v>302</v>
      </c>
    </row>
    <row r="24" spans="1:15" x14ac:dyDescent="0.3">
      <c r="A24" s="45" t="s">
        <v>530</v>
      </c>
      <c r="B24" s="52" t="s">
        <v>571</v>
      </c>
      <c r="C24" s="49" t="s">
        <v>5</v>
      </c>
      <c r="E24" s="52" t="s">
        <v>571</v>
      </c>
      <c r="F24" s="53">
        <v>7600</v>
      </c>
      <c r="G24" s="49" t="s">
        <v>5</v>
      </c>
      <c r="I24" s="45" t="s">
        <v>510</v>
      </c>
      <c r="M24" s="23" t="s">
        <v>356</v>
      </c>
      <c r="N24" s="20" t="s">
        <v>559</v>
      </c>
    </row>
    <row r="25" spans="1:15" x14ac:dyDescent="0.3">
      <c r="A25" s="45" t="s">
        <v>530</v>
      </c>
      <c r="B25" s="52" t="s">
        <v>572</v>
      </c>
      <c r="C25" s="49" t="s">
        <v>5</v>
      </c>
      <c r="E25" s="52" t="s">
        <v>572</v>
      </c>
      <c r="F25" s="53">
        <v>12000</v>
      </c>
      <c r="G25" s="49" t="s">
        <v>5</v>
      </c>
      <c r="I25" s="45" t="s">
        <v>511</v>
      </c>
      <c r="M25" s="23" t="s">
        <v>357</v>
      </c>
      <c r="N25" s="20" t="s">
        <v>304</v>
      </c>
    </row>
    <row r="26" spans="1:15" x14ac:dyDescent="0.3">
      <c r="A26" s="45" t="s">
        <v>141</v>
      </c>
      <c r="B26" s="52" t="s">
        <v>142</v>
      </c>
      <c r="C26" s="49" t="s">
        <v>5</v>
      </c>
      <c r="E26" s="52" t="s">
        <v>142</v>
      </c>
      <c r="F26" s="53">
        <v>9700</v>
      </c>
      <c r="G26" s="49" t="s">
        <v>5</v>
      </c>
      <c r="I26" s="45" t="s">
        <v>512</v>
      </c>
      <c r="M26" s="23" t="s">
        <v>358</v>
      </c>
      <c r="N26" s="20" t="s">
        <v>304</v>
      </c>
    </row>
    <row r="27" spans="1:15" x14ac:dyDescent="0.3">
      <c r="A27" s="45" t="s">
        <v>141</v>
      </c>
      <c r="B27" s="52" t="s">
        <v>143</v>
      </c>
      <c r="C27" s="49" t="s">
        <v>5</v>
      </c>
      <c r="E27" s="52" t="s">
        <v>143</v>
      </c>
      <c r="F27" s="53">
        <v>12500</v>
      </c>
      <c r="G27" s="49" t="s">
        <v>5</v>
      </c>
      <c r="I27" s="45" t="s">
        <v>513</v>
      </c>
      <c r="N27" s="21"/>
    </row>
    <row r="28" spans="1:15" ht="16.8" customHeight="1" x14ac:dyDescent="0.3">
      <c r="A28" s="45" t="s">
        <v>141</v>
      </c>
      <c r="B28" s="52" t="s">
        <v>452</v>
      </c>
      <c r="C28" s="49" t="s">
        <v>5</v>
      </c>
      <c r="E28" s="52" t="s">
        <v>452</v>
      </c>
      <c r="F28" s="53">
        <v>12500</v>
      </c>
      <c r="G28" s="49" t="s">
        <v>5</v>
      </c>
      <c r="I28" s="45" t="s">
        <v>514</v>
      </c>
    </row>
    <row r="29" spans="1:15" x14ac:dyDescent="0.3">
      <c r="B29" s="48" t="s">
        <v>712</v>
      </c>
      <c r="C29" s="49" t="s">
        <v>5</v>
      </c>
      <c r="E29" s="48" t="s">
        <v>712</v>
      </c>
      <c r="F29" s="50">
        <v>45</v>
      </c>
      <c r="G29" s="49" t="s">
        <v>5</v>
      </c>
      <c r="I29" s="45" t="s">
        <v>515</v>
      </c>
    </row>
    <row r="30" spans="1:15" x14ac:dyDescent="0.3">
      <c r="B30" s="48" t="s">
        <v>660</v>
      </c>
      <c r="C30" s="49" t="s">
        <v>5</v>
      </c>
      <c r="E30" s="48" t="s">
        <v>660</v>
      </c>
      <c r="F30" s="50">
        <v>3400</v>
      </c>
      <c r="G30" s="49" t="s">
        <v>5</v>
      </c>
      <c r="I30" s="45" t="s">
        <v>516</v>
      </c>
    </row>
    <row r="31" spans="1:15" x14ac:dyDescent="0.3">
      <c r="A31" s="100">
        <v>243171</v>
      </c>
      <c r="B31" s="48" t="s">
        <v>445</v>
      </c>
      <c r="C31" s="49" t="s">
        <v>5</v>
      </c>
      <c r="E31" s="48" t="s">
        <v>445</v>
      </c>
      <c r="F31" s="50">
        <v>5750</v>
      </c>
      <c r="G31" s="49" t="s">
        <v>5</v>
      </c>
      <c r="I31" s="45" t="s">
        <v>528</v>
      </c>
    </row>
    <row r="32" spans="1:15" ht="31.2" x14ac:dyDescent="0.3">
      <c r="A32" s="100"/>
      <c r="B32" s="48" t="s">
        <v>567</v>
      </c>
      <c r="C32" s="49" t="s">
        <v>5</v>
      </c>
      <c r="E32" s="48" t="s">
        <v>567</v>
      </c>
      <c r="F32" s="50">
        <v>26000</v>
      </c>
      <c r="G32" s="49" t="s">
        <v>5</v>
      </c>
    </row>
    <row r="33" spans="1:8" x14ac:dyDescent="0.3">
      <c r="A33" s="108">
        <v>243257</v>
      </c>
      <c r="B33" s="109" t="s">
        <v>489</v>
      </c>
      <c r="C33" s="110" t="s">
        <v>5</v>
      </c>
      <c r="E33" s="109" t="s">
        <v>489</v>
      </c>
      <c r="F33" s="111">
        <v>10890</v>
      </c>
      <c r="G33" s="110" t="s">
        <v>5</v>
      </c>
    </row>
    <row r="34" spans="1:8" x14ac:dyDescent="0.3">
      <c r="A34" s="108">
        <v>243410</v>
      </c>
      <c r="B34" s="109" t="s">
        <v>562</v>
      </c>
      <c r="C34" s="110" t="s">
        <v>5</v>
      </c>
      <c r="E34" s="109" t="s">
        <v>562</v>
      </c>
      <c r="F34" s="111">
        <v>3000</v>
      </c>
      <c r="G34" s="110" t="s">
        <v>5</v>
      </c>
    </row>
    <row r="35" spans="1:8" x14ac:dyDescent="0.3">
      <c r="A35" s="100">
        <v>243171</v>
      </c>
      <c r="B35" s="48" t="s">
        <v>446</v>
      </c>
      <c r="C35" s="49" t="s">
        <v>5</v>
      </c>
      <c r="E35" s="48" t="s">
        <v>446</v>
      </c>
      <c r="F35" s="50">
        <v>4500</v>
      </c>
      <c r="G35" s="49" t="s">
        <v>5</v>
      </c>
    </row>
    <row r="36" spans="1:8" x14ac:dyDescent="0.3">
      <c r="A36" s="100"/>
      <c r="B36" s="48" t="s">
        <v>597</v>
      </c>
      <c r="C36" s="49" t="s">
        <v>5</v>
      </c>
      <c r="E36" s="48" t="s">
        <v>597</v>
      </c>
      <c r="F36" s="50">
        <v>50000</v>
      </c>
      <c r="G36" s="49" t="s">
        <v>5</v>
      </c>
    </row>
    <row r="37" spans="1:8" x14ac:dyDescent="0.3">
      <c r="A37" s="100"/>
      <c r="B37" s="48" t="s">
        <v>596</v>
      </c>
      <c r="C37" s="49" t="s">
        <v>5</v>
      </c>
      <c r="E37" s="48" t="s">
        <v>596</v>
      </c>
      <c r="F37" s="50">
        <v>10000</v>
      </c>
      <c r="G37" s="49" t="s">
        <v>5</v>
      </c>
    </row>
    <row r="38" spans="1:8" x14ac:dyDescent="0.3">
      <c r="B38" s="48" t="s">
        <v>34</v>
      </c>
      <c r="C38" s="49" t="s">
        <v>5</v>
      </c>
      <c r="E38" s="48" t="s">
        <v>34</v>
      </c>
      <c r="F38" s="50">
        <v>3400</v>
      </c>
      <c r="G38" s="49" t="s">
        <v>5</v>
      </c>
    </row>
    <row r="39" spans="1:8" x14ac:dyDescent="0.3">
      <c r="B39" s="48" t="s">
        <v>35</v>
      </c>
      <c r="C39" s="49" t="s">
        <v>5</v>
      </c>
      <c r="E39" s="48" t="s">
        <v>35</v>
      </c>
      <c r="F39" s="50">
        <v>5120</v>
      </c>
      <c r="G39" s="49" t="s">
        <v>5</v>
      </c>
    </row>
    <row r="40" spans="1:8" x14ac:dyDescent="0.3">
      <c r="B40" s="48" t="s">
        <v>36</v>
      </c>
      <c r="C40" s="49" t="s">
        <v>5</v>
      </c>
      <c r="E40" s="48" t="s">
        <v>36</v>
      </c>
      <c r="F40" s="50">
        <v>7900</v>
      </c>
      <c r="G40" s="49" t="s">
        <v>5</v>
      </c>
    </row>
    <row r="41" spans="1:8" x14ac:dyDescent="0.3">
      <c r="B41" s="48" t="s">
        <v>705</v>
      </c>
      <c r="C41" s="49" t="s">
        <v>40</v>
      </c>
      <c r="E41" s="48" t="s">
        <v>705</v>
      </c>
      <c r="F41" s="50">
        <v>1750</v>
      </c>
      <c r="G41" s="49" t="s">
        <v>40</v>
      </c>
    </row>
    <row r="42" spans="1:8" ht="46.8" x14ac:dyDescent="0.3">
      <c r="B42" s="48" t="s">
        <v>129</v>
      </c>
      <c r="C42" s="49" t="s">
        <v>63</v>
      </c>
      <c r="E42" s="48" t="s">
        <v>129</v>
      </c>
      <c r="F42" s="50">
        <v>3785</v>
      </c>
      <c r="G42" s="49" t="s">
        <v>63</v>
      </c>
    </row>
    <row r="43" spans="1:8" x14ac:dyDescent="0.3">
      <c r="B43" s="48" t="s">
        <v>37</v>
      </c>
      <c r="C43" s="49" t="s">
        <v>5</v>
      </c>
      <c r="E43" s="48" t="s">
        <v>37</v>
      </c>
      <c r="F43" s="50">
        <v>860</v>
      </c>
      <c r="G43" s="49" t="s">
        <v>5</v>
      </c>
    </row>
    <row r="44" spans="1:8" x14ac:dyDescent="0.3">
      <c r="B44" s="48" t="s">
        <v>38</v>
      </c>
      <c r="C44" s="49" t="s">
        <v>5</v>
      </c>
      <c r="E44" s="48" t="s">
        <v>38</v>
      </c>
      <c r="F44" s="50">
        <v>960</v>
      </c>
      <c r="G44" s="49" t="s">
        <v>5</v>
      </c>
    </row>
    <row r="45" spans="1:8" x14ac:dyDescent="0.3">
      <c r="B45" s="48" t="s">
        <v>39</v>
      </c>
      <c r="C45" s="49" t="s">
        <v>5</v>
      </c>
      <c r="E45" s="48" t="s">
        <v>39</v>
      </c>
      <c r="F45" s="50">
        <v>360</v>
      </c>
      <c r="G45" s="49" t="s">
        <v>5</v>
      </c>
      <c r="H45" s="45" t="s">
        <v>464</v>
      </c>
    </row>
    <row r="46" spans="1:8" x14ac:dyDescent="0.3">
      <c r="B46" s="48" t="s">
        <v>709</v>
      </c>
      <c r="C46" s="49" t="s">
        <v>5</v>
      </c>
      <c r="E46" s="48" t="s">
        <v>709</v>
      </c>
      <c r="F46" s="50">
        <v>1890</v>
      </c>
      <c r="G46" s="49" t="s">
        <v>5</v>
      </c>
    </row>
    <row r="47" spans="1:8" x14ac:dyDescent="0.3">
      <c r="B47" s="48" t="s">
        <v>476</v>
      </c>
      <c r="C47" s="49" t="s">
        <v>40</v>
      </c>
      <c r="E47" s="48" t="s">
        <v>476</v>
      </c>
      <c r="F47" s="50">
        <v>3300</v>
      </c>
      <c r="G47" s="49" t="s">
        <v>40</v>
      </c>
    </row>
    <row r="48" spans="1:8" x14ac:dyDescent="0.3">
      <c r="B48" s="48" t="s">
        <v>131</v>
      </c>
      <c r="C48" s="49" t="s">
        <v>40</v>
      </c>
      <c r="E48" s="48" t="s">
        <v>131</v>
      </c>
      <c r="F48" s="50">
        <v>1800</v>
      </c>
      <c r="G48" s="49" t="s">
        <v>40</v>
      </c>
    </row>
    <row r="49" spans="2:11" x14ac:dyDescent="0.3">
      <c r="B49" s="48" t="s">
        <v>87</v>
      </c>
      <c r="C49" s="49" t="s">
        <v>40</v>
      </c>
      <c r="E49" s="48" t="s">
        <v>87</v>
      </c>
      <c r="F49" s="50">
        <v>2630</v>
      </c>
      <c r="G49" s="49" t="s">
        <v>40</v>
      </c>
    </row>
    <row r="50" spans="2:11" x14ac:dyDescent="0.3">
      <c r="B50" s="48" t="s">
        <v>85</v>
      </c>
      <c r="C50" s="49" t="s">
        <v>63</v>
      </c>
      <c r="E50" s="48" t="s">
        <v>85</v>
      </c>
      <c r="F50" s="50">
        <v>960</v>
      </c>
      <c r="G50" s="49" t="s">
        <v>42</v>
      </c>
    </row>
    <row r="51" spans="2:11" x14ac:dyDescent="0.3">
      <c r="B51" s="48" t="s">
        <v>41</v>
      </c>
      <c r="C51" s="49" t="s">
        <v>42</v>
      </c>
      <c r="E51" s="48" t="s">
        <v>41</v>
      </c>
      <c r="F51" s="50">
        <v>50</v>
      </c>
      <c r="G51" s="49" t="s">
        <v>42</v>
      </c>
      <c r="H51" s="45" t="s">
        <v>55</v>
      </c>
      <c r="I51" s="84" t="s">
        <v>814</v>
      </c>
      <c r="J51" s="84"/>
      <c r="K51" s="87">
        <v>1300</v>
      </c>
    </row>
    <row r="52" spans="2:11" x14ac:dyDescent="0.3">
      <c r="B52" s="48" t="s">
        <v>43</v>
      </c>
      <c r="C52" s="49" t="s">
        <v>42</v>
      </c>
      <c r="E52" s="48" t="s">
        <v>43</v>
      </c>
      <c r="F52" s="50">
        <v>50</v>
      </c>
      <c r="G52" s="49" t="s">
        <v>42</v>
      </c>
      <c r="H52" s="45" t="s">
        <v>155</v>
      </c>
      <c r="I52" s="84" t="s">
        <v>420</v>
      </c>
      <c r="J52" s="84"/>
      <c r="K52" s="87">
        <v>1000</v>
      </c>
    </row>
    <row r="53" spans="2:11" x14ac:dyDescent="0.3">
      <c r="B53" s="48" t="s">
        <v>44</v>
      </c>
      <c r="C53" s="49" t="s">
        <v>5</v>
      </c>
      <c r="E53" s="48" t="s">
        <v>44</v>
      </c>
      <c r="F53" s="50">
        <v>60</v>
      </c>
      <c r="G53" s="49" t="s">
        <v>5</v>
      </c>
      <c r="I53" s="84" t="s">
        <v>421</v>
      </c>
      <c r="J53" s="84"/>
      <c r="K53" s="87">
        <v>1500</v>
      </c>
    </row>
    <row r="54" spans="2:11" x14ac:dyDescent="0.3">
      <c r="B54" s="48" t="s">
        <v>411</v>
      </c>
      <c r="C54" s="49" t="s">
        <v>11</v>
      </c>
      <c r="E54" s="48" t="s">
        <v>411</v>
      </c>
      <c r="F54" s="50">
        <v>1200</v>
      </c>
      <c r="G54" s="49" t="s">
        <v>11</v>
      </c>
      <c r="I54" s="84" t="s">
        <v>422</v>
      </c>
      <c r="J54" s="84"/>
      <c r="K54" s="87">
        <v>2000</v>
      </c>
    </row>
    <row r="55" spans="2:11" x14ac:dyDescent="0.3">
      <c r="B55" s="48" t="s">
        <v>564</v>
      </c>
      <c r="C55" s="49" t="s">
        <v>11</v>
      </c>
      <c r="E55" s="48" t="s">
        <v>564</v>
      </c>
      <c r="F55" s="50">
        <v>8500</v>
      </c>
      <c r="G55" s="49" t="s">
        <v>11</v>
      </c>
      <c r="I55" s="51" t="s">
        <v>394</v>
      </c>
      <c r="J55" s="51"/>
      <c r="K55" s="50">
        <v>150</v>
      </c>
    </row>
    <row r="56" spans="2:11" x14ac:dyDescent="0.3">
      <c r="B56" s="48" t="s">
        <v>45</v>
      </c>
      <c r="C56" s="49" t="s">
        <v>5</v>
      </c>
      <c r="E56" s="48" t="s">
        <v>45</v>
      </c>
      <c r="F56" s="50">
        <v>1050</v>
      </c>
      <c r="G56" s="49" t="s">
        <v>5</v>
      </c>
      <c r="I56" s="51" t="s">
        <v>408</v>
      </c>
      <c r="J56" s="51"/>
      <c r="K56" s="50">
        <v>500</v>
      </c>
    </row>
    <row r="57" spans="2:11" x14ac:dyDescent="0.3">
      <c r="B57" s="62" t="s">
        <v>137</v>
      </c>
      <c r="C57" s="59" t="s">
        <v>63</v>
      </c>
      <c r="D57" s="60"/>
      <c r="E57" s="62" t="s">
        <v>137</v>
      </c>
      <c r="F57" s="61">
        <v>570</v>
      </c>
      <c r="G57" s="59" t="s">
        <v>63</v>
      </c>
      <c r="I57" s="92" t="s">
        <v>631</v>
      </c>
      <c r="J57" s="92"/>
      <c r="K57" s="93">
        <v>7</v>
      </c>
    </row>
    <row r="58" spans="2:11" x14ac:dyDescent="0.3">
      <c r="B58" s="51" t="s">
        <v>711</v>
      </c>
      <c r="C58" s="49" t="s">
        <v>0</v>
      </c>
      <c r="E58" s="51" t="s">
        <v>711</v>
      </c>
      <c r="F58" s="50">
        <v>1200</v>
      </c>
      <c r="G58" s="49" t="s">
        <v>0</v>
      </c>
      <c r="I58" s="54" t="s">
        <v>632</v>
      </c>
      <c r="J58" s="54"/>
      <c r="K58" s="56">
        <v>7</v>
      </c>
    </row>
    <row r="59" spans="2:11" x14ac:dyDescent="0.3">
      <c r="B59" s="51" t="s">
        <v>394</v>
      </c>
      <c r="C59" s="49" t="s">
        <v>0</v>
      </c>
      <c r="E59" s="51" t="s">
        <v>394</v>
      </c>
      <c r="F59" s="50">
        <v>150</v>
      </c>
      <c r="G59" s="49" t="s">
        <v>0</v>
      </c>
      <c r="I59" s="54" t="s">
        <v>633</v>
      </c>
      <c r="J59" s="54"/>
      <c r="K59" s="56">
        <v>11</v>
      </c>
    </row>
    <row r="60" spans="2:11" x14ac:dyDescent="0.3">
      <c r="B60" s="51" t="s">
        <v>406</v>
      </c>
      <c r="C60" s="49" t="s">
        <v>0</v>
      </c>
      <c r="E60" s="51" t="s">
        <v>406</v>
      </c>
      <c r="F60" s="50">
        <v>200</v>
      </c>
      <c r="G60" s="49" t="s">
        <v>0</v>
      </c>
      <c r="I60" s="69" t="s">
        <v>634</v>
      </c>
      <c r="J60" s="69"/>
      <c r="K60" s="72">
        <v>70</v>
      </c>
    </row>
    <row r="61" spans="2:11" x14ac:dyDescent="0.3">
      <c r="B61" s="51" t="s">
        <v>407</v>
      </c>
      <c r="C61" s="49" t="s">
        <v>0</v>
      </c>
      <c r="E61" s="51" t="s">
        <v>407</v>
      </c>
      <c r="F61" s="50">
        <v>1200</v>
      </c>
      <c r="G61" s="49" t="s">
        <v>0</v>
      </c>
      <c r="I61" s="69" t="s">
        <v>635</v>
      </c>
      <c r="J61" s="69"/>
      <c r="K61" s="72">
        <v>400</v>
      </c>
    </row>
    <row r="62" spans="2:11" x14ac:dyDescent="0.3">
      <c r="B62" s="51" t="s">
        <v>578</v>
      </c>
      <c r="C62" s="49" t="s">
        <v>0</v>
      </c>
      <c r="E62" s="51" t="s">
        <v>578</v>
      </c>
      <c r="F62" s="50">
        <v>1500</v>
      </c>
      <c r="G62" s="49" t="s">
        <v>0</v>
      </c>
      <c r="I62" s="69" t="s">
        <v>636</v>
      </c>
      <c r="J62" s="69"/>
      <c r="K62" s="72">
        <v>14</v>
      </c>
    </row>
    <row r="63" spans="2:11" x14ac:dyDescent="0.3">
      <c r="B63" s="51" t="s">
        <v>408</v>
      </c>
      <c r="C63" s="49" t="s">
        <v>0</v>
      </c>
      <c r="E63" s="51" t="s">
        <v>408</v>
      </c>
      <c r="F63" s="50">
        <v>500</v>
      </c>
      <c r="G63" s="49" t="s">
        <v>0</v>
      </c>
      <c r="I63" s="69" t="s">
        <v>637</v>
      </c>
      <c r="J63" s="69"/>
      <c r="K63" s="72">
        <v>60</v>
      </c>
    </row>
    <row r="64" spans="2:11" x14ac:dyDescent="0.3">
      <c r="B64" s="51" t="s">
        <v>624</v>
      </c>
      <c r="C64" s="49" t="s">
        <v>0</v>
      </c>
      <c r="E64" s="51" t="s">
        <v>624</v>
      </c>
      <c r="F64" s="50">
        <v>1500</v>
      </c>
      <c r="G64" s="49" t="s">
        <v>0</v>
      </c>
      <c r="I64" s="69" t="s">
        <v>638</v>
      </c>
      <c r="J64" s="117"/>
      <c r="K64" s="72">
        <v>70</v>
      </c>
    </row>
    <row r="65" spans="2:11" x14ac:dyDescent="0.3">
      <c r="B65" s="51" t="s">
        <v>563</v>
      </c>
      <c r="C65" s="49" t="s">
        <v>5</v>
      </c>
      <c r="E65" s="51" t="s">
        <v>563</v>
      </c>
      <c r="F65" s="50">
        <v>21000</v>
      </c>
      <c r="G65" s="49" t="s">
        <v>5</v>
      </c>
      <c r="I65" s="69" t="s">
        <v>426</v>
      </c>
      <c r="J65" s="117"/>
      <c r="K65" s="73">
        <v>1000</v>
      </c>
    </row>
    <row r="66" spans="2:11" x14ac:dyDescent="0.3">
      <c r="B66" s="54" t="s">
        <v>26</v>
      </c>
      <c r="C66" s="55" t="s">
        <v>5</v>
      </c>
      <c r="E66" s="54" t="s">
        <v>26</v>
      </c>
      <c r="F66" s="56">
        <v>28620</v>
      </c>
      <c r="G66" s="55" t="s">
        <v>5</v>
      </c>
      <c r="I66" s="69" t="s">
        <v>119</v>
      </c>
      <c r="J66" s="117"/>
      <c r="K66" s="72">
        <v>1500</v>
      </c>
    </row>
    <row r="67" spans="2:11" x14ac:dyDescent="0.3">
      <c r="B67" s="57" t="s">
        <v>465</v>
      </c>
      <c r="C67" s="46" t="s">
        <v>5</v>
      </c>
      <c r="E67" s="57" t="s">
        <v>465</v>
      </c>
      <c r="F67" s="56">
        <v>16620</v>
      </c>
      <c r="G67" s="46" t="s">
        <v>5</v>
      </c>
      <c r="I67" s="69" t="s">
        <v>427</v>
      </c>
      <c r="J67" s="117"/>
      <c r="K67" s="73">
        <v>1000</v>
      </c>
    </row>
    <row r="68" spans="2:11" x14ac:dyDescent="0.3">
      <c r="B68" s="57" t="s">
        <v>6</v>
      </c>
      <c r="C68" s="46" t="s">
        <v>7</v>
      </c>
      <c r="E68" s="57" t="s">
        <v>6</v>
      </c>
      <c r="F68" s="56">
        <v>2404</v>
      </c>
      <c r="G68" s="46" t="s">
        <v>7</v>
      </c>
      <c r="I68" s="69" t="s">
        <v>154</v>
      </c>
      <c r="J68" s="117"/>
      <c r="K68" s="73">
        <v>1500</v>
      </c>
    </row>
    <row r="69" spans="2:11" x14ac:dyDescent="0.3">
      <c r="B69" s="57" t="s">
        <v>8</v>
      </c>
      <c r="C69" s="46" t="s">
        <v>7</v>
      </c>
      <c r="E69" s="57" t="s">
        <v>8</v>
      </c>
      <c r="F69" s="56">
        <v>220</v>
      </c>
      <c r="G69" s="46" t="s">
        <v>7</v>
      </c>
    </row>
    <row r="70" spans="2:11" x14ac:dyDescent="0.3">
      <c r="B70" s="57" t="s">
        <v>164</v>
      </c>
      <c r="C70" s="46" t="s">
        <v>9</v>
      </c>
      <c r="E70" s="57" t="s">
        <v>164</v>
      </c>
      <c r="F70" s="56">
        <v>180</v>
      </c>
      <c r="G70" s="46" t="s">
        <v>9</v>
      </c>
    </row>
    <row r="71" spans="2:11" x14ac:dyDescent="0.3">
      <c r="B71" s="57" t="s">
        <v>570</v>
      </c>
      <c r="C71" s="46" t="s">
        <v>9</v>
      </c>
      <c r="E71" s="57" t="s">
        <v>570</v>
      </c>
      <c r="F71" s="56">
        <v>180</v>
      </c>
      <c r="G71" s="46" t="s">
        <v>9</v>
      </c>
    </row>
    <row r="72" spans="2:11" x14ac:dyDescent="0.3">
      <c r="B72" s="57" t="s">
        <v>412</v>
      </c>
      <c r="C72" s="46" t="s">
        <v>9</v>
      </c>
      <c r="E72" s="57" t="s">
        <v>412</v>
      </c>
      <c r="F72" s="56">
        <v>180</v>
      </c>
      <c r="G72" s="46" t="s">
        <v>9</v>
      </c>
    </row>
    <row r="73" spans="2:11" x14ac:dyDescent="0.3">
      <c r="B73" s="57" t="s">
        <v>454</v>
      </c>
      <c r="C73" s="46" t="s">
        <v>9</v>
      </c>
      <c r="E73" s="57" t="s">
        <v>454</v>
      </c>
      <c r="F73" s="56">
        <v>180</v>
      </c>
      <c r="G73" s="46" t="s">
        <v>9</v>
      </c>
    </row>
    <row r="74" spans="2:11" x14ac:dyDescent="0.3">
      <c r="B74" s="57" t="s">
        <v>393</v>
      </c>
      <c r="C74" s="46" t="s">
        <v>9</v>
      </c>
      <c r="E74" s="57" t="s">
        <v>393</v>
      </c>
      <c r="F74" s="56">
        <v>180</v>
      </c>
      <c r="G74" s="46" t="s">
        <v>9</v>
      </c>
      <c r="I74" s="54" t="s">
        <v>839</v>
      </c>
      <c r="J74" s="54"/>
      <c r="K74" s="56">
        <v>3</v>
      </c>
    </row>
    <row r="75" spans="2:11" x14ac:dyDescent="0.3">
      <c r="B75" s="57" t="s">
        <v>487</v>
      </c>
      <c r="C75" s="46" t="s">
        <v>9</v>
      </c>
      <c r="E75" s="57" t="s">
        <v>487</v>
      </c>
      <c r="F75" s="56">
        <v>180</v>
      </c>
      <c r="G75" s="46" t="s">
        <v>9</v>
      </c>
      <c r="I75" s="91" t="s">
        <v>57</v>
      </c>
      <c r="J75" s="91"/>
      <c r="K75" s="56">
        <v>11</v>
      </c>
    </row>
    <row r="76" spans="2:11" x14ac:dyDescent="0.3">
      <c r="B76" s="57" t="s">
        <v>341</v>
      </c>
      <c r="C76" s="46" t="s">
        <v>9</v>
      </c>
      <c r="E76" s="57" t="s">
        <v>341</v>
      </c>
      <c r="F76" s="56">
        <v>180</v>
      </c>
      <c r="G76" s="46" t="s">
        <v>9</v>
      </c>
      <c r="I76" s="91" t="s">
        <v>58</v>
      </c>
      <c r="J76" s="91"/>
      <c r="K76" s="56">
        <v>15</v>
      </c>
    </row>
    <row r="77" spans="2:11" x14ac:dyDescent="0.3">
      <c r="B77" s="57" t="s">
        <v>342</v>
      </c>
      <c r="C77" s="46" t="s">
        <v>9</v>
      </c>
      <c r="E77" s="57" t="s">
        <v>342</v>
      </c>
      <c r="F77" s="56">
        <v>180</v>
      </c>
      <c r="G77" s="46" t="s">
        <v>9</v>
      </c>
      <c r="I77" s="91" t="s">
        <v>59</v>
      </c>
      <c r="J77" s="91"/>
      <c r="K77" s="56">
        <v>19</v>
      </c>
    </row>
    <row r="78" spans="2:11" x14ac:dyDescent="0.3">
      <c r="B78" s="57" t="s">
        <v>10</v>
      </c>
      <c r="C78" s="46" t="s">
        <v>9</v>
      </c>
      <c r="E78" s="57" t="s">
        <v>10</v>
      </c>
      <c r="F78" s="56">
        <v>84</v>
      </c>
      <c r="G78" s="46" t="s">
        <v>9</v>
      </c>
      <c r="I78" s="54" t="s">
        <v>60</v>
      </c>
      <c r="J78" s="54"/>
      <c r="K78" s="56">
        <v>25</v>
      </c>
    </row>
    <row r="79" spans="2:11" x14ac:dyDescent="0.3">
      <c r="B79" s="57" t="s">
        <v>461</v>
      </c>
      <c r="C79" s="46" t="s">
        <v>9</v>
      </c>
      <c r="E79" s="57" t="s">
        <v>461</v>
      </c>
      <c r="F79" s="56">
        <v>52</v>
      </c>
      <c r="G79" s="46" t="s">
        <v>9</v>
      </c>
      <c r="I79" s="92" t="s">
        <v>435</v>
      </c>
      <c r="J79" s="92"/>
      <c r="K79" s="93">
        <v>3.5</v>
      </c>
    </row>
    <row r="80" spans="2:11" x14ac:dyDescent="0.3">
      <c r="B80" s="57" t="s">
        <v>462</v>
      </c>
      <c r="C80" s="46" t="s">
        <v>9</v>
      </c>
      <c r="E80" s="57" t="s">
        <v>462</v>
      </c>
      <c r="F80" s="56">
        <v>52</v>
      </c>
      <c r="G80" s="46" t="s">
        <v>9</v>
      </c>
      <c r="I80" s="92" t="s">
        <v>436</v>
      </c>
      <c r="J80" s="92"/>
      <c r="K80" s="93">
        <v>17</v>
      </c>
    </row>
    <row r="81" spans="2:11" x14ac:dyDescent="0.3">
      <c r="B81" s="57" t="s">
        <v>12</v>
      </c>
      <c r="C81" s="46" t="s">
        <v>11</v>
      </c>
      <c r="E81" s="57" t="s">
        <v>12</v>
      </c>
      <c r="F81" s="56">
        <v>1500</v>
      </c>
      <c r="G81" s="46" t="s">
        <v>11</v>
      </c>
      <c r="I81" s="92" t="s">
        <v>437</v>
      </c>
      <c r="J81" s="92"/>
      <c r="K81" s="93">
        <v>19</v>
      </c>
    </row>
    <row r="82" spans="2:11" x14ac:dyDescent="0.3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401</v>
      </c>
      <c r="J82" s="54"/>
      <c r="K82" s="56">
        <v>14</v>
      </c>
    </row>
    <row r="83" spans="2:11" x14ac:dyDescent="0.3">
      <c r="B83" s="57" t="s">
        <v>611</v>
      </c>
      <c r="C83" s="46" t="s">
        <v>5</v>
      </c>
      <c r="E83" s="57" t="s">
        <v>611</v>
      </c>
      <c r="F83" s="56">
        <v>80</v>
      </c>
      <c r="G83" s="46" t="s">
        <v>5</v>
      </c>
      <c r="I83" s="54" t="s">
        <v>579</v>
      </c>
      <c r="J83" s="54"/>
      <c r="K83" s="56">
        <v>17</v>
      </c>
    </row>
    <row r="84" spans="2:11" x14ac:dyDescent="0.3">
      <c r="B84" s="57" t="s">
        <v>613</v>
      </c>
      <c r="C84" s="46" t="s">
        <v>5</v>
      </c>
      <c r="E84" s="57" t="s">
        <v>613</v>
      </c>
      <c r="F84" s="56">
        <v>25500</v>
      </c>
      <c r="G84" s="46" t="s">
        <v>5</v>
      </c>
      <c r="I84" s="54" t="s">
        <v>405</v>
      </c>
      <c r="J84" s="54"/>
      <c r="K84" s="56">
        <v>23.5</v>
      </c>
    </row>
    <row r="85" spans="2:11" x14ac:dyDescent="0.3">
      <c r="B85" s="57" t="s">
        <v>458</v>
      </c>
      <c r="C85" s="46" t="s">
        <v>5</v>
      </c>
      <c r="E85" s="57" t="s">
        <v>458</v>
      </c>
      <c r="F85" s="56">
        <v>37500</v>
      </c>
      <c r="G85" s="46" t="s">
        <v>5</v>
      </c>
      <c r="I85" s="69" t="s">
        <v>402</v>
      </c>
      <c r="J85" s="69"/>
      <c r="K85" s="72">
        <v>135</v>
      </c>
    </row>
    <row r="86" spans="2:11" x14ac:dyDescent="0.3">
      <c r="B86" s="57" t="s">
        <v>459</v>
      </c>
      <c r="C86" s="46" t="s">
        <v>5</v>
      </c>
      <c r="E86" s="57" t="s">
        <v>459</v>
      </c>
      <c r="F86" s="56">
        <v>64000</v>
      </c>
      <c r="G86" s="46" t="s">
        <v>5</v>
      </c>
      <c r="I86" s="69" t="s">
        <v>64</v>
      </c>
      <c r="J86" s="69"/>
      <c r="K86" s="72">
        <v>800</v>
      </c>
    </row>
    <row r="87" spans="2:11" x14ac:dyDescent="0.3">
      <c r="B87" s="57" t="s">
        <v>477</v>
      </c>
      <c r="C87" s="46" t="s">
        <v>5</v>
      </c>
      <c r="E87" s="57" t="s">
        <v>477</v>
      </c>
      <c r="F87" s="56">
        <v>75000</v>
      </c>
      <c r="G87" s="46" t="s">
        <v>5</v>
      </c>
      <c r="I87" s="69" t="s">
        <v>403</v>
      </c>
      <c r="J87" s="69"/>
      <c r="K87" s="72">
        <v>23</v>
      </c>
    </row>
    <row r="88" spans="2:11" x14ac:dyDescent="0.3">
      <c r="B88" s="57" t="s">
        <v>478</v>
      </c>
      <c r="C88" s="46" t="s">
        <v>5</v>
      </c>
      <c r="E88" s="57" t="s">
        <v>478</v>
      </c>
      <c r="F88" s="56">
        <v>162800</v>
      </c>
      <c r="G88" s="46" t="s">
        <v>5</v>
      </c>
      <c r="I88" s="69" t="s">
        <v>404</v>
      </c>
      <c r="J88" s="69"/>
      <c r="K88" s="72">
        <v>120</v>
      </c>
    </row>
    <row r="89" spans="2:11" x14ac:dyDescent="0.3">
      <c r="B89" s="57" t="s">
        <v>479</v>
      </c>
      <c r="C89" s="46" t="s">
        <v>5</v>
      </c>
      <c r="E89" s="57" t="s">
        <v>479</v>
      </c>
      <c r="F89" s="56">
        <v>3713</v>
      </c>
      <c r="G89" s="46" t="s">
        <v>5</v>
      </c>
      <c r="I89" s="69" t="s">
        <v>32</v>
      </c>
      <c r="J89" s="69"/>
      <c r="K89" s="72">
        <v>135</v>
      </c>
    </row>
    <row r="90" spans="2:11" x14ac:dyDescent="0.3">
      <c r="B90" s="57" t="s">
        <v>480</v>
      </c>
      <c r="C90" s="46" t="s">
        <v>5</v>
      </c>
      <c r="E90" s="57" t="s">
        <v>480</v>
      </c>
      <c r="F90" s="56">
        <v>1871</v>
      </c>
      <c r="G90" s="46" t="s">
        <v>5</v>
      </c>
      <c r="I90" s="69" t="s">
        <v>415</v>
      </c>
      <c r="J90" s="69"/>
      <c r="K90" s="72">
        <v>1070</v>
      </c>
    </row>
    <row r="91" spans="2:11" x14ac:dyDescent="0.3">
      <c r="B91" s="57" t="s">
        <v>543</v>
      </c>
      <c r="C91" s="46" t="s">
        <v>5</v>
      </c>
      <c r="E91" s="57" t="s">
        <v>543</v>
      </c>
      <c r="F91" s="56">
        <v>30000</v>
      </c>
      <c r="G91" s="46" t="s">
        <v>5</v>
      </c>
      <c r="I91" s="69" t="s">
        <v>417</v>
      </c>
      <c r="J91" s="69"/>
      <c r="K91" s="72">
        <v>40</v>
      </c>
    </row>
    <row r="92" spans="2:11" x14ac:dyDescent="0.3">
      <c r="B92" s="57" t="s">
        <v>544</v>
      </c>
      <c r="C92" s="46" t="s">
        <v>5</v>
      </c>
      <c r="E92" s="57" t="s">
        <v>544</v>
      </c>
      <c r="F92" s="56">
        <v>50000</v>
      </c>
      <c r="G92" s="46" t="s">
        <v>5</v>
      </c>
      <c r="I92" s="69" t="s">
        <v>416</v>
      </c>
      <c r="J92" s="69"/>
      <c r="K92" s="72">
        <v>2500</v>
      </c>
    </row>
    <row r="93" spans="2:11" x14ac:dyDescent="0.3">
      <c r="B93" s="57" t="s">
        <v>545</v>
      </c>
      <c r="C93" s="46" t="s">
        <v>5</v>
      </c>
      <c r="E93" s="57" t="s">
        <v>545</v>
      </c>
      <c r="F93" s="56">
        <v>12500</v>
      </c>
      <c r="G93" s="46" t="s">
        <v>5</v>
      </c>
      <c r="I93" s="69" t="s">
        <v>414</v>
      </c>
      <c r="J93" s="69"/>
      <c r="K93" s="72">
        <v>2000</v>
      </c>
    </row>
    <row r="94" spans="2:11" x14ac:dyDescent="0.3">
      <c r="B94" s="57" t="s">
        <v>546</v>
      </c>
      <c r="C94" s="46" t="s">
        <v>5</v>
      </c>
      <c r="E94" s="57" t="s">
        <v>546</v>
      </c>
      <c r="F94" s="56">
        <v>1000</v>
      </c>
      <c r="G94" s="46" t="s">
        <v>5</v>
      </c>
      <c r="I94" s="69" t="s">
        <v>65</v>
      </c>
      <c r="J94" s="69"/>
      <c r="K94" s="72">
        <v>535</v>
      </c>
    </row>
    <row r="95" spans="2:11" x14ac:dyDescent="0.3">
      <c r="B95" s="57" t="s">
        <v>547</v>
      </c>
      <c r="C95" s="46" t="s">
        <v>5</v>
      </c>
      <c r="E95" s="57" t="s">
        <v>547</v>
      </c>
      <c r="F95" s="56">
        <v>1500</v>
      </c>
      <c r="G95" s="46" t="s">
        <v>5</v>
      </c>
      <c r="I95" s="69" t="s">
        <v>425</v>
      </c>
      <c r="J95" s="69"/>
      <c r="K95" s="72">
        <v>2500</v>
      </c>
    </row>
    <row r="96" spans="2:11" x14ac:dyDescent="0.3">
      <c r="B96" s="57" t="s">
        <v>481</v>
      </c>
      <c r="C96" s="46" t="s">
        <v>5</v>
      </c>
      <c r="E96" s="57" t="s">
        <v>481</v>
      </c>
      <c r="F96" s="56">
        <v>914</v>
      </c>
      <c r="G96" s="46" t="s">
        <v>5</v>
      </c>
      <c r="I96" s="88" t="s">
        <v>432</v>
      </c>
      <c r="J96" s="88"/>
      <c r="K96" s="89">
        <v>2500</v>
      </c>
    </row>
    <row r="97" spans="2:11" x14ac:dyDescent="0.3">
      <c r="B97" s="57" t="s">
        <v>482</v>
      </c>
      <c r="C97" s="46" t="s">
        <v>5</v>
      </c>
      <c r="E97" s="57" t="s">
        <v>482</v>
      </c>
      <c r="F97" s="56">
        <v>1442</v>
      </c>
      <c r="G97" s="46" t="s">
        <v>5</v>
      </c>
      <c r="I97" s="88" t="s">
        <v>433</v>
      </c>
      <c r="J97" s="88"/>
      <c r="K97" s="89">
        <v>3000</v>
      </c>
    </row>
    <row r="98" spans="2:11" x14ac:dyDescent="0.3">
      <c r="B98" s="57" t="s">
        <v>483</v>
      </c>
      <c r="C98" s="46" t="s">
        <v>5</v>
      </c>
      <c r="E98" s="57" t="s">
        <v>483</v>
      </c>
      <c r="F98" s="56">
        <v>1914</v>
      </c>
      <c r="G98" s="46" t="s">
        <v>5</v>
      </c>
      <c r="I98" s="88" t="s">
        <v>434</v>
      </c>
      <c r="J98" s="88"/>
      <c r="K98" s="89">
        <v>3500</v>
      </c>
    </row>
    <row r="99" spans="2:11" x14ac:dyDescent="0.3">
      <c r="B99" s="57" t="s">
        <v>484</v>
      </c>
      <c r="C99" s="46" t="s">
        <v>5</v>
      </c>
      <c r="E99" s="57" t="s">
        <v>484</v>
      </c>
      <c r="F99" s="56">
        <v>2770</v>
      </c>
      <c r="G99" s="46" t="s">
        <v>5</v>
      </c>
      <c r="I99" s="69" t="s">
        <v>428</v>
      </c>
      <c r="J99" s="69"/>
      <c r="K99" s="72">
        <v>1500</v>
      </c>
    </row>
    <row r="100" spans="2:11" x14ac:dyDescent="0.3">
      <c r="B100" s="57" t="s">
        <v>472</v>
      </c>
      <c r="C100" s="46" t="s">
        <v>5</v>
      </c>
      <c r="E100" s="57" t="s">
        <v>472</v>
      </c>
      <c r="F100" s="56">
        <v>210</v>
      </c>
      <c r="G100" s="46" t="s">
        <v>5</v>
      </c>
      <c r="I100" s="69" t="s">
        <v>429</v>
      </c>
      <c r="J100" s="69"/>
      <c r="K100" s="72">
        <v>2500</v>
      </c>
    </row>
    <row r="101" spans="2:11" x14ac:dyDescent="0.3">
      <c r="B101" s="57" t="s">
        <v>473</v>
      </c>
      <c r="C101" s="46" t="s">
        <v>5</v>
      </c>
      <c r="E101" s="57" t="s">
        <v>473</v>
      </c>
      <c r="F101" s="56">
        <v>290</v>
      </c>
      <c r="G101" s="46" t="s">
        <v>5</v>
      </c>
      <c r="I101" s="69" t="s">
        <v>457</v>
      </c>
      <c r="J101" s="69"/>
      <c r="K101" s="72">
        <v>3000</v>
      </c>
    </row>
    <row r="102" spans="2:11" x14ac:dyDescent="0.3">
      <c r="B102" s="57" t="s">
        <v>474</v>
      </c>
      <c r="C102" s="46" t="s">
        <v>5</v>
      </c>
      <c r="E102" s="57" t="s">
        <v>474</v>
      </c>
      <c r="F102" s="56">
        <v>480</v>
      </c>
      <c r="G102" s="46" t="s">
        <v>5</v>
      </c>
      <c r="I102" s="69" t="s">
        <v>430</v>
      </c>
      <c r="J102" s="117"/>
      <c r="K102" s="72">
        <v>15000</v>
      </c>
    </row>
    <row r="103" spans="2:11" x14ac:dyDescent="0.3">
      <c r="B103" s="57" t="s">
        <v>475</v>
      </c>
      <c r="C103" s="46" t="s">
        <v>5</v>
      </c>
      <c r="E103" s="57" t="s">
        <v>475</v>
      </c>
      <c r="F103" s="56">
        <v>1100</v>
      </c>
      <c r="G103" s="46" t="s">
        <v>5</v>
      </c>
      <c r="I103" s="51" t="s">
        <v>406</v>
      </c>
      <c r="J103" s="86"/>
      <c r="K103" s="50">
        <v>200</v>
      </c>
    </row>
    <row r="104" spans="2:11" x14ac:dyDescent="0.3">
      <c r="B104" s="90" t="s">
        <v>466</v>
      </c>
      <c r="C104" s="46" t="s">
        <v>5</v>
      </c>
      <c r="E104" s="90" t="s">
        <v>466</v>
      </c>
      <c r="F104" s="89">
        <v>1500</v>
      </c>
      <c r="G104" s="46" t="s">
        <v>5</v>
      </c>
      <c r="I104" s="51" t="s">
        <v>407</v>
      </c>
      <c r="J104" s="86"/>
      <c r="K104" s="50">
        <v>1200</v>
      </c>
    </row>
    <row r="105" spans="2:11" x14ac:dyDescent="0.3">
      <c r="B105" s="90" t="s">
        <v>441</v>
      </c>
      <c r="C105" s="46" t="s">
        <v>5</v>
      </c>
      <c r="E105" s="90" t="s">
        <v>441</v>
      </c>
      <c r="F105" s="89">
        <v>550</v>
      </c>
      <c r="G105" s="46" t="s">
        <v>5</v>
      </c>
      <c r="I105" s="51" t="s">
        <v>578</v>
      </c>
      <c r="J105" s="86"/>
      <c r="K105" s="50">
        <v>1500</v>
      </c>
    </row>
    <row r="106" spans="2:11" x14ac:dyDescent="0.3">
      <c r="B106" s="90" t="s">
        <v>442</v>
      </c>
      <c r="C106" s="46" t="s">
        <v>5</v>
      </c>
      <c r="E106" s="90" t="s">
        <v>442</v>
      </c>
      <c r="F106" s="89">
        <v>1400</v>
      </c>
      <c r="G106" s="46" t="s">
        <v>5</v>
      </c>
      <c r="I106" s="51" t="s">
        <v>624</v>
      </c>
      <c r="J106" s="86"/>
      <c r="K106" s="50">
        <v>1500</v>
      </c>
    </row>
    <row r="107" spans="2:11" x14ac:dyDescent="0.3">
      <c r="B107" s="90" t="s">
        <v>463</v>
      </c>
      <c r="C107" s="46" t="s">
        <v>5</v>
      </c>
      <c r="E107" s="90" t="s">
        <v>463</v>
      </c>
      <c r="F107" s="89">
        <v>1700</v>
      </c>
      <c r="G107" s="46" t="s">
        <v>5</v>
      </c>
      <c r="I107" s="45" t="s">
        <v>711</v>
      </c>
      <c r="K107" s="45">
        <v>1200</v>
      </c>
    </row>
    <row r="108" spans="2:11" ht="19.8" x14ac:dyDescent="0.3">
      <c r="B108" s="103" t="s">
        <v>448</v>
      </c>
      <c r="C108" s="85" t="s">
        <v>5</v>
      </c>
      <c r="D108" s="103"/>
      <c r="E108" s="103" t="s">
        <v>448</v>
      </c>
      <c r="F108" s="102">
        <v>9200</v>
      </c>
      <c r="G108" s="85" t="s">
        <v>5</v>
      </c>
    </row>
    <row r="109" spans="2:11" ht="19.8" x14ac:dyDescent="0.3">
      <c r="B109" s="103" t="s">
        <v>467</v>
      </c>
      <c r="C109" s="85" t="s">
        <v>7</v>
      </c>
      <c r="D109" s="106"/>
      <c r="E109" s="103" t="s">
        <v>467</v>
      </c>
      <c r="F109" s="102">
        <v>300</v>
      </c>
      <c r="G109" s="85" t="s">
        <v>7</v>
      </c>
    </row>
    <row r="110" spans="2:11" x14ac:dyDescent="0.3">
      <c r="B110" s="101" t="s">
        <v>468</v>
      </c>
      <c r="C110" s="85" t="s">
        <v>5</v>
      </c>
      <c r="D110" s="86"/>
      <c r="E110" s="101" t="s">
        <v>468</v>
      </c>
      <c r="F110" s="102">
        <v>5500</v>
      </c>
      <c r="G110" s="85" t="s">
        <v>5</v>
      </c>
    </row>
    <row r="111" spans="2:11" x14ac:dyDescent="0.3">
      <c r="B111" s="101" t="s">
        <v>447</v>
      </c>
      <c r="C111" s="85" t="s">
        <v>5</v>
      </c>
      <c r="D111" s="86"/>
      <c r="E111" s="101" t="s">
        <v>447</v>
      </c>
      <c r="F111" s="102">
        <v>3000</v>
      </c>
      <c r="G111" s="85" t="s">
        <v>5</v>
      </c>
    </row>
    <row r="112" spans="2:11" x14ac:dyDescent="0.3">
      <c r="B112" s="58" t="s">
        <v>124</v>
      </c>
      <c r="C112" s="59" t="s">
        <v>5</v>
      </c>
      <c r="D112" s="60"/>
      <c r="E112" s="58" t="s">
        <v>124</v>
      </c>
      <c r="F112" s="61">
        <v>4400</v>
      </c>
      <c r="G112" s="59" t="s">
        <v>5</v>
      </c>
    </row>
    <row r="113" spans="2:7" x14ac:dyDescent="0.3">
      <c r="B113" s="101" t="s">
        <v>612</v>
      </c>
      <c r="C113" s="85" t="s">
        <v>5</v>
      </c>
      <c r="D113" s="86"/>
      <c r="E113" s="101" t="s">
        <v>612</v>
      </c>
      <c r="F113" s="102">
        <v>55000</v>
      </c>
      <c r="G113" s="85" t="s">
        <v>5</v>
      </c>
    </row>
    <row r="114" spans="2:7" x14ac:dyDescent="0.3">
      <c r="B114" s="62" t="s">
        <v>125</v>
      </c>
      <c r="C114" s="59" t="s">
        <v>5</v>
      </c>
      <c r="D114" s="60"/>
      <c r="E114" s="62" t="s">
        <v>125</v>
      </c>
      <c r="F114" s="61">
        <v>51360</v>
      </c>
      <c r="G114" s="59" t="s">
        <v>5</v>
      </c>
    </row>
    <row r="115" spans="2:7" x14ac:dyDescent="0.3">
      <c r="B115" s="62" t="s">
        <v>126</v>
      </c>
      <c r="C115" s="59" t="s">
        <v>5</v>
      </c>
      <c r="D115" s="60"/>
      <c r="E115" s="62" t="s">
        <v>126</v>
      </c>
      <c r="F115" s="61">
        <v>86884</v>
      </c>
      <c r="G115" s="59" t="s">
        <v>5</v>
      </c>
    </row>
    <row r="116" spans="2:7" x14ac:dyDescent="0.3">
      <c r="B116" s="62" t="s">
        <v>133</v>
      </c>
      <c r="C116" s="59" t="s">
        <v>5</v>
      </c>
      <c r="D116" s="60"/>
      <c r="E116" s="62" t="s">
        <v>133</v>
      </c>
      <c r="F116" s="61">
        <v>64000</v>
      </c>
      <c r="G116" s="59" t="s">
        <v>5</v>
      </c>
    </row>
    <row r="117" spans="2:7" x14ac:dyDescent="0.3">
      <c r="B117" s="62" t="s">
        <v>397</v>
      </c>
      <c r="C117" s="59" t="s">
        <v>5</v>
      </c>
      <c r="D117" s="60"/>
      <c r="E117" s="62" t="s">
        <v>397</v>
      </c>
      <c r="F117" s="61">
        <v>18000</v>
      </c>
      <c r="G117" s="59" t="s">
        <v>5</v>
      </c>
    </row>
    <row r="118" spans="2:7" x14ac:dyDescent="0.3">
      <c r="B118" s="62" t="s">
        <v>399</v>
      </c>
      <c r="C118" s="59" t="s">
        <v>5</v>
      </c>
      <c r="D118" s="60"/>
      <c r="E118" s="62" t="s">
        <v>399</v>
      </c>
      <c r="F118" s="61">
        <v>35000</v>
      </c>
      <c r="G118" s="59" t="s">
        <v>5</v>
      </c>
    </row>
    <row r="119" spans="2:7" x14ac:dyDescent="0.3">
      <c r="B119" s="62" t="s">
        <v>400</v>
      </c>
      <c r="C119" s="59" t="s">
        <v>5</v>
      </c>
      <c r="D119" s="60"/>
      <c r="E119" s="62" t="s">
        <v>400</v>
      </c>
      <c r="F119" s="61">
        <v>75000</v>
      </c>
      <c r="G119" s="59" t="s">
        <v>5</v>
      </c>
    </row>
    <row r="120" spans="2:7" x14ac:dyDescent="0.3">
      <c r="B120" s="62" t="s">
        <v>398</v>
      </c>
      <c r="C120" s="59" t="s">
        <v>5</v>
      </c>
      <c r="D120" s="60"/>
      <c r="E120" s="62" t="s">
        <v>398</v>
      </c>
      <c r="F120" s="61">
        <v>110000</v>
      </c>
      <c r="G120" s="59" t="s">
        <v>5</v>
      </c>
    </row>
    <row r="121" spans="2:7" x14ac:dyDescent="0.3">
      <c r="B121" s="62" t="s">
        <v>27</v>
      </c>
      <c r="C121" s="59" t="s">
        <v>5</v>
      </c>
      <c r="D121" s="60"/>
      <c r="E121" s="62" t="s">
        <v>27</v>
      </c>
      <c r="F121" s="61">
        <v>107</v>
      </c>
      <c r="G121" s="59" t="s">
        <v>5</v>
      </c>
    </row>
    <row r="122" spans="2:7" x14ac:dyDescent="0.3">
      <c r="B122" s="62" t="s">
        <v>28</v>
      </c>
      <c r="C122" s="59" t="s">
        <v>5</v>
      </c>
      <c r="D122" s="60"/>
      <c r="E122" s="62" t="s">
        <v>28</v>
      </c>
      <c r="F122" s="61">
        <v>300</v>
      </c>
      <c r="G122" s="59" t="s">
        <v>5</v>
      </c>
    </row>
    <row r="123" spans="2:7" x14ac:dyDescent="0.3">
      <c r="B123" s="62" t="s">
        <v>382</v>
      </c>
      <c r="C123" s="59" t="s">
        <v>5</v>
      </c>
      <c r="D123" s="60"/>
      <c r="E123" s="62" t="s">
        <v>382</v>
      </c>
      <c r="F123" s="61">
        <v>500</v>
      </c>
      <c r="G123" s="59" t="s">
        <v>5</v>
      </c>
    </row>
    <row r="124" spans="2:7" x14ac:dyDescent="0.3">
      <c r="B124" s="62" t="s">
        <v>449</v>
      </c>
      <c r="C124" s="59" t="s">
        <v>5</v>
      </c>
      <c r="D124" s="60"/>
      <c r="E124" s="62" t="s">
        <v>449</v>
      </c>
      <c r="F124" s="61">
        <v>750</v>
      </c>
      <c r="G124" s="59" t="s">
        <v>5</v>
      </c>
    </row>
    <row r="125" spans="2:7" x14ac:dyDescent="0.3">
      <c r="B125" s="62" t="s">
        <v>15</v>
      </c>
      <c r="C125" s="59" t="s">
        <v>5</v>
      </c>
      <c r="D125" s="60"/>
      <c r="E125" s="62" t="s">
        <v>15</v>
      </c>
      <c r="F125" s="61">
        <v>2150</v>
      </c>
      <c r="G125" s="59" t="s">
        <v>5</v>
      </c>
    </row>
    <row r="126" spans="2:7" x14ac:dyDescent="0.3">
      <c r="B126" s="62" t="s">
        <v>424</v>
      </c>
      <c r="C126" s="59" t="s">
        <v>5</v>
      </c>
      <c r="D126" s="60"/>
      <c r="E126" s="62" t="s">
        <v>424</v>
      </c>
      <c r="F126" s="61">
        <v>2150</v>
      </c>
      <c r="G126" s="59" t="s">
        <v>5</v>
      </c>
    </row>
    <row r="127" spans="2:7" x14ac:dyDescent="0.3">
      <c r="B127" s="62" t="s">
        <v>469</v>
      </c>
      <c r="C127" s="59" t="s">
        <v>5</v>
      </c>
      <c r="D127" s="60"/>
      <c r="E127" s="62" t="s">
        <v>469</v>
      </c>
      <c r="F127" s="61">
        <v>2800</v>
      </c>
      <c r="G127" s="59" t="s">
        <v>5</v>
      </c>
    </row>
    <row r="128" spans="2:7" x14ac:dyDescent="0.3">
      <c r="B128" s="62" t="s">
        <v>470</v>
      </c>
      <c r="C128" s="59" t="s">
        <v>5</v>
      </c>
      <c r="D128" s="60"/>
      <c r="E128" s="62" t="s">
        <v>470</v>
      </c>
      <c r="F128" s="61">
        <v>4800</v>
      </c>
      <c r="G128" s="59" t="s">
        <v>5</v>
      </c>
    </row>
    <row r="129" spans="2:7" x14ac:dyDescent="0.3">
      <c r="B129" s="62" t="s">
        <v>118</v>
      </c>
      <c r="C129" s="59" t="s">
        <v>5</v>
      </c>
      <c r="D129" s="60"/>
      <c r="E129" s="62" t="s">
        <v>118</v>
      </c>
      <c r="F129" s="61">
        <v>1900</v>
      </c>
      <c r="G129" s="59" t="s">
        <v>5</v>
      </c>
    </row>
    <row r="130" spans="2:7" x14ac:dyDescent="0.3">
      <c r="B130" s="62" t="s">
        <v>471</v>
      </c>
      <c r="C130" s="59" t="s">
        <v>5</v>
      </c>
      <c r="D130" s="60"/>
      <c r="E130" s="62" t="s">
        <v>471</v>
      </c>
      <c r="F130" s="61">
        <v>3060</v>
      </c>
      <c r="G130" s="59" t="s">
        <v>5</v>
      </c>
    </row>
    <row r="131" spans="2:7" x14ac:dyDescent="0.3">
      <c r="B131" s="62" t="s">
        <v>16</v>
      </c>
      <c r="C131" s="59" t="s">
        <v>5</v>
      </c>
      <c r="D131" s="60"/>
      <c r="E131" s="62" t="s">
        <v>16</v>
      </c>
      <c r="F131" s="61">
        <v>1400</v>
      </c>
      <c r="G131" s="59" t="s">
        <v>5</v>
      </c>
    </row>
    <row r="132" spans="2:7" x14ac:dyDescent="0.3">
      <c r="B132" s="62" t="s">
        <v>17</v>
      </c>
      <c r="C132" s="59" t="s">
        <v>5</v>
      </c>
      <c r="D132" s="60"/>
      <c r="E132" s="62" t="s">
        <v>17</v>
      </c>
      <c r="F132" s="61">
        <v>1400</v>
      </c>
      <c r="G132" s="59" t="s">
        <v>5</v>
      </c>
    </row>
    <row r="133" spans="2:7" x14ac:dyDescent="0.3">
      <c r="B133" s="63" t="s">
        <v>135</v>
      </c>
      <c r="C133" s="59" t="s">
        <v>5</v>
      </c>
      <c r="D133" s="60"/>
      <c r="E133" s="63" t="s">
        <v>135</v>
      </c>
      <c r="F133" s="61">
        <v>2700</v>
      </c>
      <c r="G133" s="59" t="s">
        <v>5</v>
      </c>
    </row>
    <row r="134" spans="2:7" x14ac:dyDescent="0.3">
      <c r="B134" s="63" t="s">
        <v>136</v>
      </c>
      <c r="C134" s="59" t="s">
        <v>5</v>
      </c>
      <c r="D134" s="60"/>
      <c r="E134" s="63" t="s">
        <v>136</v>
      </c>
      <c r="F134" s="61">
        <v>3200</v>
      </c>
      <c r="G134" s="59" t="s">
        <v>5</v>
      </c>
    </row>
    <row r="135" spans="2:7" x14ac:dyDescent="0.3">
      <c r="B135" s="64" t="s">
        <v>148</v>
      </c>
      <c r="C135" s="59" t="s">
        <v>5</v>
      </c>
      <c r="D135" s="60"/>
      <c r="E135" s="64" t="s">
        <v>148</v>
      </c>
      <c r="F135" s="61">
        <v>400</v>
      </c>
      <c r="G135" s="59" t="s">
        <v>5</v>
      </c>
    </row>
    <row r="136" spans="2:7" x14ac:dyDescent="0.3">
      <c r="B136" s="64" t="s">
        <v>149</v>
      </c>
      <c r="C136" s="59" t="s">
        <v>5</v>
      </c>
      <c r="D136" s="60"/>
      <c r="E136" s="64" t="s">
        <v>149</v>
      </c>
      <c r="F136" s="61">
        <v>400</v>
      </c>
      <c r="G136" s="59" t="s">
        <v>5</v>
      </c>
    </row>
    <row r="137" spans="2:7" x14ac:dyDescent="0.3">
      <c r="B137" s="64" t="s">
        <v>150</v>
      </c>
      <c r="C137" s="59" t="s">
        <v>5</v>
      </c>
      <c r="D137" s="60"/>
      <c r="E137" s="64" t="s">
        <v>150</v>
      </c>
      <c r="F137" s="61">
        <v>400</v>
      </c>
      <c r="G137" s="59" t="s">
        <v>5</v>
      </c>
    </row>
    <row r="138" spans="2:7" x14ac:dyDescent="0.3">
      <c r="B138" s="64" t="s">
        <v>151</v>
      </c>
      <c r="C138" s="59" t="s">
        <v>5</v>
      </c>
      <c r="D138" s="60"/>
      <c r="E138" s="64" t="s">
        <v>151</v>
      </c>
      <c r="F138" s="61">
        <v>115</v>
      </c>
      <c r="G138" s="59" t="s">
        <v>5</v>
      </c>
    </row>
    <row r="139" spans="2:7" x14ac:dyDescent="0.3">
      <c r="B139" s="64" t="s">
        <v>152</v>
      </c>
      <c r="C139" s="59" t="s">
        <v>5</v>
      </c>
      <c r="D139" s="60"/>
      <c r="E139" s="64" t="s">
        <v>152</v>
      </c>
      <c r="F139" s="61">
        <v>90</v>
      </c>
      <c r="G139" s="59" t="s">
        <v>5</v>
      </c>
    </row>
    <row r="140" spans="2:7" x14ac:dyDescent="0.3">
      <c r="B140" s="62" t="s">
        <v>134</v>
      </c>
      <c r="C140" s="59" t="s">
        <v>5</v>
      </c>
      <c r="D140" s="60"/>
      <c r="E140" s="62" t="s">
        <v>134</v>
      </c>
      <c r="F140" s="61">
        <v>36</v>
      </c>
      <c r="G140" s="59" t="s">
        <v>5</v>
      </c>
    </row>
    <row r="141" spans="2:7" x14ac:dyDescent="0.3">
      <c r="B141" s="65" t="s">
        <v>31</v>
      </c>
      <c r="C141" s="59" t="s">
        <v>4</v>
      </c>
      <c r="D141" s="60"/>
      <c r="E141" s="65" t="s">
        <v>31</v>
      </c>
      <c r="F141" s="66">
        <v>8.6562999999999999</v>
      </c>
      <c r="G141" s="59" t="s">
        <v>4</v>
      </c>
    </row>
    <row r="142" spans="2:7" x14ac:dyDescent="0.3">
      <c r="B142" s="62" t="s">
        <v>61</v>
      </c>
      <c r="C142" s="59" t="s">
        <v>4</v>
      </c>
      <c r="D142" s="60"/>
      <c r="E142" s="62" t="s">
        <v>61</v>
      </c>
      <c r="F142" s="61">
        <v>10.75</v>
      </c>
      <c r="G142" s="59" t="s">
        <v>4</v>
      </c>
    </row>
    <row r="143" spans="2:7" x14ac:dyDescent="0.3">
      <c r="B143" s="62" t="s">
        <v>451</v>
      </c>
      <c r="C143" s="59" t="s">
        <v>4</v>
      </c>
      <c r="D143" s="60"/>
      <c r="E143" s="62" t="s">
        <v>451</v>
      </c>
      <c r="F143" s="66">
        <v>6.5</v>
      </c>
      <c r="G143" s="59" t="s">
        <v>4</v>
      </c>
    </row>
    <row r="144" spans="2:7" x14ac:dyDescent="0.3">
      <c r="B144" s="62" t="s">
        <v>20</v>
      </c>
      <c r="C144" s="59" t="s">
        <v>4</v>
      </c>
      <c r="D144" s="60"/>
      <c r="E144" s="62" t="s">
        <v>20</v>
      </c>
      <c r="F144" s="66">
        <v>4.4939999999999998</v>
      </c>
      <c r="G144" s="59" t="s">
        <v>4</v>
      </c>
    </row>
    <row r="145" spans="2:7" x14ac:dyDescent="0.3">
      <c r="B145" s="62" t="s">
        <v>62</v>
      </c>
      <c r="C145" s="59" t="s">
        <v>63</v>
      </c>
      <c r="D145" s="60"/>
      <c r="E145" s="62" t="s">
        <v>62</v>
      </c>
      <c r="F145" s="61">
        <v>950</v>
      </c>
      <c r="G145" s="59" t="s">
        <v>63</v>
      </c>
    </row>
    <row r="146" spans="2:7" x14ac:dyDescent="0.3">
      <c r="B146" s="62" t="s">
        <v>132</v>
      </c>
      <c r="C146" s="59" t="s">
        <v>63</v>
      </c>
      <c r="D146" s="60"/>
      <c r="E146" s="62" t="s">
        <v>132</v>
      </c>
      <c r="F146" s="61">
        <v>1650</v>
      </c>
      <c r="G146" s="59" t="s">
        <v>63</v>
      </c>
    </row>
    <row r="147" spans="2:7" x14ac:dyDescent="0.3">
      <c r="B147" s="65" t="s">
        <v>160</v>
      </c>
      <c r="C147" s="59" t="s">
        <v>5</v>
      </c>
      <c r="D147" s="60"/>
      <c r="E147" s="65" t="s">
        <v>160</v>
      </c>
      <c r="F147" s="61">
        <v>2200</v>
      </c>
      <c r="G147" s="59" t="s">
        <v>5</v>
      </c>
    </row>
    <row r="148" spans="2:7" x14ac:dyDescent="0.3">
      <c r="B148" s="65" t="s">
        <v>158</v>
      </c>
      <c r="C148" s="59" t="s">
        <v>5</v>
      </c>
      <c r="D148" s="60"/>
      <c r="E148" s="65" t="s">
        <v>158</v>
      </c>
      <c r="F148" s="61">
        <v>2500</v>
      </c>
      <c r="G148" s="59" t="s">
        <v>5</v>
      </c>
    </row>
    <row r="149" spans="2:7" x14ac:dyDescent="0.3">
      <c r="B149" s="65" t="s">
        <v>159</v>
      </c>
      <c r="C149" s="59" t="s">
        <v>5</v>
      </c>
      <c r="D149" s="60"/>
      <c r="E149" s="65" t="s">
        <v>159</v>
      </c>
      <c r="F149" s="61">
        <v>2850</v>
      </c>
      <c r="G149" s="59" t="s">
        <v>5</v>
      </c>
    </row>
    <row r="150" spans="2:7" x14ac:dyDescent="0.3">
      <c r="B150" s="62" t="s">
        <v>156</v>
      </c>
      <c r="C150" s="59" t="s">
        <v>9</v>
      </c>
      <c r="D150" s="60"/>
      <c r="E150" s="62" t="s">
        <v>156</v>
      </c>
      <c r="F150" s="61">
        <v>850</v>
      </c>
      <c r="G150" s="59" t="s">
        <v>9</v>
      </c>
    </row>
    <row r="151" spans="2:7" x14ac:dyDescent="0.3">
      <c r="B151" s="62" t="s">
        <v>137</v>
      </c>
      <c r="C151" s="59" t="s">
        <v>63</v>
      </c>
      <c r="D151" s="60"/>
      <c r="E151" s="62" t="s">
        <v>137</v>
      </c>
      <c r="F151" s="61">
        <v>510</v>
      </c>
      <c r="G151" s="59" t="s">
        <v>63</v>
      </c>
    </row>
    <row r="152" spans="2:7" x14ac:dyDescent="0.3">
      <c r="B152" s="62" t="s">
        <v>359</v>
      </c>
      <c r="C152" s="59" t="s">
        <v>360</v>
      </c>
      <c r="D152" s="60"/>
      <c r="E152" s="62" t="s">
        <v>359</v>
      </c>
      <c r="F152" s="61">
        <v>590</v>
      </c>
      <c r="G152" s="59" t="s">
        <v>360</v>
      </c>
    </row>
    <row r="153" spans="2:7" x14ac:dyDescent="0.3">
      <c r="B153" s="62" t="s">
        <v>438</v>
      </c>
      <c r="C153" s="59" t="s">
        <v>5</v>
      </c>
      <c r="D153" s="60"/>
      <c r="E153" s="62" t="s">
        <v>438</v>
      </c>
      <c r="F153" s="61">
        <v>550</v>
      </c>
      <c r="G153" s="59" t="s">
        <v>5</v>
      </c>
    </row>
    <row r="154" spans="2:7" x14ac:dyDescent="0.3">
      <c r="B154" s="62" t="s">
        <v>21</v>
      </c>
      <c r="C154" s="59" t="s">
        <v>5</v>
      </c>
      <c r="D154" s="60"/>
      <c r="E154" s="62" t="s">
        <v>21</v>
      </c>
      <c r="F154" s="61">
        <v>26.75</v>
      </c>
      <c r="G154" s="59" t="s">
        <v>5</v>
      </c>
    </row>
    <row r="155" spans="2:7" x14ac:dyDescent="0.3">
      <c r="B155" s="62" t="s">
        <v>22</v>
      </c>
      <c r="C155" s="59" t="s">
        <v>5</v>
      </c>
      <c r="D155" s="60"/>
      <c r="E155" s="62" t="s">
        <v>22</v>
      </c>
      <c r="F155" s="61">
        <v>46.01</v>
      </c>
      <c r="G155" s="59" t="s">
        <v>5</v>
      </c>
    </row>
    <row r="156" spans="2:7" x14ac:dyDescent="0.3">
      <c r="B156" s="62" t="s">
        <v>23</v>
      </c>
      <c r="C156" s="59" t="s">
        <v>5</v>
      </c>
      <c r="D156" s="60"/>
      <c r="E156" s="62" t="s">
        <v>23</v>
      </c>
      <c r="F156" s="61">
        <v>50.29</v>
      </c>
      <c r="G156" s="59" t="s">
        <v>5</v>
      </c>
    </row>
    <row r="157" spans="2:7" x14ac:dyDescent="0.3">
      <c r="B157" s="62" t="s">
        <v>24</v>
      </c>
      <c r="C157" s="59" t="s">
        <v>5</v>
      </c>
      <c r="D157" s="60"/>
      <c r="E157" s="62" t="s">
        <v>24</v>
      </c>
      <c r="F157" s="61">
        <v>46.01</v>
      </c>
      <c r="G157" s="59" t="s">
        <v>5</v>
      </c>
    </row>
    <row r="158" spans="2:7" x14ac:dyDescent="0.3">
      <c r="B158" s="62" t="s">
        <v>25</v>
      </c>
      <c r="C158" s="59" t="s">
        <v>5</v>
      </c>
      <c r="D158" s="60"/>
      <c r="E158" s="62" t="s">
        <v>25</v>
      </c>
      <c r="F158" s="61">
        <v>58.85</v>
      </c>
      <c r="G158" s="59" t="s">
        <v>5</v>
      </c>
    </row>
    <row r="159" spans="2:7" x14ac:dyDescent="0.3">
      <c r="B159" s="62" t="s">
        <v>548</v>
      </c>
      <c r="C159" s="59" t="s">
        <v>5</v>
      </c>
      <c r="D159" s="60"/>
      <c r="E159" s="62" t="s">
        <v>548</v>
      </c>
      <c r="F159" s="61">
        <v>18</v>
      </c>
      <c r="G159" s="59" t="s">
        <v>5</v>
      </c>
    </row>
    <row r="160" spans="2:7" x14ac:dyDescent="0.3">
      <c r="B160" s="67" t="s">
        <v>18</v>
      </c>
      <c r="C160" s="59" t="s">
        <v>5</v>
      </c>
      <c r="D160" s="60"/>
      <c r="E160" s="67" t="s">
        <v>18</v>
      </c>
      <c r="F160" s="61">
        <v>11.21</v>
      </c>
      <c r="G160" s="59" t="s">
        <v>5</v>
      </c>
    </row>
    <row r="161" spans="2:11" x14ac:dyDescent="0.3">
      <c r="B161" s="67" t="s">
        <v>19</v>
      </c>
      <c r="C161" s="59" t="s">
        <v>5</v>
      </c>
      <c r="D161" s="60"/>
      <c r="E161" s="67" t="s">
        <v>19</v>
      </c>
      <c r="F161" s="61">
        <v>2.4931000000000001</v>
      </c>
      <c r="G161" s="59" t="s">
        <v>5</v>
      </c>
    </row>
    <row r="162" spans="2:11" x14ac:dyDescent="0.3">
      <c r="B162" s="67" t="s">
        <v>139</v>
      </c>
      <c r="C162" s="59" t="s">
        <v>5</v>
      </c>
      <c r="D162" s="60"/>
      <c r="E162" s="67" t="s">
        <v>139</v>
      </c>
      <c r="F162" s="61">
        <v>2.34</v>
      </c>
      <c r="G162" s="59" t="s">
        <v>5</v>
      </c>
    </row>
    <row r="163" spans="2:11" x14ac:dyDescent="0.3">
      <c r="B163" s="67" t="s">
        <v>138</v>
      </c>
      <c r="C163" s="59" t="s">
        <v>5</v>
      </c>
      <c r="D163" s="60"/>
      <c r="E163" s="67" t="s">
        <v>138</v>
      </c>
      <c r="F163" s="61">
        <v>4.3899999999999997</v>
      </c>
      <c r="G163" s="59" t="s">
        <v>5</v>
      </c>
    </row>
    <row r="164" spans="2:11" x14ac:dyDescent="0.3">
      <c r="B164" s="67" t="s">
        <v>128</v>
      </c>
      <c r="C164" s="59" t="s">
        <v>5</v>
      </c>
      <c r="D164" s="60"/>
      <c r="E164" s="67" t="s">
        <v>128</v>
      </c>
      <c r="F164" s="61">
        <v>0.2</v>
      </c>
      <c r="G164" s="59" t="s">
        <v>5</v>
      </c>
    </row>
    <row r="165" spans="2:11" x14ac:dyDescent="0.3">
      <c r="B165" s="65" t="s">
        <v>144</v>
      </c>
      <c r="C165" s="59" t="s">
        <v>9</v>
      </c>
      <c r="D165" s="60"/>
      <c r="E165" s="65" t="s">
        <v>144</v>
      </c>
      <c r="F165" s="61">
        <v>0.55000000000000004</v>
      </c>
      <c r="G165" s="59" t="s">
        <v>9</v>
      </c>
    </row>
    <row r="166" spans="2:11" x14ac:dyDescent="0.3">
      <c r="B166" s="68" t="s">
        <v>145</v>
      </c>
      <c r="C166" s="59" t="s">
        <v>9</v>
      </c>
      <c r="D166" s="60"/>
      <c r="E166" s="68" t="s">
        <v>145</v>
      </c>
      <c r="F166" s="61">
        <v>0.55000000000000004</v>
      </c>
      <c r="G166" s="59" t="s">
        <v>9</v>
      </c>
    </row>
    <row r="167" spans="2:11" x14ac:dyDescent="0.3">
      <c r="B167" s="65" t="s">
        <v>147</v>
      </c>
      <c r="C167" s="59" t="s">
        <v>9</v>
      </c>
      <c r="D167" s="60"/>
      <c r="E167" s="65" t="s">
        <v>147</v>
      </c>
      <c r="F167" s="61">
        <v>1</v>
      </c>
      <c r="G167" s="59" t="s">
        <v>9</v>
      </c>
    </row>
    <row r="168" spans="2:11" x14ac:dyDescent="0.3">
      <c r="B168" s="62" t="s">
        <v>146</v>
      </c>
      <c r="C168" s="59" t="s">
        <v>9</v>
      </c>
      <c r="D168" s="60"/>
      <c r="E168" s="62" t="s">
        <v>146</v>
      </c>
      <c r="F168" s="61">
        <v>180</v>
      </c>
      <c r="G168" s="59" t="s">
        <v>9</v>
      </c>
    </row>
    <row r="169" spans="2:11" x14ac:dyDescent="0.3">
      <c r="B169" s="62" t="s">
        <v>153</v>
      </c>
      <c r="C169" s="59" t="s">
        <v>40</v>
      </c>
      <c r="D169" s="60"/>
      <c r="E169" s="62" t="s">
        <v>153</v>
      </c>
      <c r="F169" s="61">
        <v>490</v>
      </c>
      <c r="G169" s="59" t="s">
        <v>40</v>
      </c>
    </row>
    <row r="170" spans="2:11" x14ac:dyDescent="0.3">
      <c r="B170" s="62" t="s">
        <v>395</v>
      </c>
      <c r="C170" s="59" t="s">
        <v>40</v>
      </c>
      <c r="D170" s="60"/>
      <c r="E170" s="62" t="s">
        <v>395</v>
      </c>
      <c r="F170" s="61">
        <v>850</v>
      </c>
      <c r="G170" s="59" t="s">
        <v>40</v>
      </c>
    </row>
    <row r="171" spans="2:11" x14ac:dyDescent="0.3">
      <c r="B171" s="84" t="s">
        <v>396</v>
      </c>
      <c r="C171" s="85" t="s">
        <v>40</v>
      </c>
      <c r="D171" s="86"/>
      <c r="E171" s="84" t="s">
        <v>396</v>
      </c>
      <c r="F171" s="87">
        <v>870</v>
      </c>
      <c r="G171" s="85" t="s">
        <v>40</v>
      </c>
    </row>
    <row r="172" spans="2:11" x14ac:dyDescent="0.3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 x14ac:dyDescent="0.3">
      <c r="B173" s="84" t="s">
        <v>702</v>
      </c>
      <c r="C173" s="85" t="s">
        <v>5</v>
      </c>
      <c r="D173" s="86"/>
      <c r="E173" s="84" t="s">
        <v>702</v>
      </c>
      <c r="F173" s="87">
        <v>1750</v>
      </c>
      <c r="G173" s="85" t="s">
        <v>5</v>
      </c>
    </row>
    <row r="174" spans="2:11" x14ac:dyDescent="0.3">
      <c r="B174" s="156" t="s">
        <v>676</v>
      </c>
      <c r="C174" s="157" t="s">
        <v>5</v>
      </c>
      <c r="D174" s="158"/>
      <c r="E174" s="156" t="s">
        <v>676</v>
      </c>
      <c r="F174" s="159">
        <v>1198</v>
      </c>
      <c r="G174" s="157" t="s">
        <v>5</v>
      </c>
      <c r="K174" s="81"/>
    </row>
    <row r="175" spans="2:11" x14ac:dyDescent="0.3">
      <c r="B175" s="156" t="s">
        <v>677</v>
      </c>
      <c r="C175" s="157" t="s">
        <v>5</v>
      </c>
      <c r="D175" s="158"/>
      <c r="E175" s="156" t="s">
        <v>677</v>
      </c>
      <c r="F175" s="159">
        <v>1104</v>
      </c>
      <c r="G175" s="157" t="s">
        <v>5</v>
      </c>
      <c r="K175" s="81"/>
    </row>
    <row r="176" spans="2:11" x14ac:dyDescent="0.3">
      <c r="B176" s="156" t="s">
        <v>678</v>
      </c>
      <c r="C176" s="157" t="s">
        <v>5</v>
      </c>
      <c r="D176" s="158"/>
      <c r="E176" s="156" t="s">
        <v>678</v>
      </c>
      <c r="F176" s="159">
        <v>11404</v>
      </c>
      <c r="G176" s="157" t="s">
        <v>5</v>
      </c>
    </row>
    <row r="177" spans="2:10" x14ac:dyDescent="0.3">
      <c r="B177" s="156" t="s">
        <v>661</v>
      </c>
      <c r="C177" s="157" t="s">
        <v>5</v>
      </c>
      <c r="D177" s="158"/>
      <c r="E177" s="156" t="s">
        <v>661</v>
      </c>
      <c r="F177" s="159">
        <v>1198</v>
      </c>
      <c r="G177" s="157" t="s">
        <v>5</v>
      </c>
    </row>
    <row r="178" spans="2:10" x14ac:dyDescent="0.3">
      <c r="B178" s="156" t="s">
        <v>662</v>
      </c>
      <c r="C178" s="157" t="s">
        <v>5</v>
      </c>
      <c r="D178" s="158"/>
      <c r="E178" s="156" t="s">
        <v>662</v>
      </c>
      <c r="F178" s="159">
        <v>1198</v>
      </c>
      <c r="G178" s="157" t="s">
        <v>5</v>
      </c>
      <c r="I178" s="81" t="s">
        <v>120</v>
      </c>
      <c r="J178" s="81"/>
    </row>
    <row r="179" spans="2:10" x14ac:dyDescent="0.3">
      <c r="B179" s="156" t="s">
        <v>663</v>
      </c>
      <c r="C179" s="157" t="s">
        <v>5</v>
      </c>
      <c r="D179" s="158"/>
      <c r="E179" s="156" t="s">
        <v>663</v>
      </c>
      <c r="F179" s="159">
        <v>1716</v>
      </c>
      <c r="G179" s="157" t="s">
        <v>5</v>
      </c>
      <c r="I179" s="81" t="s">
        <v>127</v>
      </c>
      <c r="J179" s="81"/>
    </row>
    <row r="180" spans="2:10" x14ac:dyDescent="0.3">
      <c r="B180" s="156" t="s">
        <v>664</v>
      </c>
      <c r="C180" s="157" t="s">
        <v>5</v>
      </c>
      <c r="D180" s="158"/>
      <c r="E180" s="156" t="s">
        <v>664</v>
      </c>
      <c r="F180" s="159">
        <v>1848</v>
      </c>
      <c r="G180" s="157" t="s">
        <v>5</v>
      </c>
      <c r="I180" s="45" t="s">
        <v>100</v>
      </c>
    </row>
    <row r="181" spans="2:10" x14ac:dyDescent="0.3">
      <c r="B181" s="156" t="s">
        <v>665</v>
      </c>
      <c r="C181" s="157" t="s">
        <v>5</v>
      </c>
      <c r="D181" s="158"/>
      <c r="E181" s="156" t="s">
        <v>665</v>
      </c>
      <c r="F181" s="159">
        <v>1716</v>
      </c>
      <c r="G181" s="157" t="s">
        <v>5</v>
      </c>
      <c r="I181" s="45" t="s">
        <v>121</v>
      </c>
    </row>
    <row r="182" spans="2:10" x14ac:dyDescent="0.3">
      <c r="B182" s="156" t="s">
        <v>666</v>
      </c>
      <c r="C182" s="157" t="s">
        <v>5</v>
      </c>
      <c r="D182" s="158"/>
      <c r="E182" s="156" t="s">
        <v>666</v>
      </c>
      <c r="F182" s="159">
        <v>1716</v>
      </c>
      <c r="G182" s="157" t="s">
        <v>5</v>
      </c>
      <c r="H182" s="81"/>
    </row>
    <row r="183" spans="2:10" x14ac:dyDescent="0.3">
      <c r="B183" s="156" t="s">
        <v>667</v>
      </c>
      <c r="C183" s="157" t="s">
        <v>5</v>
      </c>
      <c r="D183" s="158"/>
      <c r="E183" s="156" t="s">
        <v>667</v>
      </c>
      <c r="F183" s="159">
        <v>2038</v>
      </c>
      <c r="G183" s="157" t="s">
        <v>5</v>
      </c>
      <c r="H183" s="81"/>
    </row>
    <row r="184" spans="2:10" x14ac:dyDescent="0.3">
      <c r="B184" s="156" t="s">
        <v>668</v>
      </c>
      <c r="C184" s="157" t="s">
        <v>5</v>
      </c>
      <c r="D184" s="158"/>
      <c r="E184" s="156" t="s">
        <v>668</v>
      </c>
      <c r="F184" s="159">
        <v>1944</v>
      </c>
      <c r="G184" s="157" t="s">
        <v>5</v>
      </c>
    </row>
    <row r="185" spans="2:10" x14ac:dyDescent="0.3">
      <c r="B185" s="156" t="s">
        <v>669</v>
      </c>
      <c r="C185" s="157" t="s">
        <v>5</v>
      </c>
      <c r="D185" s="158"/>
      <c r="E185" s="156" t="s">
        <v>669</v>
      </c>
      <c r="F185" s="159">
        <v>1944</v>
      </c>
      <c r="G185" s="157" t="s">
        <v>5</v>
      </c>
    </row>
    <row r="186" spans="2:10" x14ac:dyDescent="0.3">
      <c r="B186" s="156" t="s">
        <v>670</v>
      </c>
      <c r="C186" s="157" t="s">
        <v>5</v>
      </c>
      <c r="D186" s="158"/>
      <c r="E186" s="156" t="s">
        <v>670</v>
      </c>
      <c r="F186" s="159">
        <v>1524</v>
      </c>
      <c r="G186" s="157" t="s">
        <v>5</v>
      </c>
    </row>
    <row r="187" spans="2:10" x14ac:dyDescent="0.3">
      <c r="B187" s="156" t="s">
        <v>671</v>
      </c>
      <c r="C187" s="157" t="s">
        <v>5</v>
      </c>
      <c r="D187" s="158"/>
      <c r="E187" s="156" t="s">
        <v>671</v>
      </c>
      <c r="F187" s="159">
        <v>1404</v>
      </c>
      <c r="G187" s="157" t="s">
        <v>5</v>
      </c>
    </row>
    <row r="188" spans="2:10" x14ac:dyDescent="0.3">
      <c r="B188" s="156" t="s">
        <v>672</v>
      </c>
      <c r="C188" s="157" t="s">
        <v>5</v>
      </c>
      <c r="D188" s="158"/>
      <c r="E188" s="156" t="s">
        <v>672</v>
      </c>
      <c r="F188" s="159">
        <v>1404</v>
      </c>
      <c r="G188" s="157" t="s">
        <v>5</v>
      </c>
    </row>
    <row r="189" spans="2:10" x14ac:dyDescent="0.3">
      <c r="B189" s="156" t="s">
        <v>673</v>
      </c>
      <c r="C189" s="157" t="s">
        <v>5</v>
      </c>
      <c r="D189" s="158"/>
      <c r="E189" s="156" t="s">
        <v>673</v>
      </c>
      <c r="F189" s="159">
        <v>1716</v>
      </c>
      <c r="G189" s="157" t="s">
        <v>5</v>
      </c>
    </row>
    <row r="190" spans="2:10" x14ac:dyDescent="0.3">
      <c r="B190" s="156" t="s">
        <v>674</v>
      </c>
      <c r="C190" s="157" t="s">
        <v>5</v>
      </c>
      <c r="D190" s="158"/>
      <c r="E190" s="156" t="s">
        <v>674</v>
      </c>
      <c r="F190" s="159">
        <v>1644</v>
      </c>
      <c r="G190" s="157" t="s">
        <v>5</v>
      </c>
    </row>
    <row r="191" spans="2:10" x14ac:dyDescent="0.3">
      <c r="B191" s="156" t="s">
        <v>675</v>
      </c>
      <c r="C191" s="157" t="s">
        <v>5</v>
      </c>
      <c r="D191" s="158"/>
      <c r="E191" s="156" t="s">
        <v>675</v>
      </c>
      <c r="F191" s="159">
        <v>1644</v>
      </c>
      <c r="G191" s="157" t="s">
        <v>5</v>
      </c>
    </row>
    <row r="192" spans="2:10" x14ac:dyDescent="0.3">
      <c r="B192" s="156" t="s">
        <v>679</v>
      </c>
      <c r="C192" s="157" t="s">
        <v>5</v>
      </c>
      <c r="D192" s="158"/>
      <c r="E192" s="156" t="s">
        <v>679</v>
      </c>
      <c r="F192" s="159">
        <v>2616</v>
      </c>
      <c r="G192" s="157" t="s">
        <v>5</v>
      </c>
    </row>
    <row r="193" spans="2:7" x14ac:dyDescent="0.3">
      <c r="B193" s="156" t="s">
        <v>680</v>
      </c>
      <c r="C193" s="157" t="s">
        <v>5</v>
      </c>
      <c r="D193" s="158"/>
      <c r="E193" s="156" t="s">
        <v>680</v>
      </c>
      <c r="F193" s="159">
        <v>2328</v>
      </c>
      <c r="G193" s="157" t="s">
        <v>5</v>
      </c>
    </row>
    <row r="194" spans="2:7" x14ac:dyDescent="0.3">
      <c r="B194" s="156" t="s">
        <v>681</v>
      </c>
      <c r="C194" s="157" t="s">
        <v>5</v>
      </c>
      <c r="D194" s="158"/>
      <c r="E194" s="156" t="s">
        <v>681</v>
      </c>
      <c r="F194" s="159">
        <v>2220</v>
      </c>
      <c r="G194" s="157" t="s">
        <v>5</v>
      </c>
    </row>
    <row r="195" spans="2:7" x14ac:dyDescent="0.3">
      <c r="B195" s="156" t="s">
        <v>682</v>
      </c>
      <c r="C195" s="157" t="s">
        <v>5</v>
      </c>
      <c r="D195" s="158"/>
      <c r="E195" s="156" t="s">
        <v>682</v>
      </c>
      <c r="F195" s="159">
        <v>3024</v>
      </c>
      <c r="G195" s="157" t="s">
        <v>5</v>
      </c>
    </row>
    <row r="196" spans="2:7" x14ac:dyDescent="0.3">
      <c r="B196" s="156" t="s">
        <v>683</v>
      </c>
      <c r="C196" s="157" t="s">
        <v>5</v>
      </c>
      <c r="D196" s="158"/>
      <c r="E196" s="156" t="s">
        <v>683</v>
      </c>
      <c r="F196" s="159">
        <v>3108</v>
      </c>
      <c r="G196" s="157" t="s">
        <v>5</v>
      </c>
    </row>
    <row r="197" spans="2:7" x14ac:dyDescent="0.3">
      <c r="B197" s="156" t="s">
        <v>684</v>
      </c>
      <c r="C197" s="157" t="s">
        <v>5</v>
      </c>
      <c r="D197" s="158"/>
      <c r="E197" s="156" t="s">
        <v>684</v>
      </c>
      <c r="F197" s="159">
        <v>3060</v>
      </c>
      <c r="G197" s="157" t="s">
        <v>5</v>
      </c>
    </row>
    <row r="198" spans="2:7" x14ac:dyDescent="0.3">
      <c r="B198" s="156" t="s">
        <v>685</v>
      </c>
      <c r="C198" s="157" t="s">
        <v>5</v>
      </c>
      <c r="D198" s="158"/>
      <c r="E198" s="156" t="s">
        <v>685</v>
      </c>
      <c r="F198" s="159">
        <v>2820</v>
      </c>
      <c r="G198" s="157" t="s">
        <v>5</v>
      </c>
    </row>
    <row r="199" spans="2:7" x14ac:dyDescent="0.3">
      <c r="B199" s="156" t="s">
        <v>686</v>
      </c>
      <c r="C199" s="157" t="s">
        <v>5</v>
      </c>
      <c r="D199" s="158"/>
      <c r="E199" s="156" t="s">
        <v>686</v>
      </c>
      <c r="F199" s="159">
        <v>4668</v>
      </c>
      <c r="G199" s="157" t="s">
        <v>5</v>
      </c>
    </row>
    <row r="200" spans="2:7" x14ac:dyDescent="0.3">
      <c r="B200" s="156" t="s">
        <v>687</v>
      </c>
      <c r="C200" s="157" t="s">
        <v>5</v>
      </c>
      <c r="D200" s="158"/>
      <c r="E200" s="156" t="s">
        <v>687</v>
      </c>
      <c r="F200" s="159">
        <v>4308</v>
      </c>
      <c r="G200" s="157" t="s">
        <v>5</v>
      </c>
    </row>
    <row r="201" spans="2:7" x14ac:dyDescent="0.3">
      <c r="B201" s="156" t="s">
        <v>688</v>
      </c>
      <c r="C201" s="157" t="s">
        <v>5</v>
      </c>
      <c r="D201" s="158"/>
      <c r="E201" s="156" t="s">
        <v>688</v>
      </c>
      <c r="F201" s="159">
        <v>11268</v>
      </c>
      <c r="G201" s="157" t="s">
        <v>5</v>
      </c>
    </row>
    <row r="202" spans="2:7" x14ac:dyDescent="0.3">
      <c r="B202" s="156" t="s">
        <v>691</v>
      </c>
      <c r="C202" s="157" t="s">
        <v>5</v>
      </c>
      <c r="D202" s="158"/>
      <c r="E202" s="156" t="s">
        <v>691</v>
      </c>
      <c r="F202" s="159">
        <v>1700</v>
      </c>
      <c r="G202" s="157" t="s">
        <v>5</v>
      </c>
    </row>
    <row r="203" spans="2:7" x14ac:dyDescent="0.3">
      <c r="B203" s="156" t="s">
        <v>690</v>
      </c>
      <c r="C203" s="157" t="s">
        <v>5</v>
      </c>
      <c r="D203" s="158"/>
      <c r="E203" s="156" t="s">
        <v>690</v>
      </c>
      <c r="F203" s="159">
        <v>4800</v>
      </c>
      <c r="G203" s="157" t="s">
        <v>5</v>
      </c>
    </row>
    <row r="204" spans="2:7" x14ac:dyDescent="0.3">
      <c r="B204" s="156" t="s">
        <v>689</v>
      </c>
      <c r="C204" s="157" t="s">
        <v>5</v>
      </c>
      <c r="D204" s="158"/>
      <c r="E204" s="156" t="s">
        <v>689</v>
      </c>
      <c r="F204" s="159">
        <v>11000</v>
      </c>
      <c r="G204" s="157" t="s">
        <v>5</v>
      </c>
    </row>
    <row r="205" spans="2:7" x14ac:dyDescent="0.3">
      <c r="B205" s="84" t="s">
        <v>625</v>
      </c>
      <c r="C205" s="85" t="s">
        <v>63</v>
      </c>
      <c r="D205" s="86"/>
      <c r="E205" s="84" t="s">
        <v>625</v>
      </c>
      <c r="F205" s="87">
        <v>200</v>
      </c>
      <c r="G205" s="85" t="s">
        <v>63</v>
      </c>
    </row>
    <row r="206" spans="2:7" x14ac:dyDescent="0.3">
      <c r="B206" s="84" t="s">
        <v>704</v>
      </c>
      <c r="C206" s="85" t="s">
        <v>4</v>
      </c>
      <c r="D206" s="86"/>
      <c r="E206" s="84" t="s">
        <v>704</v>
      </c>
      <c r="F206" s="87">
        <v>15</v>
      </c>
      <c r="G206" s="85" t="s">
        <v>4</v>
      </c>
    </row>
    <row r="207" spans="2:7" x14ac:dyDescent="0.3">
      <c r="B207" s="84" t="s">
        <v>703</v>
      </c>
      <c r="C207" s="85" t="s">
        <v>4</v>
      </c>
      <c r="D207" s="86"/>
      <c r="E207" s="84" t="s">
        <v>703</v>
      </c>
      <c r="F207" s="87">
        <v>50</v>
      </c>
      <c r="G207" s="85" t="s">
        <v>4</v>
      </c>
    </row>
    <row r="208" spans="2:7" x14ac:dyDescent="0.3">
      <c r="B208" s="84" t="s">
        <v>617</v>
      </c>
      <c r="C208" s="85" t="s">
        <v>9</v>
      </c>
      <c r="D208" s="86"/>
      <c r="E208" s="84" t="s">
        <v>617</v>
      </c>
      <c r="F208" s="87">
        <v>33</v>
      </c>
      <c r="G208" s="85" t="s">
        <v>9</v>
      </c>
    </row>
    <row r="209" spans="2:7" x14ac:dyDescent="0.3">
      <c r="B209" s="84" t="s">
        <v>626</v>
      </c>
      <c r="C209" s="85" t="s">
        <v>4</v>
      </c>
      <c r="D209" s="86"/>
      <c r="E209" s="84" t="s">
        <v>626</v>
      </c>
      <c r="F209" s="87">
        <v>10</v>
      </c>
      <c r="G209" s="85" t="s">
        <v>4</v>
      </c>
    </row>
    <row r="210" spans="2:7" x14ac:dyDescent="0.3">
      <c r="B210" s="84" t="s">
        <v>534</v>
      </c>
      <c r="C210" s="85" t="s">
        <v>9</v>
      </c>
      <c r="D210" s="86"/>
      <c r="E210" s="84" t="s">
        <v>534</v>
      </c>
      <c r="F210" s="87">
        <v>50</v>
      </c>
      <c r="G210" s="85" t="s">
        <v>9</v>
      </c>
    </row>
    <row r="211" spans="2:7" x14ac:dyDescent="0.3">
      <c r="B211" s="84" t="s">
        <v>535</v>
      </c>
      <c r="C211" s="85" t="s">
        <v>536</v>
      </c>
      <c r="D211" s="86"/>
      <c r="E211" s="84" t="s">
        <v>535</v>
      </c>
      <c r="F211" s="87">
        <v>20</v>
      </c>
      <c r="G211" s="85" t="s">
        <v>536</v>
      </c>
    </row>
    <row r="212" spans="2:7" x14ac:dyDescent="0.3">
      <c r="B212" s="84" t="s">
        <v>537</v>
      </c>
      <c r="C212" s="85" t="s">
        <v>536</v>
      </c>
      <c r="D212" s="86"/>
      <c r="E212" s="84" t="s">
        <v>537</v>
      </c>
      <c r="F212" s="87">
        <v>15</v>
      </c>
      <c r="G212" s="85" t="s">
        <v>536</v>
      </c>
    </row>
    <row r="213" spans="2:7" x14ac:dyDescent="0.3">
      <c r="B213" s="84" t="s">
        <v>538</v>
      </c>
      <c r="C213" s="85" t="s">
        <v>536</v>
      </c>
      <c r="D213" s="86"/>
      <c r="E213" s="84" t="s">
        <v>538</v>
      </c>
      <c r="F213" s="87">
        <v>8</v>
      </c>
      <c r="G213" s="85" t="s">
        <v>536</v>
      </c>
    </row>
    <row r="214" spans="2:7" x14ac:dyDescent="0.3">
      <c r="B214" s="84" t="s">
        <v>814</v>
      </c>
      <c r="C214" s="85" t="s">
        <v>423</v>
      </c>
      <c r="D214" s="86"/>
      <c r="E214" s="84" t="s">
        <v>814</v>
      </c>
      <c r="F214" s="87">
        <v>1300</v>
      </c>
      <c r="G214" s="85" t="s">
        <v>423</v>
      </c>
    </row>
    <row r="215" spans="2:7" x14ac:dyDescent="0.3">
      <c r="B215" s="84" t="s">
        <v>420</v>
      </c>
      <c r="C215" s="85" t="s">
        <v>423</v>
      </c>
      <c r="D215" s="86"/>
      <c r="E215" s="84" t="s">
        <v>420</v>
      </c>
      <c r="F215" s="87">
        <v>1000</v>
      </c>
      <c r="G215" s="85" t="s">
        <v>423</v>
      </c>
    </row>
    <row r="216" spans="2:7" x14ac:dyDescent="0.3">
      <c r="B216" s="84" t="s">
        <v>421</v>
      </c>
      <c r="C216" s="85" t="s">
        <v>423</v>
      </c>
      <c r="D216" s="86"/>
      <c r="E216" s="84" t="s">
        <v>421</v>
      </c>
      <c r="F216" s="87">
        <v>1500</v>
      </c>
      <c r="G216" s="85" t="s">
        <v>423</v>
      </c>
    </row>
    <row r="217" spans="2:7" x14ac:dyDescent="0.3">
      <c r="B217" s="84" t="s">
        <v>422</v>
      </c>
      <c r="C217" s="85" t="s">
        <v>423</v>
      </c>
      <c r="D217" s="86"/>
      <c r="E217" s="84" t="s">
        <v>422</v>
      </c>
      <c r="F217" s="87">
        <v>2000</v>
      </c>
      <c r="G217" s="85" t="s">
        <v>423</v>
      </c>
    </row>
    <row r="218" spans="2:7" x14ac:dyDescent="0.3">
      <c r="B218" s="54" t="s">
        <v>839</v>
      </c>
      <c r="C218" s="70" t="s">
        <v>4</v>
      </c>
      <c r="D218" s="71"/>
      <c r="E218" s="54" t="s">
        <v>839</v>
      </c>
      <c r="F218" s="56">
        <v>3</v>
      </c>
      <c r="G218" s="70" t="s">
        <v>4</v>
      </c>
    </row>
    <row r="219" spans="2:7" x14ac:dyDescent="0.3">
      <c r="B219" s="91" t="s">
        <v>57</v>
      </c>
      <c r="C219" s="70" t="s">
        <v>4</v>
      </c>
      <c r="D219" s="71"/>
      <c r="E219" s="91" t="s">
        <v>57</v>
      </c>
      <c r="F219" s="56">
        <v>11</v>
      </c>
      <c r="G219" s="70" t="s">
        <v>4</v>
      </c>
    </row>
    <row r="220" spans="2:7" x14ac:dyDescent="0.3">
      <c r="B220" s="91" t="s">
        <v>58</v>
      </c>
      <c r="C220" s="70" t="s">
        <v>4</v>
      </c>
      <c r="D220" s="71"/>
      <c r="E220" s="91" t="s">
        <v>58</v>
      </c>
      <c r="F220" s="56">
        <v>15</v>
      </c>
      <c r="G220" s="70" t="s">
        <v>4</v>
      </c>
    </row>
    <row r="221" spans="2:7" x14ac:dyDescent="0.3">
      <c r="B221" s="91" t="s">
        <v>59</v>
      </c>
      <c r="C221" s="70" t="s">
        <v>4</v>
      </c>
      <c r="D221" s="71"/>
      <c r="E221" s="91" t="s">
        <v>59</v>
      </c>
      <c r="F221" s="56">
        <v>19</v>
      </c>
      <c r="G221" s="70" t="s">
        <v>4</v>
      </c>
    </row>
    <row r="222" spans="2:7" x14ac:dyDescent="0.3">
      <c r="B222" s="54" t="s">
        <v>60</v>
      </c>
      <c r="C222" s="70" t="s">
        <v>4</v>
      </c>
      <c r="D222" s="71"/>
      <c r="E222" s="54" t="s">
        <v>60</v>
      </c>
      <c r="F222" s="56">
        <v>38</v>
      </c>
      <c r="G222" s="70" t="s">
        <v>4</v>
      </c>
    </row>
    <row r="223" spans="2:7" x14ac:dyDescent="0.3">
      <c r="B223" s="92" t="s">
        <v>435</v>
      </c>
      <c r="C223" s="70" t="s">
        <v>5</v>
      </c>
      <c r="D223" s="71"/>
      <c r="E223" s="92" t="s">
        <v>435</v>
      </c>
      <c r="F223" s="93">
        <v>6</v>
      </c>
      <c r="G223" s="70" t="s">
        <v>5</v>
      </c>
    </row>
    <row r="224" spans="2:7" x14ac:dyDescent="0.3">
      <c r="B224" s="92" t="s">
        <v>436</v>
      </c>
      <c r="C224" s="70" t="s">
        <v>5</v>
      </c>
      <c r="D224" s="71"/>
      <c r="E224" s="92" t="s">
        <v>436</v>
      </c>
      <c r="F224" s="93">
        <v>17</v>
      </c>
      <c r="G224" s="70" t="s">
        <v>5</v>
      </c>
    </row>
    <row r="225" spans="2:7" x14ac:dyDescent="0.3">
      <c r="B225" s="92" t="s">
        <v>453</v>
      </c>
      <c r="C225" s="70" t="s">
        <v>5</v>
      </c>
      <c r="D225" s="71"/>
      <c r="E225" s="92" t="s">
        <v>453</v>
      </c>
      <c r="F225" s="93">
        <v>14</v>
      </c>
      <c r="G225" s="70" t="s">
        <v>5</v>
      </c>
    </row>
    <row r="226" spans="2:7" x14ac:dyDescent="0.3">
      <c r="B226" s="92" t="s">
        <v>437</v>
      </c>
      <c r="C226" s="70" t="s">
        <v>5</v>
      </c>
      <c r="D226" s="71"/>
      <c r="E226" s="92" t="s">
        <v>437</v>
      </c>
      <c r="F226" s="93">
        <v>19</v>
      </c>
      <c r="G226" s="70" t="s">
        <v>5</v>
      </c>
    </row>
    <row r="227" spans="2:7" x14ac:dyDescent="0.3">
      <c r="B227" s="69" t="s">
        <v>816</v>
      </c>
      <c r="C227" s="70" t="s">
        <v>5</v>
      </c>
      <c r="D227" s="71"/>
      <c r="E227" s="69" t="s">
        <v>816</v>
      </c>
      <c r="F227" s="72">
        <v>15000</v>
      </c>
      <c r="G227" s="70" t="s">
        <v>5</v>
      </c>
    </row>
    <row r="228" spans="2:7" x14ac:dyDescent="0.3">
      <c r="B228" s="69" t="s">
        <v>817</v>
      </c>
      <c r="C228" s="70" t="s">
        <v>5</v>
      </c>
      <c r="D228" s="71"/>
      <c r="E228" s="69" t="s">
        <v>817</v>
      </c>
      <c r="F228" s="72">
        <v>22000</v>
      </c>
      <c r="G228" s="70" t="s">
        <v>5</v>
      </c>
    </row>
    <row r="229" spans="2:7" x14ac:dyDescent="0.3">
      <c r="B229" s="69" t="s">
        <v>818</v>
      </c>
      <c r="C229" s="70" t="s">
        <v>5</v>
      </c>
      <c r="D229" s="71"/>
      <c r="E229" s="69" t="s">
        <v>818</v>
      </c>
      <c r="F229" s="72">
        <v>34000</v>
      </c>
      <c r="G229" s="70" t="s">
        <v>5</v>
      </c>
    </row>
    <row r="230" spans="2:7" x14ac:dyDescent="0.3">
      <c r="B230" s="69" t="s">
        <v>819</v>
      </c>
      <c r="C230" s="70" t="s">
        <v>5</v>
      </c>
      <c r="D230" s="71"/>
      <c r="E230" s="69" t="s">
        <v>819</v>
      </c>
      <c r="F230" s="72">
        <v>21000</v>
      </c>
      <c r="G230" s="70" t="s">
        <v>5</v>
      </c>
    </row>
    <row r="231" spans="2:7" x14ac:dyDescent="0.3">
      <c r="B231" s="69" t="s">
        <v>820</v>
      </c>
      <c r="C231" s="70" t="s">
        <v>5</v>
      </c>
      <c r="D231" s="71"/>
      <c r="E231" s="69" t="s">
        <v>820</v>
      </c>
      <c r="F231" s="72">
        <v>33000</v>
      </c>
      <c r="G231" s="70" t="s">
        <v>5</v>
      </c>
    </row>
    <row r="232" spans="2:7" x14ac:dyDescent="0.3">
      <c r="B232" s="69" t="s">
        <v>821</v>
      </c>
      <c r="C232" s="70" t="s">
        <v>5</v>
      </c>
      <c r="D232" s="71"/>
      <c r="E232" s="69" t="s">
        <v>821</v>
      </c>
      <c r="F232" s="72">
        <v>25000</v>
      </c>
      <c r="G232" s="70" t="s">
        <v>5</v>
      </c>
    </row>
    <row r="233" spans="2:7" x14ac:dyDescent="0.3">
      <c r="B233" s="69" t="s">
        <v>822</v>
      </c>
      <c r="C233" s="70" t="s">
        <v>5</v>
      </c>
      <c r="D233" s="71"/>
      <c r="E233" s="69" t="s">
        <v>822</v>
      </c>
      <c r="F233" s="72">
        <v>70000</v>
      </c>
      <c r="G233" s="70" t="s">
        <v>5</v>
      </c>
    </row>
    <row r="234" spans="2:7" x14ac:dyDescent="0.3">
      <c r="B234" s="69" t="s">
        <v>823</v>
      </c>
      <c r="C234" s="70" t="s">
        <v>40</v>
      </c>
      <c r="D234" s="71"/>
      <c r="E234" s="69" t="s">
        <v>823</v>
      </c>
      <c r="F234" s="72">
        <v>2200</v>
      </c>
      <c r="G234" s="70" t="s">
        <v>40</v>
      </c>
    </row>
    <row r="235" spans="2:7" x14ac:dyDescent="0.3">
      <c r="B235" s="69" t="s">
        <v>824</v>
      </c>
      <c r="C235" s="70" t="s">
        <v>836</v>
      </c>
      <c r="D235" s="71"/>
      <c r="E235" s="69" t="s">
        <v>824</v>
      </c>
      <c r="F235" s="72">
        <v>4590</v>
      </c>
      <c r="G235" s="70" t="s">
        <v>836</v>
      </c>
    </row>
    <row r="236" spans="2:7" x14ac:dyDescent="0.3">
      <c r="B236" s="69" t="s">
        <v>825</v>
      </c>
      <c r="C236" s="70" t="s">
        <v>836</v>
      </c>
      <c r="D236" s="71"/>
      <c r="E236" s="69" t="s">
        <v>825</v>
      </c>
      <c r="F236" s="72">
        <v>7990</v>
      </c>
      <c r="G236" s="70" t="s">
        <v>836</v>
      </c>
    </row>
    <row r="237" spans="2:7" x14ac:dyDescent="0.3">
      <c r="B237" s="69" t="s">
        <v>826</v>
      </c>
      <c r="C237" s="70" t="s">
        <v>836</v>
      </c>
      <c r="D237" s="71"/>
      <c r="E237" s="69" t="s">
        <v>826</v>
      </c>
      <c r="F237" s="72">
        <v>11500</v>
      </c>
      <c r="G237" s="70" t="s">
        <v>836</v>
      </c>
    </row>
    <row r="238" spans="2:7" x14ac:dyDescent="0.3">
      <c r="B238" s="69" t="s">
        <v>827</v>
      </c>
      <c r="C238" s="70" t="s">
        <v>837</v>
      </c>
      <c r="D238" s="71"/>
      <c r="E238" s="69" t="s">
        <v>827</v>
      </c>
      <c r="F238" s="201">
        <v>1350</v>
      </c>
      <c r="G238" s="70" t="s">
        <v>837</v>
      </c>
    </row>
    <row r="239" spans="2:7" x14ac:dyDescent="0.3">
      <c r="B239" s="69" t="s">
        <v>828</v>
      </c>
      <c r="C239" s="70" t="s">
        <v>837</v>
      </c>
      <c r="D239" s="71"/>
      <c r="E239" s="69" t="s">
        <v>828</v>
      </c>
      <c r="F239" s="201">
        <v>2550</v>
      </c>
      <c r="G239" s="70" t="s">
        <v>837</v>
      </c>
    </row>
    <row r="240" spans="2:7" x14ac:dyDescent="0.3">
      <c r="B240" s="69" t="s">
        <v>829</v>
      </c>
      <c r="C240" s="70" t="s">
        <v>837</v>
      </c>
      <c r="D240" s="71"/>
      <c r="E240" s="69" t="s">
        <v>829</v>
      </c>
      <c r="F240" s="201">
        <v>2150</v>
      </c>
      <c r="G240" s="70" t="s">
        <v>837</v>
      </c>
    </row>
    <row r="241" spans="2:7" x14ac:dyDescent="0.3">
      <c r="B241" s="69" t="s">
        <v>830</v>
      </c>
      <c r="C241" s="70" t="s">
        <v>837</v>
      </c>
      <c r="D241" s="71"/>
      <c r="E241" s="69" t="s">
        <v>830</v>
      </c>
      <c r="F241" s="201">
        <v>5700</v>
      </c>
      <c r="G241" s="70" t="s">
        <v>837</v>
      </c>
    </row>
    <row r="242" spans="2:7" x14ac:dyDescent="0.3">
      <c r="B242" s="69" t="s">
        <v>831</v>
      </c>
      <c r="C242" s="70" t="s">
        <v>837</v>
      </c>
      <c r="D242" s="71"/>
      <c r="E242" s="69" t="s">
        <v>831</v>
      </c>
      <c r="F242" s="201">
        <v>2790</v>
      </c>
      <c r="G242" s="70" t="s">
        <v>837</v>
      </c>
    </row>
    <row r="243" spans="2:7" x14ac:dyDescent="0.3">
      <c r="B243" s="69" t="s">
        <v>832</v>
      </c>
      <c r="C243" s="70" t="s">
        <v>5</v>
      </c>
      <c r="D243" s="71"/>
      <c r="E243" s="69" t="s">
        <v>832</v>
      </c>
      <c r="F243" s="200">
        <v>54500</v>
      </c>
      <c r="G243" s="70" t="s">
        <v>5</v>
      </c>
    </row>
    <row r="244" spans="2:7" x14ac:dyDescent="0.3">
      <c r="B244" s="69" t="s">
        <v>833</v>
      </c>
      <c r="C244" s="70" t="s">
        <v>5</v>
      </c>
      <c r="D244" s="71"/>
      <c r="E244" s="69" t="s">
        <v>833</v>
      </c>
      <c r="F244" s="202">
        <v>54500</v>
      </c>
      <c r="G244" s="70" t="s">
        <v>5</v>
      </c>
    </row>
    <row r="245" spans="2:7" x14ac:dyDescent="0.3">
      <c r="B245" s="69" t="s">
        <v>834</v>
      </c>
      <c r="C245" s="70" t="s">
        <v>5</v>
      </c>
      <c r="D245" s="71"/>
      <c r="E245" s="69" t="s">
        <v>834</v>
      </c>
      <c r="F245" s="202">
        <v>92800</v>
      </c>
      <c r="G245" s="70" t="s">
        <v>5</v>
      </c>
    </row>
    <row r="246" spans="2:7" x14ac:dyDescent="0.3">
      <c r="B246" s="69" t="s">
        <v>835</v>
      </c>
      <c r="C246" s="70" t="s">
        <v>5</v>
      </c>
      <c r="D246" s="284"/>
      <c r="E246" s="69" t="s">
        <v>835</v>
      </c>
      <c r="F246" s="202">
        <v>1800</v>
      </c>
      <c r="G246" s="70" t="s">
        <v>5</v>
      </c>
    </row>
    <row r="247" spans="2:7" x14ac:dyDescent="0.3">
      <c r="B247" s="92" t="s">
        <v>631</v>
      </c>
      <c r="C247" s="70" t="s">
        <v>4</v>
      </c>
      <c r="D247" s="71"/>
      <c r="E247" s="92" t="s">
        <v>631</v>
      </c>
      <c r="F247" s="93">
        <v>7</v>
      </c>
      <c r="G247" s="70" t="s">
        <v>4</v>
      </c>
    </row>
    <row r="248" spans="2:7" x14ac:dyDescent="0.3">
      <c r="B248" s="54" t="s">
        <v>632</v>
      </c>
      <c r="C248" s="70" t="s">
        <v>4</v>
      </c>
      <c r="D248" s="71"/>
      <c r="E248" s="54" t="s">
        <v>632</v>
      </c>
      <c r="F248" s="56">
        <v>7</v>
      </c>
      <c r="G248" s="70" t="s">
        <v>4</v>
      </c>
    </row>
    <row r="249" spans="2:7" x14ac:dyDescent="0.3">
      <c r="B249" s="54" t="s">
        <v>401</v>
      </c>
      <c r="C249" s="70" t="s">
        <v>4</v>
      </c>
      <c r="D249" s="71"/>
      <c r="E249" s="54" t="s">
        <v>401</v>
      </c>
      <c r="F249" s="56">
        <v>14</v>
      </c>
      <c r="G249" s="70" t="s">
        <v>4</v>
      </c>
    </row>
    <row r="250" spans="2:7" x14ac:dyDescent="0.3">
      <c r="B250" s="54" t="s">
        <v>579</v>
      </c>
      <c r="C250" s="70" t="s">
        <v>4</v>
      </c>
      <c r="D250" s="71"/>
      <c r="E250" s="54" t="s">
        <v>579</v>
      </c>
      <c r="F250" s="56">
        <v>17</v>
      </c>
      <c r="G250" s="70" t="s">
        <v>4</v>
      </c>
    </row>
    <row r="251" spans="2:7" x14ac:dyDescent="0.3">
      <c r="B251" s="69" t="s">
        <v>633</v>
      </c>
      <c r="C251" s="70" t="s">
        <v>4</v>
      </c>
      <c r="D251" s="71"/>
      <c r="E251" s="69" t="s">
        <v>633</v>
      </c>
      <c r="F251" s="56">
        <v>11</v>
      </c>
      <c r="G251" s="70" t="s">
        <v>4</v>
      </c>
    </row>
    <row r="252" spans="2:7" x14ac:dyDescent="0.3">
      <c r="B252" s="69" t="s">
        <v>405</v>
      </c>
      <c r="C252" s="70" t="s">
        <v>4</v>
      </c>
      <c r="D252" s="71"/>
      <c r="E252" s="69" t="s">
        <v>405</v>
      </c>
      <c r="F252" s="56">
        <v>23</v>
      </c>
      <c r="G252" s="70" t="s">
        <v>4</v>
      </c>
    </row>
    <row r="253" spans="2:7" x14ac:dyDescent="0.3">
      <c r="B253" s="69" t="s">
        <v>634</v>
      </c>
      <c r="C253" s="70" t="s">
        <v>4</v>
      </c>
      <c r="D253" s="71"/>
      <c r="E253" s="69" t="s">
        <v>634</v>
      </c>
      <c r="F253" s="72">
        <v>70</v>
      </c>
      <c r="G253" s="70" t="s">
        <v>4</v>
      </c>
    </row>
    <row r="254" spans="2:7" x14ac:dyDescent="0.3">
      <c r="B254" s="69" t="s">
        <v>402</v>
      </c>
      <c r="C254" s="70" t="s">
        <v>4</v>
      </c>
      <c r="D254" s="71"/>
      <c r="E254" s="69" t="s">
        <v>402</v>
      </c>
      <c r="F254" s="72">
        <v>160</v>
      </c>
      <c r="G254" s="70" t="s">
        <v>4</v>
      </c>
    </row>
    <row r="255" spans="2:7" x14ac:dyDescent="0.3">
      <c r="B255" s="69" t="s">
        <v>635</v>
      </c>
      <c r="C255" s="70" t="s">
        <v>4</v>
      </c>
      <c r="D255" s="71"/>
      <c r="E255" s="69" t="s">
        <v>635</v>
      </c>
      <c r="F255" s="72">
        <v>400</v>
      </c>
      <c r="G255" s="70" t="s">
        <v>4</v>
      </c>
    </row>
    <row r="256" spans="2:7" x14ac:dyDescent="0.3">
      <c r="B256" s="69" t="s">
        <v>64</v>
      </c>
      <c r="C256" s="70" t="s">
        <v>4</v>
      </c>
      <c r="D256" s="71"/>
      <c r="E256" s="69" t="s">
        <v>64</v>
      </c>
      <c r="F256" s="72">
        <v>800</v>
      </c>
      <c r="G256" s="70" t="s">
        <v>4</v>
      </c>
    </row>
    <row r="257" spans="2:7" x14ac:dyDescent="0.3">
      <c r="B257" s="69" t="s">
        <v>636</v>
      </c>
      <c r="C257" s="70" t="s">
        <v>4</v>
      </c>
      <c r="D257" s="71"/>
      <c r="E257" s="69" t="s">
        <v>636</v>
      </c>
      <c r="F257" s="72">
        <v>14</v>
      </c>
      <c r="G257" s="70" t="s">
        <v>4</v>
      </c>
    </row>
    <row r="258" spans="2:7" x14ac:dyDescent="0.3">
      <c r="B258" s="69" t="s">
        <v>403</v>
      </c>
      <c r="C258" s="70" t="s">
        <v>4</v>
      </c>
      <c r="D258" s="71"/>
      <c r="E258" s="69" t="s">
        <v>403</v>
      </c>
      <c r="F258" s="72">
        <v>23</v>
      </c>
      <c r="G258" s="70" t="s">
        <v>4</v>
      </c>
    </row>
    <row r="259" spans="2:7" x14ac:dyDescent="0.3">
      <c r="B259" s="69" t="s">
        <v>637</v>
      </c>
      <c r="C259" s="70" t="s">
        <v>4</v>
      </c>
      <c r="D259" s="71"/>
      <c r="E259" s="69" t="s">
        <v>637</v>
      </c>
      <c r="F259" s="72">
        <v>60</v>
      </c>
      <c r="G259" s="70" t="s">
        <v>4</v>
      </c>
    </row>
    <row r="260" spans="2:7" x14ac:dyDescent="0.3">
      <c r="B260" s="69" t="s">
        <v>404</v>
      </c>
      <c r="C260" s="70" t="s">
        <v>4</v>
      </c>
      <c r="D260" s="71"/>
      <c r="E260" s="69" t="s">
        <v>404</v>
      </c>
      <c r="F260" s="72">
        <v>120</v>
      </c>
      <c r="G260" s="70" t="s">
        <v>4</v>
      </c>
    </row>
    <row r="261" spans="2:7" x14ac:dyDescent="0.3">
      <c r="B261" s="69" t="s">
        <v>638</v>
      </c>
      <c r="C261" s="70" t="s">
        <v>4</v>
      </c>
      <c r="D261" s="71"/>
      <c r="E261" s="69" t="s">
        <v>638</v>
      </c>
      <c r="F261" s="72">
        <v>70</v>
      </c>
      <c r="G261" s="70" t="s">
        <v>4</v>
      </c>
    </row>
    <row r="262" spans="2:7" x14ac:dyDescent="0.3">
      <c r="B262" s="69" t="s">
        <v>32</v>
      </c>
      <c r="C262" s="70" t="s">
        <v>4</v>
      </c>
      <c r="D262" s="71"/>
      <c r="E262" s="69" t="s">
        <v>32</v>
      </c>
      <c r="F262" s="72">
        <v>160</v>
      </c>
      <c r="G262" s="70" t="s">
        <v>4</v>
      </c>
    </row>
    <row r="263" spans="2:7" x14ac:dyDescent="0.3">
      <c r="B263" s="69" t="s">
        <v>415</v>
      </c>
      <c r="C263" s="70" t="s">
        <v>50</v>
      </c>
      <c r="D263" s="71"/>
      <c r="E263" s="69" t="s">
        <v>415</v>
      </c>
      <c r="F263" s="72">
        <v>1070</v>
      </c>
      <c r="G263" s="70" t="s">
        <v>50</v>
      </c>
    </row>
    <row r="264" spans="2:7" x14ac:dyDescent="0.3">
      <c r="B264" s="69" t="s">
        <v>417</v>
      </c>
      <c r="C264" s="70" t="s">
        <v>4</v>
      </c>
      <c r="D264" s="71"/>
      <c r="E264" s="69" t="s">
        <v>417</v>
      </c>
      <c r="F264" s="72">
        <v>40</v>
      </c>
      <c r="G264" s="70" t="s">
        <v>4</v>
      </c>
    </row>
    <row r="265" spans="2:7" x14ac:dyDescent="0.3">
      <c r="B265" s="69" t="s">
        <v>416</v>
      </c>
      <c r="C265" s="70" t="s">
        <v>413</v>
      </c>
      <c r="D265" s="71"/>
      <c r="E265" s="69" t="s">
        <v>416</v>
      </c>
      <c r="F265" s="72">
        <v>2500</v>
      </c>
      <c r="G265" s="70" t="s">
        <v>413</v>
      </c>
    </row>
    <row r="266" spans="2:7" x14ac:dyDescent="0.3">
      <c r="B266" s="69" t="s">
        <v>414</v>
      </c>
      <c r="C266" s="70" t="s">
        <v>50</v>
      </c>
      <c r="D266" s="71"/>
      <c r="E266" s="69" t="s">
        <v>414</v>
      </c>
      <c r="F266" s="72">
        <v>2000</v>
      </c>
      <c r="G266" s="70" t="s">
        <v>50</v>
      </c>
    </row>
    <row r="267" spans="2:7" x14ac:dyDescent="0.3">
      <c r="B267" s="69" t="s">
        <v>65</v>
      </c>
      <c r="C267" s="70" t="s">
        <v>0</v>
      </c>
      <c r="D267" s="71"/>
      <c r="E267" s="69" t="s">
        <v>65</v>
      </c>
      <c r="F267" s="72">
        <v>535</v>
      </c>
      <c r="G267" s="70" t="s">
        <v>0</v>
      </c>
    </row>
    <row r="268" spans="2:7" x14ac:dyDescent="0.3">
      <c r="B268" s="69" t="s">
        <v>426</v>
      </c>
      <c r="C268" s="70" t="s">
        <v>0</v>
      </c>
      <c r="D268" s="71"/>
      <c r="E268" s="69" t="s">
        <v>426</v>
      </c>
      <c r="F268" s="73">
        <v>1000</v>
      </c>
      <c r="G268" s="70" t="s">
        <v>0</v>
      </c>
    </row>
    <row r="269" spans="2:7" x14ac:dyDescent="0.3">
      <c r="B269" s="69" t="s">
        <v>119</v>
      </c>
      <c r="C269" s="70" t="s">
        <v>0</v>
      </c>
      <c r="D269" s="71"/>
      <c r="E269" s="69" t="s">
        <v>119</v>
      </c>
      <c r="F269" s="72">
        <v>1500</v>
      </c>
      <c r="G269" s="70" t="s">
        <v>0</v>
      </c>
    </row>
    <row r="270" spans="2:7" x14ac:dyDescent="0.3">
      <c r="B270" s="69" t="s">
        <v>427</v>
      </c>
      <c r="C270" s="70" t="s">
        <v>0</v>
      </c>
      <c r="D270" s="71"/>
      <c r="E270" s="69" t="s">
        <v>427</v>
      </c>
      <c r="F270" s="73">
        <v>1000</v>
      </c>
      <c r="G270" s="70" t="s">
        <v>0</v>
      </c>
    </row>
    <row r="271" spans="2:7" x14ac:dyDescent="0.3">
      <c r="B271" s="69" t="s">
        <v>154</v>
      </c>
      <c r="C271" s="70" t="s">
        <v>0</v>
      </c>
      <c r="D271" s="71"/>
      <c r="E271" s="69" t="s">
        <v>154</v>
      </c>
      <c r="F271" s="73">
        <v>1500</v>
      </c>
      <c r="G271" s="70" t="s">
        <v>0</v>
      </c>
    </row>
    <row r="272" spans="2:7" x14ac:dyDescent="0.3">
      <c r="B272" s="69" t="s">
        <v>425</v>
      </c>
      <c r="C272" s="70" t="s">
        <v>0</v>
      </c>
      <c r="D272" s="71"/>
      <c r="E272" s="69" t="s">
        <v>425</v>
      </c>
      <c r="F272" s="72">
        <v>2500</v>
      </c>
      <c r="G272" s="70" t="s">
        <v>0</v>
      </c>
    </row>
    <row r="273" spans="2:7" x14ac:dyDescent="0.3">
      <c r="B273" s="88" t="s">
        <v>432</v>
      </c>
      <c r="C273" s="70" t="s">
        <v>0</v>
      </c>
      <c r="D273" s="71"/>
      <c r="E273" s="88" t="s">
        <v>432</v>
      </c>
      <c r="F273" s="89">
        <v>2500</v>
      </c>
      <c r="G273" s="70" t="s">
        <v>0</v>
      </c>
    </row>
    <row r="274" spans="2:7" x14ac:dyDescent="0.3">
      <c r="B274" s="88" t="s">
        <v>433</v>
      </c>
      <c r="C274" s="70" t="s">
        <v>0</v>
      </c>
      <c r="D274" s="71"/>
      <c r="E274" s="88" t="s">
        <v>433</v>
      </c>
      <c r="F274" s="89">
        <v>3000</v>
      </c>
      <c r="G274" s="70" t="s">
        <v>0</v>
      </c>
    </row>
    <row r="275" spans="2:7" x14ac:dyDescent="0.3">
      <c r="B275" s="88" t="s">
        <v>434</v>
      </c>
      <c r="C275" s="70" t="s">
        <v>0</v>
      </c>
      <c r="D275" s="71"/>
      <c r="E275" s="88" t="s">
        <v>434</v>
      </c>
      <c r="F275" s="89">
        <v>3500</v>
      </c>
      <c r="G275" s="70" t="s">
        <v>0</v>
      </c>
    </row>
    <row r="276" spans="2:7" x14ac:dyDescent="0.3">
      <c r="B276" s="69" t="s">
        <v>428</v>
      </c>
      <c r="C276" s="70" t="s">
        <v>157</v>
      </c>
      <c r="D276" s="71"/>
      <c r="E276" s="69" t="s">
        <v>428</v>
      </c>
      <c r="F276" s="72">
        <v>1500</v>
      </c>
      <c r="G276" s="70" t="s">
        <v>157</v>
      </c>
    </row>
    <row r="277" spans="2:7" x14ac:dyDescent="0.3">
      <c r="B277" s="69" t="s">
        <v>429</v>
      </c>
      <c r="C277" s="70" t="s">
        <v>157</v>
      </c>
      <c r="D277" s="71"/>
      <c r="E277" s="69" t="s">
        <v>429</v>
      </c>
      <c r="F277" s="72">
        <v>2500</v>
      </c>
      <c r="G277" s="70" t="s">
        <v>157</v>
      </c>
    </row>
    <row r="278" spans="2:7" x14ac:dyDescent="0.3">
      <c r="B278" s="69" t="s">
        <v>457</v>
      </c>
      <c r="C278" s="70" t="s">
        <v>157</v>
      </c>
      <c r="D278" s="71"/>
      <c r="E278" s="69" t="s">
        <v>457</v>
      </c>
      <c r="F278" s="72">
        <v>3000</v>
      </c>
      <c r="G278" s="70" t="s">
        <v>157</v>
      </c>
    </row>
    <row r="279" spans="2:7" x14ac:dyDescent="0.3">
      <c r="B279" s="69" t="s">
        <v>430</v>
      </c>
      <c r="C279" s="70" t="s">
        <v>50</v>
      </c>
      <c r="D279" s="71"/>
      <c r="E279" s="69" t="s">
        <v>430</v>
      </c>
      <c r="F279" s="72">
        <v>15000</v>
      </c>
      <c r="G279" s="70" t="s">
        <v>50</v>
      </c>
    </row>
    <row r="280" spans="2:7" x14ac:dyDescent="0.3">
      <c r="B280" s="74"/>
      <c r="C280" s="75"/>
      <c r="E280" s="196" t="s">
        <v>304</v>
      </c>
      <c r="F280" s="198">
        <v>0</v>
      </c>
      <c r="G280" s="76"/>
    </row>
    <row r="281" spans="2:7" x14ac:dyDescent="0.3">
      <c r="B281" s="282" t="s">
        <v>301</v>
      </c>
      <c r="C281" s="283" t="s">
        <v>13</v>
      </c>
      <c r="E281" s="286" t="s">
        <v>301</v>
      </c>
      <c r="F281" s="199">
        <v>399</v>
      </c>
      <c r="G281" s="77"/>
    </row>
    <row r="282" spans="2:7" x14ac:dyDescent="0.3">
      <c r="B282" s="282" t="s">
        <v>302</v>
      </c>
      <c r="C282" s="283" t="s">
        <v>13</v>
      </c>
      <c r="E282" s="286" t="s">
        <v>302</v>
      </c>
      <c r="F282" s="198">
        <v>499</v>
      </c>
      <c r="G282" s="76"/>
    </row>
    <row r="283" spans="2:7" x14ac:dyDescent="0.3">
      <c r="B283" s="282" t="s">
        <v>303</v>
      </c>
      <c r="C283" s="283" t="s">
        <v>13</v>
      </c>
      <c r="E283" s="286" t="s">
        <v>303</v>
      </c>
      <c r="F283" s="198">
        <v>599</v>
      </c>
      <c r="G283" s="76"/>
    </row>
    <row r="284" spans="2:7" x14ac:dyDescent="0.3">
      <c r="B284" s="282" t="s">
        <v>455</v>
      </c>
      <c r="C284" s="283" t="s">
        <v>13</v>
      </c>
      <c r="E284" s="286" t="s">
        <v>455</v>
      </c>
      <c r="F284" s="198">
        <v>799</v>
      </c>
      <c r="G284" s="76"/>
    </row>
    <row r="285" spans="2:7" x14ac:dyDescent="0.3">
      <c r="C285" s="75"/>
      <c r="E285" s="197" t="s">
        <v>456</v>
      </c>
      <c r="F285" s="198">
        <v>1200</v>
      </c>
      <c r="G285" s="76"/>
    </row>
    <row r="286" spans="2:7" x14ac:dyDescent="0.3">
      <c r="B286" s="74"/>
      <c r="C286" s="45" t="s">
        <v>107</v>
      </c>
      <c r="E286" s="196" t="s">
        <v>813</v>
      </c>
      <c r="F286" s="198"/>
      <c r="G286" s="76"/>
    </row>
    <row r="287" spans="2:7" x14ac:dyDescent="0.3">
      <c r="B287" s="282" t="s">
        <v>33</v>
      </c>
      <c r="C287" s="282" t="s">
        <v>67</v>
      </c>
      <c r="E287" s="78" t="s">
        <v>69</v>
      </c>
      <c r="F287" s="79" t="s">
        <v>103</v>
      </c>
    </row>
    <row r="288" spans="2:7" x14ac:dyDescent="0.3">
      <c r="B288" s="282" t="s">
        <v>55</v>
      </c>
      <c r="C288" s="282" t="s">
        <v>161</v>
      </c>
      <c r="E288" s="285" t="s">
        <v>70</v>
      </c>
      <c r="F288" s="79" t="s">
        <v>140</v>
      </c>
    </row>
    <row r="289" spans="2:7" x14ac:dyDescent="0.3">
      <c r="B289" s="282" t="s">
        <v>54</v>
      </c>
      <c r="C289" s="282" t="s">
        <v>162</v>
      </c>
      <c r="E289" s="285" t="s">
        <v>71</v>
      </c>
      <c r="F289" s="79" t="s">
        <v>163</v>
      </c>
    </row>
    <row r="290" spans="2:7" x14ac:dyDescent="0.3">
      <c r="B290" s="282" t="s">
        <v>90</v>
      </c>
      <c r="C290" s="282" t="s">
        <v>66</v>
      </c>
      <c r="E290" s="285" t="s">
        <v>72</v>
      </c>
      <c r="F290" s="79" t="s">
        <v>104</v>
      </c>
    </row>
    <row r="291" spans="2:7" x14ac:dyDescent="0.3">
      <c r="B291" s="282" t="s">
        <v>91</v>
      </c>
      <c r="C291" s="282" t="s">
        <v>108</v>
      </c>
      <c r="E291" s="285" t="s">
        <v>73</v>
      </c>
      <c r="F291" s="79" t="s">
        <v>815</v>
      </c>
    </row>
    <row r="292" spans="2:7" x14ac:dyDescent="0.3">
      <c r="B292" s="282" t="s">
        <v>92</v>
      </c>
      <c r="C292" s="282"/>
      <c r="E292" s="285" t="s">
        <v>74</v>
      </c>
      <c r="F292" s="79" t="s">
        <v>105</v>
      </c>
    </row>
    <row r="293" spans="2:7" x14ac:dyDescent="0.3">
      <c r="B293" s="282" t="s">
        <v>56</v>
      </c>
      <c r="C293" s="282"/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L1" zoomScale="60" zoomScaleNormal="70" workbookViewId="0">
      <selection activeCell="K63" sqref="K63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 x14ac:dyDescent="0.3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 x14ac:dyDescent="0.3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 x14ac:dyDescent="0.3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 x14ac:dyDescent="0.3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 x14ac:dyDescent="0.3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 x14ac:dyDescent="0.3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 x14ac:dyDescent="0.3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 x14ac:dyDescent="0.3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 x14ac:dyDescent="0.3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 x14ac:dyDescent="0.3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 x14ac:dyDescent="0.3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 x14ac:dyDescent="0.3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644</v>
      </c>
      <c r="J84" s="20" t="s">
        <v>304</v>
      </c>
    </row>
    <row r="85" spans="9:11" ht="15.6" x14ac:dyDescent="0.3">
      <c r="I85" t="s">
        <v>645</v>
      </c>
      <c r="J85" s="20" t="s">
        <v>304</v>
      </c>
    </row>
    <row r="86" spans="9:11" ht="15.6" x14ac:dyDescent="0.3">
      <c r="I86" t="s">
        <v>641</v>
      </c>
      <c r="J86" s="20" t="s">
        <v>304</v>
      </c>
      <c r="K86">
        <v>399</v>
      </c>
    </row>
    <row r="87" spans="9:11" ht="15.6" x14ac:dyDescent="0.3">
      <c r="I87" t="s">
        <v>642</v>
      </c>
      <c r="J87" s="21" t="s">
        <v>301</v>
      </c>
      <c r="K87">
        <v>399</v>
      </c>
    </row>
    <row r="88" spans="9:11" ht="15.6" x14ac:dyDescent="0.3">
      <c r="I88" t="s">
        <v>643</v>
      </c>
      <c r="J88" s="20" t="s">
        <v>557</v>
      </c>
    </row>
    <row r="89" spans="9:11" ht="15.6" x14ac:dyDescent="0.3">
      <c r="I89" t="s">
        <v>639</v>
      </c>
      <c r="J89" s="20" t="s">
        <v>304</v>
      </c>
    </row>
    <row r="90" spans="9:11" ht="15.6" x14ac:dyDescent="0.3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9" zoomScale="70" zoomScaleNormal="70" workbookViewId="0">
      <selection activeCell="K29" sqref="K29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1"/>
      <c r="R27" t="s">
        <v>773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 x14ac:dyDescent="0.75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 x14ac:dyDescent="0.75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 x14ac:dyDescent="0.75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 x14ac:dyDescent="0.35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 x14ac:dyDescent="0.35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 x14ac:dyDescent="0.35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 x14ac:dyDescent="0.35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 x14ac:dyDescent="0.35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 x14ac:dyDescent="0.3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 x14ac:dyDescent="0.3">
      <c r="G44" s="4"/>
      <c r="H44" s="23" t="s">
        <v>519</v>
      </c>
      <c r="I44" s="20" t="s">
        <v>304</v>
      </c>
      <c r="U44" s="126"/>
    </row>
    <row r="45" spans="2:21" ht="15.45" customHeight="1" x14ac:dyDescent="0.3">
      <c r="G45" s="4"/>
      <c r="H45" s="23" t="s">
        <v>794</v>
      </c>
      <c r="I45" s="20" t="s">
        <v>304</v>
      </c>
      <c r="U45" s="126"/>
    </row>
    <row r="46" spans="2:21" ht="15.6" x14ac:dyDescent="0.3">
      <c r="G46" s="4"/>
      <c r="H46" s="185" t="s">
        <v>795</v>
      </c>
      <c r="I46" s="20" t="s">
        <v>304</v>
      </c>
      <c r="J46" s="186"/>
    </row>
    <row r="47" spans="2:21" ht="15.6" x14ac:dyDescent="0.3">
      <c r="G47" s="4"/>
      <c r="H47" s="23" t="s">
        <v>840</v>
      </c>
      <c r="I47" s="21" t="s">
        <v>302</v>
      </c>
      <c r="U47" s="160"/>
    </row>
    <row r="48" spans="2:21" x14ac:dyDescent="0.3">
      <c r="H48" s="23" t="s">
        <v>841</v>
      </c>
      <c r="I48" t="s">
        <v>557</v>
      </c>
      <c r="U48" s="160"/>
    </row>
    <row r="49" spans="8:21" ht="15.6" x14ac:dyDescent="0.3">
      <c r="H49" s="185" t="s">
        <v>796</v>
      </c>
      <c r="I49" s="21" t="s">
        <v>302</v>
      </c>
      <c r="U49" s="160"/>
    </row>
    <row r="50" spans="8:21" ht="15.6" x14ac:dyDescent="0.3">
      <c r="H50" s="23" t="s">
        <v>797</v>
      </c>
      <c r="I50" s="20" t="s">
        <v>304</v>
      </c>
      <c r="U50" s="160"/>
    </row>
    <row r="51" spans="8:21" ht="15.6" x14ac:dyDescent="0.3">
      <c r="H51" s="23" t="s">
        <v>356</v>
      </c>
      <c r="I51" s="20" t="s">
        <v>304</v>
      </c>
      <c r="U51" s="125"/>
    </row>
    <row r="52" spans="8:21" ht="15.6" x14ac:dyDescent="0.3">
      <c r="H52" s="23" t="s">
        <v>600</v>
      </c>
      <c r="I52" s="20" t="s">
        <v>304</v>
      </c>
      <c r="U52" s="125"/>
    </row>
    <row r="53" spans="8:21" ht="15.6" x14ac:dyDescent="0.3">
      <c r="H53" s="23" t="s">
        <v>357</v>
      </c>
      <c r="I53" s="20" t="s">
        <v>304</v>
      </c>
      <c r="U53" s="125"/>
    </row>
    <row r="54" spans="8:21" ht="15.6" x14ac:dyDescent="0.3">
      <c r="H54" s="23" t="s">
        <v>358</v>
      </c>
      <c r="I54" s="20" t="s">
        <v>304</v>
      </c>
      <c r="U54" s="160"/>
    </row>
    <row r="55" spans="8:21" ht="15.6" x14ac:dyDescent="0.3">
      <c r="H55" s="23" t="s">
        <v>798</v>
      </c>
      <c r="I55" s="20" t="s">
        <v>304</v>
      </c>
      <c r="U55" s="125"/>
    </row>
    <row r="56" spans="8:21" ht="15.6" x14ac:dyDescent="0.3">
      <c r="H56" s="23" t="s">
        <v>799</v>
      </c>
      <c r="I56" s="20" t="s">
        <v>304</v>
      </c>
      <c r="U56" s="125"/>
    </row>
    <row r="57" spans="8:21" ht="15.6" x14ac:dyDescent="0.3">
      <c r="H57" s="23" t="s">
        <v>842</v>
      </c>
      <c r="I57" s="20" t="s">
        <v>304</v>
      </c>
      <c r="U57" s="160"/>
    </row>
    <row r="58" spans="8:21" ht="15.6" x14ac:dyDescent="0.3">
      <c r="H58" t="s">
        <v>800</v>
      </c>
      <c r="I58" s="20" t="s">
        <v>304</v>
      </c>
      <c r="U58" s="125"/>
    </row>
    <row r="59" spans="8:21" ht="15.6" x14ac:dyDescent="0.3">
      <c r="H59" t="s">
        <v>801</v>
      </c>
      <c r="I59" s="20" t="s">
        <v>304</v>
      </c>
    </row>
    <row r="60" spans="8:21" ht="15.6" x14ac:dyDescent="0.3">
      <c r="H60" t="s">
        <v>802</v>
      </c>
      <c r="I60" s="20" t="s">
        <v>304</v>
      </c>
      <c r="J60">
        <v>399</v>
      </c>
    </row>
    <row r="61" spans="8:21" ht="15.6" x14ac:dyDescent="0.3">
      <c r="H61" t="s">
        <v>803</v>
      </c>
      <c r="I61" s="20" t="s">
        <v>304</v>
      </c>
      <c r="J61">
        <v>399</v>
      </c>
    </row>
    <row r="62" spans="8:21" ht="15.6" x14ac:dyDescent="0.3">
      <c r="H62" t="s">
        <v>804</v>
      </c>
      <c r="I62" s="20" t="s">
        <v>304</v>
      </c>
    </row>
    <row r="63" spans="8:21" ht="15.6" x14ac:dyDescent="0.3">
      <c r="H63" t="s">
        <v>843</v>
      </c>
      <c r="I63" s="20" t="s">
        <v>304</v>
      </c>
    </row>
    <row r="64" spans="8:21" ht="15.6" x14ac:dyDescent="0.3">
      <c r="H64" t="s">
        <v>844</v>
      </c>
      <c r="I64" s="20" t="s">
        <v>304</v>
      </c>
    </row>
    <row r="65" spans="8:9" ht="15.6" x14ac:dyDescent="0.3">
      <c r="H65" t="s">
        <v>639</v>
      </c>
      <c r="I65" s="20" t="s">
        <v>304</v>
      </c>
    </row>
    <row r="66" spans="8:9" x14ac:dyDescent="0.3">
      <c r="H66" t="s">
        <v>805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2"/>
  <sheetViews>
    <sheetView tabSelected="1" view="pageBreakPreview" zoomScale="83" zoomScaleNormal="80" zoomScaleSheetLayoutView="83" workbookViewId="0">
      <selection activeCell="J9" sqref="J9"/>
    </sheetView>
  </sheetViews>
  <sheetFormatPr defaultRowHeight="14.4" x14ac:dyDescent="0.3"/>
  <cols>
    <col min="1" max="1" width="6.44140625" bestFit="1" customWidth="1"/>
    <col min="2" max="2" width="27.21875" customWidth="1"/>
    <col min="3" max="3" width="43.5546875" customWidth="1"/>
    <col min="4" max="4" width="17.44140625" customWidth="1"/>
    <col min="5" max="5" width="18.5546875" customWidth="1"/>
    <col min="6" max="6" width="17.44140625" customWidth="1"/>
    <col min="7" max="7" width="12.109375" customWidth="1"/>
    <col min="8" max="8" width="19.44140625" customWidth="1"/>
    <col min="9" max="9" width="16.21875" customWidth="1"/>
    <col min="10" max="10" width="14.21875" customWidth="1"/>
    <col min="11" max="11" width="18.44140625" customWidth="1"/>
    <col min="12" max="12" width="10.77734375" customWidth="1"/>
  </cols>
  <sheetData>
    <row r="1" spans="1:12" ht="30" x14ac:dyDescent="0.7">
      <c r="A1" s="131"/>
      <c r="B1" s="132"/>
      <c r="C1" s="362" t="s">
        <v>439</v>
      </c>
      <c r="D1" s="362"/>
      <c r="E1" s="362"/>
      <c r="F1" s="362"/>
      <c r="G1" s="362"/>
      <c r="H1" s="362"/>
      <c r="I1" s="363"/>
      <c r="J1" s="133" t="s">
        <v>93</v>
      </c>
      <c r="K1" s="353" t="s">
        <v>861</v>
      </c>
      <c r="L1" s="354"/>
    </row>
    <row r="2" spans="1:12" ht="27" x14ac:dyDescent="0.75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5"/>
      <c r="L2" s="356"/>
    </row>
    <row r="3" spans="1:12" ht="27" x14ac:dyDescent="0.75">
      <c r="A3" s="357" t="s">
        <v>292</v>
      </c>
      <c r="B3" s="358"/>
      <c r="C3" s="165" t="s">
        <v>855</v>
      </c>
      <c r="D3" s="139" t="s">
        <v>95</v>
      </c>
      <c r="E3" s="371" t="s">
        <v>858</v>
      </c>
      <c r="F3" s="372"/>
      <c r="G3" s="372"/>
      <c r="H3" s="372"/>
      <c r="I3" s="139" t="s">
        <v>308</v>
      </c>
      <c r="J3" s="365" t="s">
        <v>336</v>
      </c>
      <c r="K3" s="365"/>
      <c r="L3" s="366"/>
    </row>
    <row r="4" spans="1:12" ht="27" x14ac:dyDescent="0.75">
      <c r="A4" s="357" t="s">
        <v>94</v>
      </c>
      <c r="B4" s="358"/>
      <c r="C4" s="367" t="s">
        <v>856</v>
      </c>
      <c r="D4" s="368"/>
      <c r="E4" s="368"/>
      <c r="F4" s="368"/>
      <c r="G4" s="368"/>
      <c r="H4" s="368"/>
      <c r="I4" s="139" t="s">
        <v>601</v>
      </c>
      <c r="J4" s="369" t="s">
        <v>603</v>
      </c>
      <c r="K4" s="369"/>
      <c r="L4" s="370"/>
    </row>
    <row r="5" spans="1:12" ht="27" x14ac:dyDescent="0.75">
      <c r="A5" s="357" t="s">
        <v>340</v>
      </c>
      <c r="B5" s="358"/>
      <c r="C5" s="267" t="s">
        <v>843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4</v>
      </c>
      <c r="I5" s="142" t="s">
        <v>306</v>
      </c>
      <c r="J5" s="139" t="s">
        <v>339</v>
      </c>
      <c r="K5" s="153">
        <v>41</v>
      </c>
      <c r="L5" s="143" t="s">
        <v>307</v>
      </c>
    </row>
    <row r="6" spans="1:12" ht="27" x14ac:dyDescent="0.75">
      <c r="A6" s="357" t="s">
        <v>312</v>
      </c>
      <c r="B6" s="358"/>
      <c r="C6" s="364" t="s">
        <v>857</v>
      </c>
      <c r="D6" s="360"/>
      <c r="E6" s="360"/>
      <c r="F6" s="360"/>
      <c r="G6" s="139" t="s">
        <v>314</v>
      </c>
      <c r="H6" s="360" t="s">
        <v>566</v>
      </c>
      <c r="I6" s="360"/>
      <c r="J6" s="139" t="s">
        <v>315</v>
      </c>
      <c r="K6" s="364" t="s">
        <v>859</v>
      </c>
      <c r="L6" s="361"/>
    </row>
    <row r="7" spans="1:12" ht="27" x14ac:dyDescent="0.75">
      <c r="A7" s="357" t="s">
        <v>313</v>
      </c>
      <c r="B7" s="358"/>
      <c r="C7" s="359" t="s">
        <v>845</v>
      </c>
      <c r="D7" s="359"/>
      <c r="E7" s="359"/>
      <c r="F7" s="359"/>
      <c r="G7" s="139" t="s">
        <v>314</v>
      </c>
      <c r="H7" s="360" t="s">
        <v>845</v>
      </c>
      <c r="I7" s="360"/>
      <c r="J7" s="139" t="s">
        <v>315</v>
      </c>
      <c r="K7" s="360" t="s">
        <v>845</v>
      </c>
      <c r="L7" s="361"/>
    </row>
    <row r="8" spans="1:12" ht="27" x14ac:dyDescent="0.75">
      <c r="A8" s="144"/>
      <c r="B8" s="139" t="s">
        <v>101</v>
      </c>
      <c r="C8" s="153" t="s">
        <v>242</v>
      </c>
      <c r="D8" s="139" t="s">
        <v>314</v>
      </c>
      <c r="E8" s="346" t="str">
        <f>VLOOKUP(C8,'Ref.3'!M3:P25,3,0)</f>
        <v>Sales Supervisor</v>
      </c>
      <c r="F8" s="346"/>
      <c r="G8" s="139" t="s">
        <v>311</v>
      </c>
      <c r="H8" s="346" t="str">
        <f>VLOOKUP(C8,'Ref.3'!M3:P25,4,0)</f>
        <v>Hospitality</v>
      </c>
      <c r="I8" s="346"/>
      <c r="J8" s="139" t="s">
        <v>315</v>
      </c>
      <c r="K8" s="343" t="str">
        <f>VLOOKUP(C8,'Ref.3'!M3:P25,2,0)</f>
        <v>065-924-8833</v>
      </c>
      <c r="L8" s="344"/>
    </row>
    <row r="9" spans="1:12" ht="27" x14ac:dyDescent="0.75">
      <c r="A9" s="144"/>
      <c r="B9" s="139" t="s">
        <v>309</v>
      </c>
      <c r="C9" s="154" t="s">
        <v>793</v>
      </c>
      <c r="D9" s="139" t="s">
        <v>240</v>
      </c>
      <c r="E9" s="342">
        <f>VLOOKUP(C9,'Ref.3'!B4:G43,2,0)</f>
        <v>0</v>
      </c>
      <c r="F9" s="342"/>
      <c r="G9" s="139" t="s">
        <v>291</v>
      </c>
      <c r="H9" s="342">
        <f>VLOOKUP(C9,'Ref.3'!B4:F43,5,0)</f>
        <v>0</v>
      </c>
      <c r="I9" s="342"/>
      <c r="J9" s="139" t="s">
        <v>316</v>
      </c>
      <c r="K9" s="343" t="e">
        <f>VLOOKUP(H9,'Ref.3'!G4:H18,2,0)</f>
        <v>#N/A</v>
      </c>
      <c r="L9" s="344"/>
    </row>
    <row r="10" spans="1:12" ht="27" x14ac:dyDescent="0.75">
      <c r="A10" s="145"/>
      <c r="B10" s="139" t="s">
        <v>296</v>
      </c>
      <c r="C10" s="146" t="str">
        <f>C9</f>
        <v>นอกโครงข่าย</v>
      </c>
      <c r="D10" s="139" t="s">
        <v>310</v>
      </c>
      <c r="E10" s="345">
        <f>VLOOKUP(C9,'Ref.3'!B4:F43,2,0)</f>
        <v>0</v>
      </c>
      <c r="F10" s="345"/>
      <c r="G10" s="139" t="s">
        <v>390</v>
      </c>
      <c r="H10" s="342">
        <f>VLOOKUP(C10,'Ref.3'!B4:F43,3,0)</f>
        <v>0</v>
      </c>
      <c r="I10" s="342"/>
      <c r="J10" s="139" t="s">
        <v>315</v>
      </c>
      <c r="K10" s="346" t="e">
        <f>VLOOKUP(K9,'Ref.3'!M29:N42,2,0)</f>
        <v>#N/A</v>
      </c>
      <c r="L10" s="347"/>
    </row>
    <row r="11" spans="1:12" ht="10.8" customHeight="1" thickBot="1" x14ac:dyDescent="0.75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 x14ac:dyDescent="0.7">
      <c r="A12" s="28" t="s">
        <v>46</v>
      </c>
      <c r="B12" s="350" t="s">
        <v>96</v>
      </c>
      <c r="C12" s="351"/>
      <c r="D12" s="351"/>
      <c r="E12" s="351"/>
      <c r="F12" s="351"/>
      <c r="G12" s="352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0">
        <v>1</v>
      </c>
      <c r="B13" s="335" t="s">
        <v>531</v>
      </c>
      <c r="C13" s="336"/>
      <c r="D13" s="336"/>
      <c r="E13" s="336"/>
      <c r="F13" s="336"/>
      <c r="G13" s="337"/>
      <c r="H13" s="251">
        <v>8200</v>
      </c>
      <c r="I13" s="252">
        <v>1</v>
      </c>
      <c r="J13" s="253" t="s">
        <v>51</v>
      </c>
      <c r="K13" s="254">
        <f>I13*H13</f>
        <v>8200</v>
      </c>
      <c r="L13" s="255" t="s">
        <v>13</v>
      </c>
    </row>
    <row r="14" spans="1:12" ht="24.6" x14ac:dyDescent="0.3">
      <c r="A14" s="250">
        <v>2</v>
      </c>
      <c r="B14" s="335" t="s">
        <v>532</v>
      </c>
      <c r="C14" s="336"/>
      <c r="D14" s="336"/>
      <c r="E14" s="336"/>
      <c r="F14" s="336"/>
      <c r="G14" s="337"/>
      <c r="H14" s="251"/>
      <c r="I14" s="252"/>
      <c r="J14" s="253" t="s">
        <v>51</v>
      </c>
      <c r="K14" s="254">
        <f t="shared" ref="K14:K15" si="0">I14*H14</f>
        <v>0</v>
      </c>
      <c r="L14" s="255" t="s">
        <v>13</v>
      </c>
    </row>
    <row r="15" spans="1:12" ht="24.6" x14ac:dyDescent="0.3">
      <c r="A15" s="250">
        <v>3</v>
      </c>
      <c r="B15" s="338" t="s">
        <v>297</v>
      </c>
      <c r="C15" s="339"/>
      <c r="D15" s="339"/>
      <c r="E15" s="339"/>
      <c r="F15" s="339"/>
      <c r="G15" s="340"/>
      <c r="H15" s="251">
        <v>30000</v>
      </c>
      <c r="I15" s="252">
        <v>1</v>
      </c>
      <c r="J15" s="256" t="s">
        <v>50</v>
      </c>
      <c r="K15" s="254">
        <f t="shared" si="0"/>
        <v>30000</v>
      </c>
      <c r="L15" s="255" t="s">
        <v>13</v>
      </c>
    </row>
    <row r="16" spans="1:12" ht="24.6" x14ac:dyDescent="0.3">
      <c r="A16" s="250">
        <v>4</v>
      </c>
      <c r="B16" s="348" t="s">
        <v>298</v>
      </c>
      <c r="C16" s="348"/>
      <c r="D16" s="348"/>
      <c r="E16" s="348"/>
      <c r="F16" s="348"/>
      <c r="G16" s="348"/>
      <c r="H16" s="257"/>
      <c r="I16" s="252"/>
      <c r="J16" s="256" t="s">
        <v>50</v>
      </c>
      <c r="K16" s="254">
        <f t="shared" ref="K16" si="1">I16*H16</f>
        <v>0</v>
      </c>
      <c r="L16" s="258" t="s">
        <v>13</v>
      </c>
    </row>
    <row r="17" spans="1:12" ht="24.6" x14ac:dyDescent="0.7">
      <c r="A17" s="323">
        <v>5</v>
      </c>
      <c r="B17" s="259" t="s">
        <v>518</v>
      </c>
      <c r="C17" s="260"/>
      <c r="D17" s="259" t="s">
        <v>523</v>
      </c>
      <c r="E17" s="349"/>
      <c r="F17" s="349"/>
      <c r="G17" s="349"/>
      <c r="H17" s="341" t="s">
        <v>299</v>
      </c>
      <c r="I17" s="341"/>
      <c r="J17" s="341"/>
      <c r="K17" s="262">
        <f>SUM(K13:K16)</f>
        <v>38200</v>
      </c>
      <c r="L17" s="263" t="s">
        <v>13</v>
      </c>
    </row>
    <row r="18" spans="1:12" ht="24.6" x14ac:dyDescent="0.7">
      <c r="A18" s="324"/>
      <c r="B18" s="264" t="s">
        <v>524</v>
      </c>
      <c r="C18" s="261"/>
      <c r="D18" s="268" t="s">
        <v>525</v>
      </c>
      <c r="E18" s="269"/>
      <c r="F18" s="270" t="s">
        <v>517</v>
      </c>
      <c r="G18" s="261"/>
      <c r="H18" s="321" t="s">
        <v>806</v>
      </c>
      <c r="I18" s="321"/>
      <c r="J18" s="321"/>
      <c r="K18" s="262">
        <f>H14</f>
        <v>0</v>
      </c>
      <c r="L18" s="263" t="s">
        <v>13</v>
      </c>
    </row>
    <row r="19" spans="1:12" ht="24.6" x14ac:dyDescent="0.7">
      <c r="A19" s="325"/>
      <c r="B19" s="264" t="s">
        <v>504</v>
      </c>
      <c r="C19" s="261"/>
      <c r="D19" s="271">
        <v>2567</v>
      </c>
      <c r="E19" s="272"/>
      <c r="F19" s="273"/>
      <c r="G19" s="265"/>
      <c r="H19" s="322" t="s">
        <v>304</v>
      </c>
      <c r="I19" s="322"/>
      <c r="J19" s="322"/>
      <c r="K19" s="266">
        <f>VLOOKUP(H19,'Ref.1'!E280:F285,2,0)</f>
        <v>0</v>
      </c>
      <c r="L19" s="263" t="s">
        <v>13</v>
      </c>
    </row>
    <row r="20" spans="1:12" ht="27.6" thickBot="1" x14ac:dyDescent="0.8">
      <c r="A20" s="190">
        <v>6</v>
      </c>
      <c r="B20" s="328" t="s">
        <v>807</v>
      </c>
      <c r="C20" s="329"/>
      <c r="D20" s="330" t="s">
        <v>808</v>
      </c>
      <c r="E20" s="331"/>
      <c r="F20" s="331"/>
      <c r="G20" s="191">
        <f>H13</f>
        <v>8200</v>
      </c>
      <c r="H20" s="192" t="s">
        <v>13</v>
      </c>
      <c r="I20" s="326" t="s">
        <v>809</v>
      </c>
      <c r="J20" s="327"/>
      <c r="K20" s="193">
        <f>K18-K19</f>
        <v>0</v>
      </c>
      <c r="L20" s="194" t="s">
        <v>13</v>
      </c>
    </row>
    <row r="21" spans="1:12" ht="24.6" x14ac:dyDescent="0.7">
      <c r="A21" s="332" t="s">
        <v>521</v>
      </c>
      <c r="B21" s="333"/>
      <c r="C21" s="333"/>
      <c r="D21" s="333"/>
      <c r="E21" s="333"/>
      <c r="F21" s="333"/>
      <c r="G21" s="333"/>
      <c r="H21" s="188"/>
      <c r="I21" s="187"/>
      <c r="J21" s="187"/>
      <c r="K21" s="188"/>
      <c r="L21" s="189"/>
    </row>
    <row r="22" spans="1:12" ht="24.6" x14ac:dyDescent="0.7">
      <c r="A22" s="32" t="s">
        <v>46</v>
      </c>
      <c r="B22" s="334" t="s">
        <v>577</v>
      </c>
      <c r="C22" s="334"/>
      <c r="D22" s="334"/>
      <c r="E22" s="334"/>
      <c r="F22" s="334"/>
      <c r="G22" s="334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 x14ac:dyDescent="0.7">
      <c r="A23" s="206">
        <v>1</v>
      </c>
      <c r="B23" s="294" t="s">
        <v>818</v>
      </c>
      <c r="C23" s="294"/>
      <c r="D23" s="294"/>
      <c r="E23" s="294"/>
      <c r="F23" s="294"/>
      <c r="G23" s="294"/>
      <c r="H23" s="207">
        <f>IFERROR(VLOOKUP(B23,'Ref.1'!$E$2:$F$279,2,FALSE),"")</f>
        <v>34000</v>
      </c>
      <c r="I23" s="208">
        <v>2</v>
      </c>
      <c r="J23" s="209" t="str">
        <f>IFERROR(VLOOKUP(B23,'Ref.1'!$B$2:$C$279,2,FALSE),"")</f>
        <v>ตัว</v>
      </c>
      <c r="K23" s="207">
        <f t="shared" ref="K23:K26" si="2">IFERROR(I23*H23,0)</f>
        <v>68000</v>
      </c>
      <c r="L23" s="210" t="s">
        <v>13</v>
      </c>
    </row>
    <row r="24" spans="1:12" ht="24.6" x14ac:dyDescent="0.7">
      <c r="A24" s="206">
        <v>2</v>
      </c>
      <c r="B24" s="294" t="s">
        <v>38</v>
      </c>
      <c r="C24" s="294"/>
      <c r="D24" s="294"/>
      <c r="E24" s="294"/>
      <c r="F24" s="294"/>
      <c r="G24" s="294"/>
      <c r="H24" s="207">
        <f>IFERROR(VLOOKUP(B24,'Ref.1'!$E$2:$F$279,2,FALSE),"")</f>
        <v>960</v>
      </c>
      <c r="I24" s="208">
        <v>1</v>
      </c>
      <c r="J24" s="209" t="str">
        <f>IFERROR(VLOOKUP(B24,'Ref.1'!$B$2:$C$279,2,FALSE),"")</f>
        <v>ตัว</v>
      </c>
      <c r="K24" s="207">
        <f t="shared" si="2"/>
        <v>960</v>
      </c>
      <c r="L24" s="211" t="s">
        <v>13</v>
      </c>
    </row>
    <row r="25" spans="1:12" ht="24.6" x14ac:dyDescent="0.7">
      <c r="A25" s="206">
        <v>3</v>
      </c>
      <c r="B25" s="294" t="s">
        <v>461</v>
      </c>
      <c r="C25" s="294"/>
      <c r="D25" s="294"/>
      <c r="E25" s="294"/>
      <c r="F25" s="294"/>
      <c r="G25" s="294"/>
      <c r="H25" s="207">
        <f>IFERROR(VLOOKUP(B25,'Ref.1'!$E$2:$F$279,2,FALSE),"")</f>
        <v>52</v>
      </c>
      <c r="I25" s="208">
        <v>3</v>
      </c>
      <c r="J25" s="209" t="str">
        <f>IFERROR(VLOOKUP(B25,'Ref.1'!$B$2:$C$279,2,FALSE),"")</f>
        <v>เส้น</v>
      </c>
      <c r="K25" s="207">
        <f t="shared" ref="K25" si="3">IFERROR(I25*H25,0)</f>
        <v>156</v>
      </c>
      <c r="L25" s="211" t="s">
        <v>13</v>
      </c>
    </row>
    <row r="26" spans="1:12" ht="24.6" x14ac:dyDescent="0.7">
      <c r="A26" s="206">
        <v>4</v>
      </c>
      <c r="B26" s="294" t="s">
        <v>462</v>
      </c>
      <c r="C26" s="294"/>
      <c r="D26" s="294"/>
      <c r="E26" s="294"/>
      <c r="F26" s="294"/>
      <c r="G26" s="294"/>
      <c r="H26" s="207">
        <f>IFERROR(VLOOKUP(B26,'Ref.1'!$E$2:$F$279,2,FALSE),"")</f>
        <v>52</v>
      </c>
      <c r="I26" s="208">
        <v>2</v>
      </c>
      <c r="J26" s="209" t="str">
        <f>IFERROR(VLOOKUP(B26,'Ref.1'!$B$2:$C$279,2,FALSE),"")</f>
        <v>เส้น</v>
      </c>
      <c r="K26" s="207">
        <f t="shared" si="2"/>
        <v>104</v>
      </c>
      <c r="L26" s="211" t="s">
        <v>13</v>
      </c>
    </row>
    <row r="27" spans="1:12" ht="24.6" x14ac:dyDescent="0.7">
      <c r="A27" s="206">
        <v>5</v>
      </c>
      <c r="B27" s="317" t="s">
        <v>854</v>
      </c>
      <c r="C27" s="318"/>
      <c r="D27" s="318"/>
      <c r="E27" s="318"/>
      <c r="F27" s="318"/>
      <c r="G27" s="319"/>
      <c r="H27" s="223">
        <v>2000</v>
      </c>
      <c r="I27" s="212">
        <v>1</v>
      </c>
      <c r="J27" s="209" t="s">
        <v>5</v>
      </c>
      <c r="K27" s="207">
        <f t="shared" ref="K27" si="4">IFERROR(I27*H27,0)</f>
        <v>2000</v>
      </c>
      <c r="L27" s="211" t="s">
        <v>13</v>
      </c>
    </row>
    <row r="28" spans="1:12" ht="27" thickBot="1" x14ac:dyDescent="0.9">
      <c r="A28" s="311" t="s">
        <v>97</v>
      </c>
      <c r="B28" s="312"/>
      <c r="C28" s="312"/>
      <c r="D28" s="312"/>
      <c r="E28" s="312"/>
      <c r="F28" s="312"/>
      <c r="G28" s="312"/>
      <c r="H28" s="312"/>
      <c r="I28" s="312"/>
      <c r="J28" s="312"/>
      <c r="K28" s="213">
        <f>SUM(K23:K27)</f>
        <v>71220</v>
      </c>
      <c r="L28" s="214" t="s">
        <v>13</v>
      </c>
    </row>
    <row r="29" spans="1:12" ht="24.6" hidden="1" x14ac:dyDescent="0.7">
      <c r="A29" s="313" t="s">
        <v>337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4"/>
      <c r="L29" s="315"/>
    </row>
    <row r="30" spans="1:12" ht="27" hidden="1" x14ac:dyDescent="0.75">
      <c r="A30" s="215" t="s">
        <v>46</v>
      </c>
      <c r="B30" s="316" t="s">
        <v>88</v>
      </c>
      <c r="C30" s="316"/>
      <c r="D30" s="316"/>
      <c r="E30" s="316"/>
      <c r="F30" s="316"/>
      <c r="G30" s="316"/>
      <c r="H30" s="217" t="s">
        <v>2</v>
      </c>
      <c r="I30" s="216" t="s">
        <v>30</v>
      </c>
      <c r="J30" s="216" t="s">
        <v>1</v>
      </c>
      <c r="K30" s="217" t="s">
        <v>3</v>
      </c>
      <c r="L30" s="218" t="s">
        <v>1</v>
      </c>
    </row>
    <row r="31" spans="1:12" ht="24.6" hidden="1" x14ac:dyDescent="0.7">
      <c r="A31" s="219">
        <v>1</v>
      </c>
      <c r="B31" s="294" t="s">
        <v>488</v>
      </c>
      <c r="C31" s="294"/>
      <c r="D31" s="294"/>
      <c r="E31" s="294"/>
      <c r="F31" s="294"/>
      <c r="G31" s="294"/>
      <c r="H31" s="207">
        <f t="shared" ref="H31:H42" si="5">IFERROR(VLOOKUP(B31,Priceนอกอาคาร,2,FALSE),"")</f>
        <v>2000</v>
      </c>
      <c r="I31" s="208"/>
      <c r="J31" s="209" t="str">
        <f>IFERROR(VLOOKUP(B31,หน่วยนอกอาคาร,2,FALSE),"")</f>
        <v>ตัว</v>
      </c>
      <c r="K31" s="207">
        <f t="shared" ref="K31:K42" si="6">IFERROR(I31*H31,0)</f>
        <v>0</v>
      </c>
      <c r="L31" s="210" t="s">
        <v>13</v>
      </c>
    </row>
    <row r="32" spans="1:12" ht="24.6" hidden="1" x14ac:dyDescent="0.7">
      <c r="A32" s="219">
        <v>2</v>
      </c>
      <c r="B32" s="294" t="s">
        <v>489</v>
      </c>
      <c r="C32" s="294"/>
      <c r="D32" s="294"/>
      <c r="E32" s="294"/>
      <c r="F32" s="294"/>
      <c r="G32" s="294"/>
      <c r="H32" s="207">
        <f t="shared" si="5"/>
        <v>10890</v>
      </c>
      <c r="I32" s="208"/>
      <c r="J32" s="209" t="str">
        <f t="shared" ref="J32:J60" si="7">IFERROR(VLOOKUP(B32,หน่วยนอกอาคาร,2,FALSE),"")</f>
        <v>ตัว</v>
      </c>
      <c r="K32" s="207">
        <f t="shared" si="6"/>
        <v>0</v>
      </c>
      <c r="L32" s="210" t="s">
        <v>13</v>
      </c>
    </row>
    <row r="33" spans="1:12" ht="24.6" hidden="1" x14ac:dyDescent="0.7">
      <c r="A33" s="219">
        <v>3</v>
      </c>
      <c r="B33" s="294" t="s">
        <v>129</v>
      </c>
      <c r="C33" s="294"/>
      <c r="D33" s="294"/>
      <c r="E33" s="294"/>
      <c r="F33" s="294"/>
      <c r="G33" s="294"/>
      <c r="H33" s="207">
        <f t="shared" si="5"/>
        <v>3785</v>
      </c>
      <c r="I33" s="208"/>
      <c r="J33" s="209" t="str">
        <f t="shared" si="7"/>
        <v>ชุด</v>
      </c>
      <c r="K33" s="207">
        <f t="shared" si="6"/>
        <v>0</v>
      </c>
      <c r="L33" s="210" t="s">
        <v>13</v>
      </c>
    </row>
    <row r="34" spans="1:12" ht="24.6" hidden="1" x14ac:dyDescent="0.7">
      <c r="A34" s="219">
        <v>4</v>
      </c>
      <c r="B34" s="294" t="s">
        <v>130</v>
      </c>
      <c r="C34" s="294"/>
      <c r="D34" s="294"/>
      <c r="E34" s="294"/>
      <c r="F34" s="294"/>
      <c r="G34" s="294"/>
      <c r="H34" s="207" t="str">
        <f t="shared" si="5"/>
        <v/>
      </c>
      <c r="I34" s="208"/>
      <c r="J34" s="209" t="str">
        <f t="shared" si="7"/>
        <v/>
      </c>
      <c r="K34" s="207">
        <f t="shared" si="6"/>
        <v>0</v>
      </c>
      <c r="L34" s="210" t="s">
        <v>13</v>
      </c>
    </row>
    <row r="35" spans="1:12" ht="24.6" hidden="1" x14ac:dyDescent="0.7">
      <c r="A35" s="219">
        <v>5</v>
      </c>
      <c r="B35" s="291" t="s">
        <v>131</v>
      </c>
      <c r="C35" s="292"/>
      <c r="D35" s="292"/>
      <c r="E35" s="292"/>
      <c r="F35" s="292"/>
      <c r="G35" s="293"/>
      <c r="H35" s="207">
        <f t="shared" si="5"/>
        <v>1800</v>
      </c>
      <c r="I35" s="208"/>
      <c r="J35" s="209" t="str">
        <f t="shared" si="7"/>
        <v>กล่อง</v>
      </c>
      <c r="K35" s="207">
        <f t="shared" si="6"/>
        <v>0</v>
      </c>
      <c r="L35" s="210" t="s">
        <v>13</v>
      </c>
    </row>
    <row r="36" spans="1:12" ht="24.6" hidden="1" x14ac:dyDescent="0.7">
      <c r="A36" s="219">
        <v>6</v>
      </c>
      <c r="B36" s="291" t="s">
        <v>41</v>
      </c>
      <c r="C36" s="292"/>
      <c r="D36" s="292"/>
      <c r="E36" s="292"/>
      <c r="F36" s="292"/>
      <c r="G36" s="293"/>
      <c r="H36" s="207">
        <f t="shared" si="5"/>
        <v>50</v>
      </c>
      <c r="I36" s="208"/>
      <c r="J36" s="209" t="str">
        <f t="shared" si="7"/>
        <v>ถุง</v>
      </c>
      <c r="K36" s="207">
        <f t="shared" si="6"/>
        <v>0</v>
      </c>
      <c r="L36" s="210" t="s">
        <v>13</v>
      </c>
    </row>
    <row r="37" spans="1:12" ht="24.6" hidden="1" x14ac:dyDescent="0.7">
      <c r="A37" s="219">
        <v>7</v>
      </c>
      <c r="B37" s="291"/>
      <c r="C37" s="292"/>
      <c r="D37" s="292"/>
      <c r="E37" s="292"/>
      <c r="F37" s="292"/>
      <c r="G37" s="293"/>
      <c r="H37" s="207" t="str">
        <f t="shared" si="5"/>
        <v/>
      </c>
      <c r="I37" s="208"/>
      <c r="J37" s="209" t="str">
        <f t="shared" si="7"/>
        <v/>
      </c>
      <c r="K37" s="207">
        <f t="shared" si="6"/>
        <v>0</v>
      </c>
      <c r="L37" s="210" t="s">
        <v>13</v>
      </c>
    </row>
    <row r="38" spans="1:12" ht="24.6" hidden="1" x14ac:dyDescent="0.7">
      <c r="A38" s="219">
        <v>8</v>
      </c>
      <c r="B38" s="291"/>
      <c r="C38" s="292"/>
      <c r="D38" s="292"/>
      <c r="E38" s="292"/>
      <c r="F38" s="292"/>
      <c r="G38" s="293"/>
      <c r="H38" s="207" t="str">
        <f t="shared" si="5"/>
        <v/>
      </c>
      <c r="I38" s="208"/>
      <c r="J38" s="209" t="str">
        <f t="shared" si="7"/>
        <v/>
      </c>
      <c r="K38" s="207">
        <f t="shared" si="6"/>
        <v>0</v>
      </c>
      <c r="L38" s="210" t="s">
        <v>13</v>
      </c>
    </row>
    <row r="39" spans="1:12" ht="24.6" hidden="1" x14ac:dyDescent="0.7">
      <c r="A39" s="219">
        <v>9</v>
      </c>
      <c r="B39" s="291"/>
      <c r="C39" s="292"/>
      <c r="D39" s="292"/>
      <c r="E39" s="292"/>
      <c r="F39" s="292"/>
      <c r="G39" s="293"/>
      <c r="H39" s="207" t="str">
        <f t="shared" si="5"/>
        <v/>
      </c>
      <c r="I39" s="208"/>
      <c r="J39" s="209" t="str">
        <f t="shared" si="7"/>
        <v/>
      </c>
      <c r="K39" s="207">
        <f t="shared" si="6"/>
        <v>0</v>
      </c>
      <c r="L39" s="210" t="s">
        <v>13</v>
      </c>
    </row>
    <row r="40" spans="1:12" ht="24.6" hidden="1" x14ac:dyDescent="0.7">
      <c r="A40" s="219">
        <v>10</v>
      </c>
      <c r="B40" s="291"/>
      <c r="C40" s="292"/>
      <c r="D40" s="292"/>
      <c r="E40" s="292"/>
      <c r="F40" s="292"/>
      <c r="G40" s="293"/>
      <c r="H40" s="207" t="str">
        <f t="shared" si="5"/>
        <v/>
      </c>
      <c r="I40" s="208"/>
      <c r="J40" s="209" t="str">
        <f t="shared" si="7"/>
        <v/>
      </c>
      <c r="K40" s="207">
        <f t="shared" si="6"/>
        <v>0</v>
      </c>
      <c r="L40" s="210" t="s">
        <v>13</v>
      </c>
    </row>
    <row r="41" spans="1:12" ht="24.6" hidden="1" x14ac:dyDescent="0.7">
      <c r="A41" s="219">
        <v>11</v>
      </c>
      <c r="B41" s="291"/>
      <c r="C41" s="292"/>
      <c r="D41" s="292"/>
      <c r="E41" s="292"/>
      <c r="F41" s="292"/>
      <c r="G41" s="293"/>
      <c r="H41" s="207" t="str">
        <f t="shared" si="5"/>
        <v/>
      </c>
      <c r="I41" s="209"/>
      <c r="J41" s="209" t="str">
        <f t="shared" si="7"/>
        <v/>
      </c>
      <c r="K41" s="207">
        <f t="shared" si="6"/>
        <v>0</v>
      </c>
      <c r="L41" s="210" t="s">
        <v>13</v>
      </c>
    </row>
    <row r="42" spans="1:12" ht="24.6" hidden="1" x14ac:dyDescent="0.7">
      <c r="A42" s="219">
        <v>12</v>
      </c>
      <c r="B42" s="291"/>
      <c r="C42" s="292"/>
      <c r="D42" s="292"/>
      <c r="E42" s="292"/>
      <c r="F42" s="292"/>
      <c r="G42" s="293"/>
      <c r="H42" s="207" t="str">
        <f t="shared" si="5"/>
        <v/>
      </c>
      <c r="I42" s="209"/>
      <c r="J42" s="209" t="str">
        <f t="shared" si="7"/>
        <v/>
      </c>
      <c r="K42" s="207">
        <f t="shared" si="6"/>
        <v>0</v>
      </c>
      <c r="L42" s="210" t="s">
        <v>13</v>
      </c>
    </row>
    <row r="43" spans="1:12" ht="24.6" hidden="1" x14ac:dyDescent="0.7">
      <c r="A43" s="220">
        <v>13</v>
      </c>
      <c r="B43" s="221"/>
      <c r="C43" s="222"/>
      <c r="D43" s="222"/>
      <c r="E43" s="222"/>
      <c r="F43" s="222"/>
      <c r="G43" s="222"/>
      <c r="H43" s="223"/>
      <c r="I43" s="224"/>
      <c r="J43" s="224"/>
      <c r="K43" s="223"/>
      <c r="L43" s="210"/>
    </row>
    <row r="44" spans="1:12" ht="24.6" hidden="1" x14ac:dyDescent="0.7">
      <c r="A44" s="220">
        <v>14</v>
      </c>
      <c r="B44" s="221"/>
      <c r="C44" s="222"/>
      <c r="D44" s="222"/>
      <c r="E44" s="222"/>
      <c r="F44" s="222"/>
      <c r="G44" s="222"/>
      <c r="H44" s="223"/>
      <c r="I44" s="224"/>
      <c r="J44" s="224"/>
      <c r="K44" s="223"/>
      <c r="L44" s="210"/>
    </row>
    <row r="45" spans="1:12" ht="24.6" hidden="1" x14ac:dyDescent="0.7">
      <c r="A45" s="220">
        <v>15</v>
      </c>
      <c r="B45" s="221"/>
      <c r="C45" s="222"/>
      <c r="D45" s="222"/>
      <c r="E45" s="222"/>
      <c r="F45" s="222"/>
      <c r="G45" s="222"/>
      <c r="H45" s="223"/>
      <c r="I45" s="224"/>
      <c r="J45" s="224"/>
      <c r="K45" s="223"/>
      <c r="L45" s="210"/>
    </row>
    <row r="46" spans="1:12" ht="24.6" hidden="1" x14ac:dyDescent="0.7">
      <c r="A46" s="220">
        <v>16</v>
      </c>
      <c r="B46" s="221"/>
      <c r="C46" s="222"/>
      <c r="D46" s="222"/>
      <c r="E46" s="222"/>
      <c r="F46" s="222"/>
      <c r="G46" s="222"/>
      <c r="H46" s="223"/>
      <c r="I46" s="224"/>
      <c r="J46" s="224"/>
      <c r="K46" s="223"/>
      <c r="L46" s="210"/>
    </row>
    <row r="47" spans="1:12" ht="24.6" hidden="1" x14ac:dyDescent="0.7">
      <c r="A47" s="220">
        <v>17</v>
      </c>
      <c r="B47" s="221"/>
      <c r="C47" s="222"/>
      <c r="D47" s="222"/>
      <c r="E47" s="222"/>
      <c r="F47" s="222"/>
      <c r="G47" s="222"/>
      <c r="H47" s="223"/>
      <c r="I47" s="224"/>
      <c r="J47" s="224"/>
      <c r="K47" s="223"/>
      <c r="L47" s="210"/>
    </row>
    <row r="48" spans="1:12" ht="24.6" hidden="1" x14ac:dyDescent="0.7">
      <c r="A48" s="220">
        <v>18</v>
      </c>
      <c r="B48" s="221"/>
      <c r="C48" s="222"/>
      <c r="D48" s="222"/>
      <c r="E48" s="222"/>
      <c r="F48" s="222"/>
      <c r="G48" s="222"/>
      <c r="H48" s="223"/>
      <c r="I48" s="224"/>
      <c r="J48" s="224"/>
      <c r="K48" s="223"/>
      <c r="L48" s="210"/>
    </row>
    <row r="49" spans="1:12" ht="24.6" hidden="1" x14ac:dyDescent="0.7">
      <c r="A49" s="220">
        <v>19</v>
      </c>
      <c r="B49" s="221"/>
      <c r="C49" s="222"/>
      <c r="D49" s="222"/>
      <c r="E49" s="222"/>
      <c r="F49" s="222"/>
      <c r="G49" s="222"/>
      <c r="H49" s="223"/>
      <c r="I49" s="224"/>
      <c r="J49" s="224"/>
      <c r="K49" s="223"/>
      <c r="L49" s="210"/>
    </row>
    <row r="50" spans="1:12" ht="24.6" hidden="1" x14ac:dyDescent="0.7">
      <c r="A50" s="220">
        <v>20</v>
      </c>
      <c r="B50" s="221"/>
      <c r="C50" s="222"/>
      <c r="D50" s="222"/>
      <c r="E50" s="222"/>
      <c r="F50" s="222"/>
      <c r="G50" s="222"/>
      <c r="H50" s="223"/>
      <c r="I50" s="224"/>
      <c r="J50" s="224"/>
      <c r="K50" s="223"/>
      <c r="L50" s="210"/>
    </row>
    <row r="51" spans="1:12" ht="24.6" hidden="1" x14ac:dyDescent="0.7">
      <c r="A51" s="220">
        <v>21</v>
      </c>
      <c r="B51" s="221"/>
      <c r="C51" s="222"/>
      <c r="D51" s="222"/>
      <c r="E51" s="222"/>
      <c r="F51" s="222"/>
      <c r="G51" s="222"/>
      <c r="H51" s="223"/>
      <c r="I51" s="224"/>
      <c r="J51" s="224"/>
      <c r="K51" s="223"/>
      <c r="L51" s="210"/>
    </row>
    <row r="52" spans="1:12" ht="24.6" hidden="1" x14ac:dyDescent="0.7">
      <c r="A52" s="220">
        <v>22</v>
      </c>
      <c r="B52" s="221"/>
      <c r="C52" s="222"/>
      <c r="D52" s="222"/>
      <c r="E52" s="222"/>
      <c r="F52" s="222"/>
      <c r="G52" s="222"/>
      <c r="H52" s="223"/>
      <c r="I52" s="224"/>
      <c r="J52" s="224"/>
      <c r="K52" s="223"/>
      <c r="L52" s="210"/>
    </row>
    <row r="53" spans="1:12" ht="24.6" hidden="1" x14ac:dyDescent="0.7">
      <c r="A53" s="220">
        <v>23</v>
      </c>
      <c r="B53" s="221"/>
      <c r="C53" s="222"/>
      <c r="D53" s="222"/>
      <c r="E53" s="222"/>
      <c r="F53" s="222"/>
      <c r="G53" s="222"/>
      <c r="H53" s="223"/>
      <c r="I53" s="224"/>
      <c r="J53" s="224"/>
      <c r="K53" s="223"/>
      <c r="L53" s="210"/>
    </row>
    <row r="54" spans="1:12" ht="24.6" hidden="1" x14ac:dyDescent="0.7">
      <c r="A54" s="220">
        <v>24</v>
      </c>
      <c r="B54" s="221"/>
      <c r="C54" s="222"/>
      <c r="D54" s="222"/>
      <c r="E54" s="222"/>
      <c r="F54" s="222"/>
      <c r="G54" s="222"/>
      <c r="H54" s="223"/>
      <c r="I54" s="224"/>
      <c r="J54" s="224"/>
      <c r="K54" s="223"/>
      <c r="L54" s="210"/>
    </row>
    <row r="55" spans="1:12" ht="24.6" hidden="1" x14ac:dyDescent="0.7">
      <c r="A55" s="220">
        <v>25</v>
      </c>
      <c r="B55" s="221"/>
      <c r="C55" s="222"/>
      <c r="D55" s="222"/>
      <c r="E55" s="222"/>
      <c r="F55" s="222"/>
      <c r="G55" s="222"/>
      <c r="H55" s="223"/>
      <c r="I55" s="224"/>
      <c r="J55" s="224"/>
      <c r="K55" s="223"/>
      <c r="L55" s="210"/>
    </row>
    <row r="56" spans="1:12" ht="24.6" hidden="1" x14ac:dyDescent="0.7">
      <c r="A56" s="220">
        <v>26</v>
      </c>
      <c r="B56" s="221"/>
      <c r="C56" s="222"/>
      <c r="D56" s="222"/>
      <c r="E56" s="222"/>
      <c r="F56" s="222"/>
      <c r="G56" s="222"/>
      <c r="H56" s="223" t="str">
        <f t="shared" ref="H56:H60" si="8">IFERROR(VLOOKUP(B56,Priceนอกอาคาร,2,FALSE),"")</f>
        <v/>
      </c>
      <c r="I56" s="224"/>
      <c r="J56" s="224" t="str">
        <f t="shared" si="7"/>
        <v/>
      </c>
      <c r="K56" s="223">
        <f>IFERROR(I56*H56,0)</f>
        <v>0</v>
      </c>
      <c r="L56" s="210"/>
    </row>
    <row r="57" spans="1:12" ht="24.6" hidden="1" x14ac:dyDescent="0.7">
      <c r="A57" s="220">
        <v>27</v>
      </c>
      <c r="B57" s="221"/>
      <c r="C57" s="222"/>
      <c r="D57" s="222"/>
      <c r="E57" s="222"/>
      <c r="F57" s="222"/>
      <c r="G57" s="222"/>
      <c r="H57" s="223" t="str">
        <f t="shared" si="8"/>
        <v/>
      </c>
      <c r="I57" s="224"/>
      <c r="J57" s="224" t="str">
        <f t="shared" si="7"/>
        <v/>
      </c>
      <c r="K57" s="223">
        <f>IFERROR(I57*H57,0)</f>
        <v>0</v>
      </c>
      <c r="L57" s="210"/>
    </row>
    <row r="58" spans="1:12" ht="11.55" hidden="1" customHeight="1" x14ac:dyDescent="0.7">
      <c r="A58" s="220">
        <v>28</v>
      </c>
      <c r="B58" s="221"/>
      <c r="C58" s="222"/>
      <c r="D58" s="222"/>
      <c r="E58" s="222"/>
      <c r="F58" s="222"/>
      <c r="G58" s="222"/>
      <c r="H58" s="223" t="str">
        <f t="shared" si="8"/>
        <v/>
      </c>
      <c r="I58" s="224"/>
      <c r="J58" s="224" t="str">
        <f t="shared" si="7"/>
        <v/>
      </c>
      <c r="K58" s="223">
        <f>IFERROR(I58*H58,0)</f>
        <v>0</v>
      </c>
      <c r="L58" s="210"/>
    </row>
    <row r="59" spans="1:12" ht="24.6" hidden="1" x14ac:dyDescent="0.7">
      <c r="A59" s="220">
        <v>29</v>
      </c>
      <c r="B59" s="221"/>
      <c r="C59" s="222"/>
      <c r="D59" s="222"/>
      <c r="E59" s="222"/>
      <c r="F59" s="222"/>
      <c r="G59" s="222"/>
      <c r="H59" s="223" t="str">
        <f t="shared" si="8"/>
        <v/>
      </c>
      <c r="I59" s="224"/>
      <c r="J59" s="224" t="str">
        <f t="shared" si="7"/>
        <v/>
      </c>
      <c r="K59" s="223">
        <f>IFERROR(I59*H59,0)</f>
        <v>0</v>
      </c>
      <c r="L59" s="210"/>
    </row>
    <row r="60" spans="1:12" ht="24.6" hidden="1" x14ac:dyDescent="0.7">
      <c r="A60" s="225">
        <v>30</v>
      </c>
      <c r="B60" s="226"/>
      <c r="C60" s="227"/>
      <c r="D60" s="227"/>
      <c r="E60" s="227"/>
      <c r="F60" s="227"/>
      <c r="G60" s="227"/>
      <c r="H60" s="228" t="str">
        <f t="shared" si="8"/>
        <v/>
      </c>
      <c r="I60" s="224"/>
      <c r="J60" s="224" t="str">
        <f t="shared" si="7"/>
        <v/>
      </c>
      <c r="K60" s="228">
        <f>IFERROR(I60*H60,0)</f>
        <v>0</v>
      </c>
      <c r="L60" s="229"/>
    </row>
    <row r="61" spans="1:12" ht="27" hidden="1" thickBot="1" x14ac:dyDescent="0.75">
      <c r="A61" s="230"/>
      <c r="B61" s="310"/>
      <c r="C61" s="310"/>
      <c r="D61" s="310"/>
      <c r="E61" s="310"/>
      <c r="F61" s="310"/>
      <c r="G61" s="310"/>
      <c r="H61" s="231"/>
      <c r="I61" s="320" t="s">
        <v>97</v>
      </c>
      <c r="J61" s="320"/>
      <c r="K61" s="232">
        <f>SUM(K31:K60)</f>
        <v>0</v>
      </c>
      <c r="L61" s="233" t="s">
        <v>13</v>
      </c>
    </row>
    <row r="62" spans="1:12" ht="24.6" x14ac:dyDescent="0.7">
      <c r="A62" s="234"/>
      <c r="B62" s="295" t="s">
        <v>707</v>
      </c>
      <c r="C62" s="296"/>
      <c r="D62" s="296"/>
      <c r="E62" s="296"/>
      <c r="F62" s="296"/>
      <c r="G62" s="297"/>
      <c r="H62" s="235"/>
      <c r="I62" s="236"/>
      <c r="J62" s="236"/>
      <c r="K62" s="235"/>
      <c r="L62" s="237"/>
    </row>
    <row r="63" spans="1:12" ht="24.6" x14ac:dyDescent="0.7">
      <c r="A63" s="238" t="s">
        <v>46</v>
      </c>
      <c r="B63" s="298" t="s">
        <v>96</v>
      </c>
      <c r="C63" s="298"/>
      <c r="D63" s="298"/>
      <c r="E63" s="298"/>
      <c r="F63" s="298"/>
      <c r="G63" s="298"/>
      <c r="H63" s="240" t="s">
        <v>47</v>
      </c>
      <c r="I63" s="239" t="s">
        <v>48</v>
      </c>
      <c r="J63" s="239" t="s">
        <v>1</v>
      </c>
      <c r="K63" s="240" t="s">
        <v>49</v>
      </c>
      <c r="L63" s="241" t="s">
        <v>1</v>
      </c>
    </row>
    <row r="64" spans="1:12" ht="24.6" x14ac:dyDescent="0.7">
      <c r="A64" s="278">
        <v>1</v>
      </c>
      <c r="B64" s="317"/>
      <c r="C64" s="318"/>
      <c r="D64" s="318"/>
      <c r="E64" s="318"/>
      <c r="F64" s="318"/>
      <c r="G64" s="319"/>
      <c r="H64" s="223"/>
      <c r="I64" s="224"/>
      <c r="J64" s="224"/>
      <c r="K64" s="223"/>
      <c r="L64" s="279"/>
    </row>
    <row r="65" spans="1:12" ht="24.6" x14ac:dyDescent="0.7">
      <c r="A65" s="278">
        <v>2</v>
      </c>
      <c r="B65" s="317"/>
      <c r="C65" s="318"/>
      <c r="D65" s="318"/>
      <c r="E65" s="318"/>
      <c r="F65" s="318"/>
      <c r="G65" s="319"/>
      <c r="H65" s="223"/>
      <c r="I65" s="224"/>
      <c r="J65" s="224"/>
      <c r="K65" s="223"/>
      <c r="L65" s="279"/>
    </row>
    <row r="66" spans="1:12" ht="24.6" x14ac:dyDescent="0.7">
      <c r="A66" s="242">
        <v>3</v>
      </c>
      <c r="B66" s="317"/>
      <c r="C66" s="318"/>
      <c r="D66" s="318"/>
      <c r="E66" s="318"/>
      <c r="F66" s="318"/>
      <c r="G66" s="319"/>
      <c r="H66" s="223"/>
      <c r="I66" s="208"/>
      <c r="J66" s="209"/>
      <c r="K66" s="223"/>
      <c r="L66" s="243"/>
    </row>
    <row r="67" spans="1:12" ht="24.6" x14ac:dyDescent="0.7">
      <c r="A67" s="242">
        <v>4</v>
      </c>
      <c r="B67" s="317"/>
      <c r="C67" s="318"/>
      <c r="D67" s="318"/>
      <c r="E67" s="318"/>
      <c r="F67" s="318"/>
      <c r="G67" s="319"/>
      <c r="H67" s="223"/>
      <c r="I67" s="212"/>
      <c r="J67" s="209"/>
      <c r="K67" s="223"/>
      <c r="L67" s="243"/>
    </row>
    <row r="68" spans="1:12" ht="24.6" hidden="1" x14ac:dyDescent="0.7">
      <c r="A68" s="242">
        <v>3</v>
      </c>
      <c r="B68" s="294"/>
      <c r="C68" s="294"/>
      <c r="D68" s="294"/>
      <c r="E68" s="294"/>
      <c r="F68" s="294"/>
      <c r="G68" s="294"/>
      <c r="H68" s="207" t="str">
        <f t="shared" ref="H68:H81" si="9">IFERROR(VLOOKUP(B68,Priceนอกอาคาร,2,FALSE),"")</f>
        <v/>
      </c>
      <c r="I68" s="212"/>
      <c r="J68" s="209" t="str">
        <f t="shared" ref="J68" si="10">IFERROR(VLOOKUP(B68,หน่วยนอกอาคาร,2,FALSE),"")</f>
        <v/>
      </c>
      <c r="K68" s="207">
        <f t="shared" ref="K68" si="11">IFERROR(I68*H68,0)</f>
        <v>0</v>
      </c>
      <c r="L68" s="243" t="s">
        <v>13</v>
      </c>
    </row>
    <row r="69" spans="1:12" ht="24.6" hidden="1" x14ac:dyDescent="0.7">
      <c r="A69" s="242">
        <v>4</v>
      </c>
      <c r="B69" s="294"/>
      <c r="C69" s="294"/>
      <c r="D69" s="294"/>
      <c r="E69" s="294"/>
      <c r="F69" s="294"/>
      <c r="G69" s="294"/>
      <c r="H69" s="207" t="str">
        <f t="shared" si="9"/>
        <v/>
      </c>
      <c r="I69" s="212"/>
      <c r="J69" s="209" t="str">
        <f t="shared" ref="J69:J70" si="12">IFERROR(VLOOKUP(B69,หน่วยนอกอาคาร,2,FALSE),"")</f>
        <v/>
      </c>
      <c r="K69" s="207">
        <f t="shared" ref="K69" si="13">IFERROR(I69*H69,0)</f>
        <v>0</v>
      </c>
      <c r="L69" s="243" t="s">
        <v>13</v>
      </c>
    </row>
    <row r="70" spans="1:12" ht="24.6" hidden="1" x14ac:dyDescent="0.7">
      <c r="A70" s="242">
        <v>5</v>
      </c>
      <c r="B70" s="294"/>
      <c r="C70" s="294"/>
      <c r="D70" s="294"/>
      <c r="E70" s="294"/>
      <c r="F70" s="294"/>
      <c r="G70" s="294"/>
      <c r="H70" s="207" t="str">
        <f t="shared" si="9"/>
        <v/>
      </c>
      <c r="I70" s="212"/>
      <c r="J70" s="209" t="str">
        <f t="shared" si="12"/>
        <v/>
      </c>
      <c r="K70" s="207"/>
      <c r="L70" s="243" t="s">
        <v>13</v>
      </c>
    </row>
    <row r="71" spans="1:12" ht="24.6" hidden="1" x14ac:dyDescent="0.7">
      <c r="A71" s="242">
        <v>6</v>
      </c>
      <c r="B71" s="294"/>
      <c r="C71" s="294"/>
      <c r="D71" s="294"/>
      <c r="E71" s="294"/>
      <c r="F71" s="294"/>
      <c r="G71" s="294"/>
      <c r="H71" s="207" t="str">
        <f t="shared" si="9"/>
        <v/>
      </c>
      <c r="I71" s="212"/>
      <c r="J71" s="209" t="str">
        <f t="shared" ref="J71:J81" si="14">IFERROR(VLOOKUP(B71,หน่วยนอกอาคาร,2,FALSE),"")</f>
        <v/>
      </c>
      <c r="K71" s="207">
        <f t="shared" ref="K71" si="15">IFERROR(I71*H71,0)</f>
        <v>0</v>
      </c>
      <c r="L71" s="243" t="s">
        <v>13</v>
      </c>
    </row>
    <row r="72" spans="1:12" ht="27" thickBot="1" x14ac:dyDescent="0.75">
      <c r="A72" s="311" t="s">
        <v>97</v>
      </c>
      <c r="B72" s="312"/>
      <c r="C72" s="312"/>
      <c r="D72" s="312"/>
      <c r="E72" s="312"/>
      <c r="F72" s="312"/>
      <c r="G72" s="312"/>
      <c r="H72" s="312"/>
      <c r="I72" s="312"/>
      <c r="J72" s="312"/>
      <c r="K72" s="244">
        <f>SUM(K64:K71)</f>
        <v>0</v>
      </c>
      <c r="L72" s="245" t="s">
        <v>13</v>
      </c>
    </row>
    <row r="73" spans="1:12" ht="24.6" x14ac:dyDescent="0.7">
      <c r="A73" s="234"/>
      <c r="B73" s="295" t="s">
        <v>450</v>
      </c>
      <c r="C73" s="296"/>
      <c r="D73" s="296"/>
      <c r="E73" s="296"/>
      <c r="F73" s="296"/>
      <c r="G73" s="297"/>
      <c r="H73" s="235"/>
      <c r="I73" s="236"/>
      <c r="J73" s="236"/>
      <c r="K73" s="235"/>
      <c r="L73" s="237"/>
    </row>
    <row r="74" spans="1:12" ht="24.6" x14ac:dyDescent="0.7">
      <c r="A74" s="238" t="s">
        <v>46</v>
      </c>
      <c r="B74" s="298" t="s">
        <v>96</v>
      </c>
      <c r="C74" s="298"/>
      <c r="D74" s="298"/>
      <c r="E74" s="298"/>
      <c r="F74" s="298"/>
      <c r="G74" s="298"/>
      <c r="H74" s="240" t="s">
        <v>47</v>
      </c>
      <c r="I74" s="239" t="s">
        <v>48</v>
      </c>
      <c r="J74" s="239" t="s">
        <v>1</v>
      </c>
      <c r="K74" s="240" t="s">
        <v>49</v>
      </c>
      <c r="L74" s="241" t="s">
        <v>1</v>
      </c>
    </row>
    <row r="75" spans="1:12" ht="24.6" x14ac:dyDescent="0.7">
      <c r="A75" s="242">
        <v>1</v>
      </c>
      <c r="B75" s="294" t="s">
        <v>420</v>
      </c>
      <c r="C75" s="294"/>
      <c r="D75" s="294"/>
      <c r="E75" s="294"/>
      <c r="F75" s="294"/>
      <c r="G75" s="294"/>
      <c r="H75" s="207">
        <v>8000</v>
      </c>
      <c r="I75" s="208">
        <v>2</v>
      </c>
      <c r="J75" s="209" t="s">
        <v>423</v>
      </c>
      <c r="K75" s="207">
        <f t="shared" ref="K75" si="16">IFERROR(I75*H75,0)</f>
        <v>16000</v>
      </c>
      <c r="L75" s="243" t="s">
        <v>13</v>
      </c>
    </row>
    <row r="76" spans="1:12" ht="24.6" x14ac:dyDescent="0.7">
      <c r="A76" s="242"/>
      <c r="B76" s="294"/>
      <c r="C76" s="294"/>
      <c r="D76" s="294"/>
      <c r="E76" s="294"/>
      <c r="F76" s="294"/>
      <c r="G76" s="294"/>
      <c r="H76" s="207"/>
      <c r="I76" s="208"/>
      <c r="J76" s="209"/>
      <c r="K76" s="207">
        <f t="shared" ref="K76:K81" si="17">IFERROR(I76*H76,0)</f>
        <v>0</v>
      </c>
      <c r="L76" s="243" t="s">
        <v>13</v>
      </c>
    </row>
    <row r="77" spans="1:12" ht="25.2" thickBot="1" x14ac:dyDescent="0.75">
      <c r="A77" s="242"/>
      <c r="B77" s="294"/>
      <c r="C77" s="294"/>
      <c r="D77" s="294"/>
      <c r="E77" s="294"/>
      <c r="F77" s="294"/>
      <c r="G77" s="294"/>
      <c r="H77" s="207"/>
      <c r="I77" s="212"/>
      <c r="J77" s="209" t="str">
        <f t="shared" ref="J77:J78" si="18">IFERROR(VLOOKUP(B77,หน่วยนอกอาคาร,2,FALSE),"")</f>
        <v/>
      </c>
      <c r="K77" s="207">
        <f t="shared" si="17"/>
        <v>0</v>
      </c>
      <c r="L77" s="243" t="s">
        <v>13</v>
      </c>
    </row>
    <row r="78" spans="1:12" ht="25.2" hidden="1" thickBot="1" x14ac:dyDescent="0.75">
      <c r="A78" s="242">
        <v>3</v>
      </c>
      <c r="B78" s="294"/>
      <c r="C78" s="294"/>
      <c r="D78" s="294"/>
      <c r="E78" s="294"/>
      <c r="F78" s="294"/>
      <c r="G78" s="294"/>
      <c r="H78" s="207" t="str">
        <f t="shared" ref="H78" si="19">IFERROR(VLOOKUP(B78,Priceนอกอาคาร,2,FALSE),"")</f>
        <v/>
      </c>
      <c r="I78" s="212"/>
      <c r="J78" s="209" t="str">
        <f t="shared" si="18"/>
        <v/>
      </c>
      <c r="K78" s="207">
        <f t="shared" si="17"/>
        <v>0</v>
      </c>
      <c r="L78" s="243" t="s">
        <v>13</v>
      </c>
    </row>
    <row r="79" spans="1:12" ht="25.2" hidden="1" thickBot="1" x14ac:dyDescent="0.75">
      <c r="A79" s="242">
        <v>4</v>
      </c>
      <c r="B79" s="294"/>
      <c r="C79" s="294"/>
      <c r="D79" s="294"/>
      <c r="E79" s="294"/>
      <c r="F79" s="294"/>
      <c r="G79" s="294"/>
      <c r="H79" s="207" t="str">
        <f t="shared" si="9"/>
        <v/>
      </c>
      <c r="I79" s="212"/>
      <c r="J79" s="209" t="str">
        <f t="shared" si="14"/>
        <v/>
      </c>
      <c r="K79" s="207">
        <f t="shared" si="17"/>
        <v>0</v>
      </c>
      <c r="L79" s="243" t="s">
        <v>13</v>
      </c>
    </row>
    <row r="80" spans="1:12" ht="25.2" hidden="1" thickBot="1" x14ac:dyDescent="0.75">
      <c r="A80" s="246">
        <v>5</v>
      </c>
      <c r="B80" s="303"/>
      <c r="C80" s="303"/>
      <c r="D80" s="303"/>
      <c r="E80" s="303"/>
      <c r="F80" s="303"/>
      <c r="G80" s="303"/>
      <c r="H80" s="247" t="str">
        <f t="shared" si="9"/>
        <v/>
      </c>
      <c r="I80" s="248"/>
      <c r="J80" s="249" t="str">
        <f t="shared" si="14"/>
        <v/>
      </c>
      <c r="K80" s="207">
        <f t="shared" si="17"/>
        <v>0</v>
      </c>
      <c r="L80" s="243" t="s">
        <v>13</v>
      </c>
    </row>
    <row r="81" spans="1:16" ht="23.55" hidden="1" customHeight="1" thickBot="1" x14ac:dyDescent="0.75">
      <c r="A81" s="94">
        <v>6</v>
      </c>
      <c r="B81" s="306"/>
      <c r="C81" s="307"/>
      <c r="D81" s="307"/>
      <c r="E81" s="307"/>
      <c r="F81" s="307"/>
      <c r="G81" s="308"/>
      <c r="H81" s="95" t="str">
        <f t="shared" si="9"/>
        <v/>
      </c>
      <c r="I81" s="105"/>
      <c r="J81" s="96" t="str">
        <f t="shared" si="14"/>
        <v/>
      </c>
      <c r="K81" s="207">
        <f t="shared" si="17"/>
        <v>0</v>
      </c>
      <c r="L81" s="243" t="s">
        <v>13</v>
      </c>
    </row>
    <row r="82" spans="1:16" ht="28.8" customHeight="1" x14ac:dyDescent="0.75">
      <c r="A82" s="36"/>
      <c r="B82" s="305" t="s">
        <v>860</v>
      </c>
      <c r="C82" s="305"/>
      <c r="D82" s="305"/>
      <c r="E82" s="305"/>
      <c r="F82" s="305"/>
      <c r="G82" s="305"/>
      <c r="H82" s="37"/>
      <c r="I82" s="309" t="s">
        <v>97</v>
      </c>
      <c r="J82" s="309"/>
      <c r="K82" s="166">
        <f>SUM(K75:K80)</f>
        <v>16000</v>
      </c>
      <c r="L82" s="26" t="s">
        <v>13</v>
      </c>
    </row>
    <row r="83" spans="1:16" ht="6.6" hidden="1" customHeight="1" x14ac:dyDescent="0.75">
      <c r="A83" s="36"/>
      <c r="B83" s="305"/>
      <c r="C83" s="305"/>
      <c r="D83" s="305"/>
      <c r="E83" s="305"/>
      <c r="F83" s="305"/>
      <c r="G83" s="305"/>
      <c r="H83" s="37"/>
      <c r="I83" s="39"/>
      <c r="J83" s="39"/>
      <c r="K83" s="38"/>
      <c r="L83" s="26"/>
    </row>
    <row r="84" spans="1:16" ht="28.8" x14ac:dyDescent="0.9">
      <c r="A84" s="27"/>
      <c r="B84" s="305"/>
      <c r="C84" s="305"/>
      <c r="D84" s="305"/>
      <c r="E84" s="305"/>
      <c r="F84" s="305"/>
      <c r="G84" s="305"/>
      <c r="H84" s="99"/>
      <c r="I84" s="27"/>
      <c r="J84" s="40" t="s">
        <v>98</v>
      </c>
      <c r="K84" s="119">
        <f>K72+K61+K28+K82</f>
        <v>87220</v>
      </c>
      <c r="L84" s="41" t="s">
        <v>13</v>
      </c>
    </row>
    <row r="85" spans="1:16" ht="27.6" thickBot="1" x14ac:dyDescent="0.8">
      <c r="A85" s="27"/>
      <c r="B85" s="107"/>
      <c r="C85" s="107"/>
      <c r="D85" s="107"/>
      <c r="E85" s="275"/>
      <c r="F85" s="107"/>
      <c r="G85" s="107"/>
      <c r="H85" s="115"/>
      <c r="I85" s="27"/>
      <c r="J85" s="40" t="s">
        <v>540</v>
      </c>
      <c r="K85" s="118">
        <f>K15+K16</f>
        <v>30000</v>
      </c>
      <c r="L85" s="41" t="s">
        <v>13</v>
      </c>
    </row>
    <row r="86" spans="1:16" ht="28.2" thickTop="1" thickBot="1" x14ac:dyDescent="0.8">
      <c r="A86" s="27"/>
      <c r="B86" s="107"/>
      <c r="C86" s="107"/>
      <c r="D86" s="107"/>
      <c r="E86" s="107"/>
      <c r="F86" s="107"/>
      <c r="G86" s="107"/>
      <c r="H86" s="115"/>
      <c r="I86" s="27"/>
      <c r="J86" s="40" t="s">
        <v>541</v>
      </c>
      <c r="K86" s="118">
        <f>K84-K85</f>
        <v>57220</v>
      </c>
      <c r="L86" s="41" t="s">
        <v>13</v>
      </c>
    </row>
    <row r="87" spans="1:16" ht="29.4" thickTop="1" x14ac:dyDescent="0.9">
      <c r="A87" s="27"/>
      <c r="B87" s="275"/>
      <c r="C87" s="275"/>
      <c r="D87" s="275"/>
      <c r="E87" s="107"/>
      <c r="F87" s="275"/>
      <c r="G87" s="275"/>
      <c r="H87" s="304" t="s">
        <v>443</v>
      </c>
      <c r="I87" s="304"/>
      <c r="J87" s="304"/>
      <c r="K87" s="97">
        <f>(K28+K72-K85)/(K20+G20)</f>
        <v>5.0268292682926825</v>
      </c>
      <c r="L87" s="41" t="s">
        <v>51</v>
      </c>
    </row>
    <row r="88" spans="1:16" ht="28.8" x14ac:dyDescent="0.9">
      <c r="A88" s="42"/>
      <c r="B88" s="275"/>
      <c r="C88" s="275"/>
      <c r="D88" s="275"/>
      <c r="E88" s="275"/>
      <c r="F88" s="275"/>
      <c r="G88" s="275"/>
      <c r="H88" s="99"/>
      <c r="I88" s="42"/>
      <c r="J88" s="98" t="s">
        <v>609</v>
      </c>
      <c r="K88" s="97">
        <f>K86/(K20+G20)</f>
        <v>6.9780487804878053</v>
      </c>
      <c r="L88" s="43" t="s">
        <v>51</v>
      </c>
    </row>
    <row r="89" spans="1:16" ht="25.8" customHeight="1" x14ac:dyDescent="0.9">
      <c r="A89" s="280"/>
      <c r="B89" s="275"/>
      <c r="C89" s="275"/>
      <c r="D89" s="275"/>
      <c r="E89" s="275"/>
      <c r="F89" s="275"/>
      <c r="G89" s="275"/>
      <c r="H89" s="44"/>
      <c r="I89" s="39"/>
      <c r="J89" s="114" t="s">
        <v>526</v>
      </c>
      <c r="K89" s="195">
        <f>(K20+G20)/K5</f>
        <v>200</v>
      </c>
      <c r="L89" s="116" t="s">
        <v>13</v>
      </c>
    </row>
    <row r="90" spans="1:16" ht="32.549999999999997" customHeight="1" x14ac:dyDescent="0.75">
      <c r="A90" s="299" t="s">
        <v>580</v>
      </c>
      <c r="B90" s="299"/>
      <c r="C90" s="299"/>
      <c r="D90" s="276"/>
      <c r="E90" s="275"/>
      <c r="F90" s="276"/>
      <c r="G90" s="276"/>
      <c r="H90" s="300" t="s">
        <v>708</v>
      </c>
      <c r="I90" s="300"/>
      <c r="J90" s="300"/>
      <c r="K90" s="300"/>
      <c r="L90" s="300"/>
    </row>
    <row r="91" spans="1:16" ht="49.35" customHeight="1" x14ac:dyDescent="0.7">
      <c r="A91" s="289" t="s">
        <v>490</v>
      </c>
      <c r="B91" s="289"/>
      <c r="C91" s="289"/>
      <c r="D91" s="289" t="s">
        <v>852</v>
      </c>
      <c r="E91" s="289"/>
      <c r="F91" s="289"/>
      <c r="G91" s="276"/>
      <c r="H91" s="300" t="s">
        <v>576</v>
      </c>
      <c r="I91" s="300"/>
      <c r="J91" s="300"/>
      <c r="K91" s="300"/>
      <c r="L91" s="300"/>
    </row>
    <row r="92" spans="1:16" ht="20.55" customHeight="1" x14ac:dyDescent="0.7">
      <c r="A92" s="299" t="str">
        <f>C8</f>
        <v>นางสาวพัชรพรรณ   พึ่งพา</v>
      </c>
      <c r="B92" s="299"/>
      <c r="C92" s="299"/>
      <c r="D92" s="289" t="s">
        <v>693</v>
      </c>
      <c r="E92" s="289"/>
      <c r="F92" s="289"/>
      <c r="G92" s="276"/>
      <c r="H92" s="289" t="s">
        <v>243</v>
      </c>
      <c r="I92" s="289"/>
      <c r="J92" s="289"/>
      <c r="K92" s="289"/>
      <c r="L92" s="289"/>
    </row>
    <row r="93" spans="1:16" ht="20.55" customHeight="1" x14ac:dyDescent="0.7">
      <c r="A93" s="289" t="str">
        <f>VLOOKUP(A92,'Ref.3'!M3:O25,3,0)</f>
        <v>Sales Supervisor</v>
      </c>
      <c r="B93" s="289"/>
      <c r="C93" s="289"/>
      <c r="D93" s="289" t="s">
        <v>853</v>
      </c>
      <c r="E93" s="289"/>
      <c r="F93" s="289"/>
      <c r="G93" s="276"/>
      <c r="H93" s="290" t="str">
        <f>VLOOKUP(H92,'Ref.3'!K29:L30,2,0)</f>
        <v xml:space="preserve">Survey Manager  </v>
      </c>
      <c r="I93" s="290"/>
      <c r="J93" s="290"/>
      <c r="K93" s="290"/>
      <c r="L93" s="290"/>
    </row>
    <row r="94" spans="1:16" ht="20.55" customHeight="1" x14ac:dyDescent="0.7">
      <c r="A94" s="274"/>
      <c r="B94" s="274"/>
      <c r="C94" s="274"/>
      <c r="D94" s="277"/>
      <c r="E94" s="276"/>
      <c r="F94" s="277"/>
      <c r="G94" s="277"/>
      <c r="H94" s="204"/>
      <c r="I94" s="204"/>
      <c r="J94" s="203"/>
      <c r="K94" s="203"/>
      <c r="L94" s="205"/>
      <c r="N94" s="288"/>
      <c r="O94" s="288"/>
      <c r="P94" s="288"/>
    </row>
    <row r="95" spans="1:16" ht="24.6" x14ac:dyDescent="0.7">
      <c r="A95" s="289" t="s">
        <v>846</v>
      </c>
      <c r="B95" s="289"/>
      <c r="C95" s="289"/>
      <c r="D95" s="274"/>
      <c r="E95" s="277"/>
      <c r="F95" s="274"/>
      <c r="G95" s="274"/>
      <c r="H95" s="300" t="s">
        <v>706</v>
      </c>
      <c r="I95" s="300"/>
      <c r="J95" s="300"/>
      <c r="K95" s="300"/>
      <c r="L95" s="300"/>
    </row>
    <row r="96" spans="1:16" ht="49.35" customHeight="1" x14ac:dyDescent="0.7">
      <c r="A96" s="289" t="s">
        <v>490</v>
      </c>
      <c r="B96" s="289"/>
      <c r="C96" s="289"/>
      <c r="D96" s="302" t="s">
        <v>848</v>
      </c>
      <c r="E96" s="302"/>
      <c r="F96" s="302"/>
      <c r="G96" s="113"/>
      <c r="H96" s="300" t="s">
        <v>491</v>
      </c>
      <c r="I96" s="300"/>
      <c r="J96" s="300"/>
      <c r="K96" s="300"/>
      <c r="L96" s="300"/>
    </row>
    <row r="97" spans="1:12" ht="46.2" customHeight="1" x14ac:dyDescent="0.7">
      <c r="A97" s="289" t="s">
        <v>847</v>
      </c>
      <c r="B97" s="289"/>
      <c r="C97" s="289"/>
      <c r="D97" s="301" t="s">
        <v>646</v>
      </c>
      <c r="E97" s="301"/>
      <c r="F97" s="301"/>
      <c r="G97" s="113"/>
      <c r="H97" s="299" t="s">
        <v>582</v>
      </c>
      <c r="I97" s="299"/>
      <c r="J97" s="299"/>
      <c r="K97" s="299"/>
      <c r="L97" s="299"/>
    </row>
    <row r="98" spans="1:12" ht="24.6" x14ac:dyDescent="0.7">
      <c r="A98" s="289" t="s">
        <v>851</v>
      </c>
      <c r="B98" s="289"/>
      <c r="C98" s="289"/>
      <c r="D98" s="287" t="str">
        <f>VLOOKUP(D97,'Ref.3'!K34:L35,2,0)</f>
        <v xml:space="preserve"> Sales Manager ISP</v>
      </c>
      <c r="E98" s="287"/>
      <c r="F98" s="287"/>
      <c r="G98" s="113"/>
      <c r="H98" s="289" t="str">
        <f>VLOOKUP(H97,'Ref.3'!I8:J10,2,0)</f>
        <v>ผู้อนุมัติสายงาน Cable และ Non cable</v>
      </c>
      <c r="I98" s="289"/>
      <c r="J98" s="289"/>
      <c r="K98" s="289"/>
      <c r="L98" s="289"/>
    </row>
    <row r="99" spans="1:12" x14ac:dyDescent="0.3">
      <c r="A99" s="113"/>
      <c r="B99" s="113"/>
      <c r="C99" s="113"/>
      <c r="E99" s="113"/>
      <c r="G99" s="113"/>
      <c r="H99" s="113"/>
      <c r="I99" s="113"/>
      <c r="J99" s="113"/>
      <c r="K99" s="113"/>
      <c r="L99" s="113"/>
    </row>
    <row r="100" spans="1:12" x14ac:dyDescent="0.3">
      <c r="A100" s="113"/>
      <c r="B100" s="113"/>
      <c r="C100" s="113"/>
      <c r="H100" s="113"/>
      <c r="I100" s="113"/>
      <c r="J100" s="113"/>
      <c r="K100" s="113"/>
      <c r="L100" s="113"/>
    </row>
    <row r="101" spans="1:12" x14ac:dyDescent="0.3">
      <c r="A101" s="113"/>
      <c r="B101" s="113"/>
      <c r="C101" s="113"/>
      <c r="H101" s="113"/>
      <c r="I101" s="113"/>
      <c r="J101" s="113"/>
      <c r="K101" s="113"/>
      <c r="L101" s="113"/>
    </row>
    <row r="102" spans="1:12" x14ac:dyDescent="0.3">
      <c r="A102" s="113"/>
      <c r="B102" s="113"/>
      <c r="C102" s="113"/>
      <c r="H102" s="113"/>
      <c r="I102" s="113"/>
      <c r="J102" s="113"/>
      <c r="K102" s="113"/>
      <c r="L102" s="113"/>
    </row>
  </sheetData>
  <dataConsolidate/>
  <mergeCells count="112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27:G27"/>
    <mergeCell ref="B37:G37"/>
    <mergeCell ref="B38:G38"/>
    <mergeCell ref="B39:G39"/>
    <mergeCell ref="B40:G40"/>
    <mergeCell ref="H18:J18"/>
    <mergeCell ref="H19:J19"/>
    <mergeCell ref="A17:A19"/>
    <mergeCell ref="I20:J20"/>
    <mergeCell ref="B20:C20"/>
    <mergeCell ref="D20:F20"/>
    <mergeCell ref="B26:G26"/>
    <mergeCell ref="A21:G21"/>
    <mergeCell ref="B22:G22"/>
    <mergeCell ref="B23:G23"/>
    <mergeCell ref="B24:G24"/>
    <mergeCell ref="B25:G25"/>
    <mergeCell ref="B61:G61"/>
    <mergeCell ref="A28:J28"/>
    <mergeCell ref="A72:J72"/>
    <mergeCell ref="A29:L29"/>
    <mergeCell ref="B30:G30"/>
    <mergeCell ref="B70:G70"/>
    <mergeCell ref="B65:G65"/>
    <mergeCell ref="B64:G64"/>
    <mergeCell ref="B62:G62"/>
    <mergeCell ref="B63:G63"/>
    <mergeCell ref="B66:G66"/>
    <mergeCell ref="B67:G67"/>
    <mergeCell ref="B71:G71"/>
    <mergeCell ref="I61:J61"/>
    <mergeCell ref="B31:G31"/>
    <mergeCell ref="B32:G32"/>
    <mergeCell ref="B33:G33"/>
    <mergeCell ref="B34:G34"/>
    <mergeCell ref="B68:G68"/>
    <mergeCell ref="B69:G69"/>
    <mergeCell ref="H92:L92"/>
    <mergeCell ref="H90:L90"/>
    <mergeCell ref="H91:L91"/>
    <mergeCell ref="D97:F97"/>
    <mergeCell ref="D96:F96"/>
    <mergeCell ref="B80:G80"/>
    <mergeCell ref="B77:G77"/>
    <mergeCell ref="H87:J87"/>
    <mergeCell ref="D91:F91"/>
    <mergeCell ref="D92:F92"/>
    <mergeCell ref="D93:F93"/>
    <mergeCell ref="B82:G82"/>
    <mergeCell ref="B83:G83"/>
    <mergeCell ref="B81:G81"/>
    <mergeCell ref="I82:J82"/>
    <mergeCell ref="B79:G79"/>
    <mergeCell ref="B84:G84"/>
    <mergeCell ref="D98:F98"/>
    <mergeCell ref="N94:P94"/>
    <mergeCell ref="A93:C93"/>
    <mergeCell ref="H93:L93"/>
    <mergeCell ref="A98:C98"/>
    <mergeCell ref="B35:G35"/>
    <mergeCell ref="B41:G41"/>
    <mergeCell ref="B42:G42"/>
    <mergeCell ref="B36:G36"/>
    <mergeCell ref="B78:G78"/>
    <mergeCell ref="B73:G73"/>
    <mergeCell ref="B74:G74"/>
    <mergeCell ref="B75:G75"/>
    <mergeCell ref="H98:L98"/>
    <mergeCell ref="A90:C90"/>
    <mergeCell ref="A91:C91"/>
    <mergeCell ref="A92:C92"/>
    <mergeCell ref="A95:C95"/>
    <mergeCell ref="A96:C96"/>
    <mergeCell ref="A97:C97"/>
    <mergeCell ref="H95:L95"/>
    <mergeCell ref="H96:L96"/>
    <mergeCell ref="B76:G76"/>
    <mergeCell ref="H97:L97"/>
  </mergeCells>
  <phoneticPr fontId="5" type="noConversion"/>
  <dataValidations count="1">
    <dataValidation type="list" allowBlank="1" showInputMessage="1" showErrorMessage="1" sqref="B31:B60 B23:B26" xr:uid="{B52077B7-097D-41B0-84C1-9AC060B759BD}">
      <formula1>นอกอาคาร</formula1>
    </dataValidation>
  </dataValidations>
  <hyperlinks>
    <hyperlink ref="E3" r:id="rId1" xr:uid="{FA08BF19-30E1-45B4-9420-0A6FD7B0D1AA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B75:G80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B81:G81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A92:C92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H97:L97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B68:G70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D97:F97 D92:F92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H92:L92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J11" sqref="J11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Patcharapan Pungpa</cp:lastModifiedBy>
  <cp:lastPrinted>2025-04-25T09:20:46Z</cp:lastPrinted>
  <dcterms:created xsi:type="dcterms:W3CDTF">2021-08-28T09:02:17Z</dcterms:created>
  <dcterms:modified xsi:type="dcterms:W3CDTF">2025-04-25T09:21:48Z</dcterms:modified>
</cp:coreProperties>
</file>