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งานต่อสัญญา\สลิลโฮมแอทรามคำแหง\"/>
    </mc:Choice>
  </mc:AlternateContent>
  <xr:revisionPtr revIDLastSave="0" documentId="8_{3E084B89-E627-4C91-845E-CC17A6792413}" xr6:coauthVersionLast="47" xr6:coauthVersionMax="47" xr10:uidLastSave="{00000000-0000-0000-0000-000000000000}"/>
  <bookViews>
    <workbookView xWindow="11424" yWindow="0" windowWidth="11712" windowHeight="12336" tabRatio="759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C24" i="1" l="1"/>
  <c r="J17" i="4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<sst xmlns="http://schemas.openxmlformats.org/spreadsheetml/2006/main" count="644" uniqueCount="520">
  <si>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</si>
  <si>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</si>
  <si>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</si>
  <si>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</si>
  <si>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</si>
  <si>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</si>
  <si>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</si>
  <si>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</si>
  <si>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</si>
  <si>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</si>
  <si>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</si>
  <si>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</si>
  <si>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</si>
  <si>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</si>
  <si>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</si>
  <si>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</si>
  <si>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</si>
  <si>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</si>
  <si>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</si>
  <si>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</si>
  <si>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</si>
  <si>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</si>
  <si>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</si>
  <si>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</si>
  <si>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</si>
  <si>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</si>
  <si>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</si>
  <si>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</si>
  <si>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</si>
  <si>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</si>
  <si>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</si>
  <si>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</si>
  <si>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</si>
  <si>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</si>
  <si>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</si>
  <si>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</si>
  <si>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</si>
  <si>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</si>
  <si>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</si>
  <si>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</si>
  <si>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</si>
  <si>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</si>
  <si>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</si>
  <si>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</si>
  <si>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</si>
  <si>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</si>
  <si>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</si>
  <si>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</si>
  <si>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</si>
  <si>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</si>
  <si>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</si>
  <si>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</si>
  <si>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</si>
  <si>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</si>
  <si>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</si>
  <si>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</si>
  <si>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</si>
  <si>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</si>
  <si>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</si>
  <si>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</si>
  <si>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</si>
  <si>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</si>
  <si>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</si>
  <si>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</si>
  <si>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</si>
  <si>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</si>
  <si>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</si>
  <si>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</si>
  <si>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</si>
  <si>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</si>
  <si>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</si>
  <si>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</si>
  <si>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</si>
  <si>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</si>
  <si>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</si>
  <si>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</si>
  <si>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</si>
  <si>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</si>
  <si>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</si>
  <si>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</si>
  <si>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</si>
  <si>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</si>
  <si>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</si>
  <si>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</si>
  <si>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</si>
  <si>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</si>
  <si>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</si>
  <si>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</si>
  <si>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</si>
  <si>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</si>
  <si>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</si>
  <si>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</si>
  <si>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</si>
  <si>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</si>
  <si>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</si>
  <si>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</si>
  <si>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</si>
  <si>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</si>
  <si>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</si>
  <si>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</si>
  <si>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</si>
  <si>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</si>
  <si>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</si>
  <si>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</si>
  <si>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</si>
  <si>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</si>
  <si>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</si>
  <si>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</si>
  <si>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</si>
  <si>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</si>
  <si>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</si>
  <si>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</si>
  <si>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</si>
  <si>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</si>
  <si>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</si>
  <si>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</si>
  <si>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</si>
  <si>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</si>
  <si>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</si>
  <si>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</si>
  <si>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</si>
  <si>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</si>
  <si>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</si>
  <si>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</si>
  <si>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</si>
  <si>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</si>
  <si>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</si>
  <si>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</si>
  <si>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</si>
  <si>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</si>
  <si>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</si>
  <si>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</si>
  <si>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</si>
  <si>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</si>
  <si>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</si>
  <si>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</si>
  <si>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</si>
  <si>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</si>
  <si>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</si>
  <si>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</si>
  <si>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</si>
  <si>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</si>
  <si>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</si>
  <si>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</si>
  <si>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</si>
  <si>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</si>
  <si>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</si>
  <si>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</si>
  <si>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</si>
  <si>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</si>
  <si>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</si>
  <si>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</si>
  <si>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</si>
  <si>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</si>
  <si>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</si>
  <si>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</si>
  <si>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</si>
  <si>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</si>
  <si>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</si>
  <si>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</si>
  <si>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</si>
  <si>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</si>
  <si>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</si>
  <si>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</si>
  <si>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</si>
  <si>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</si>
  <si>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</si>
  <si>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</si>
  <si>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</si>
  <si>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</si>
  <si>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</si>
  <si>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</si>
  <si>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</si>
  <si>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</si>
  <si>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</si>
  <si>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</si>
  <si>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</si>
  <si>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</si>
  <si>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</si>
  <si>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</si>
  <si>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</si>
  <si>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</si>
  <si>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</si>
  <si>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</si>
  <si>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</si>
  <si>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</si>
  <si>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</si>
  <si>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</si>
  <si>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</si>
  <si>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</si>
  <si>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</si>
  <si>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</si>
  <si>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</si>
  <si>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</si>
  <si>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</si>
  <si>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</si>
  <si>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</si>
  <si>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</si>
  <si>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</si>
  <si>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</si>
  <si>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</si>
  <si>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</si>
  <si>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</si>
  <si>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</si>
  <si>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</si>
  <si>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</si>
  <si>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</si>
  <si>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</si>
  <si>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</si>
  <si>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</si>
  <si>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</si>
  <si>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</si>
  <si>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</si>
  <si>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</si>
  <si>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</si>
  <si>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</si>
  <si>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</si>
  <si>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</si>
  <si>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</si>
  <si>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</si>
  <si>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</si>
  <si>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</si>
  <si>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</si>
  <si>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</si>
  <si>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</si>
  <si>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</si>
  <si>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</si>
  <si>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</si>
  <si>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</si>
  <si>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</si>
  <si>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</si>
  <si>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</si>
  <si>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</si>
  <si>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</si>
  <si>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</si>
  <si>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</si>
  <si>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</si>
  <si>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</si>
  <si>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</si>
  <si>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</si>
  <si>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</si>
  <si>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</si>
  <si>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</si>
  <si>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</si>
  <si>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</si>
  <si>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</si>
  <si>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</si>
  <si>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</si>
  <si>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</si>
  <si>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</si>
  <si>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</si>
  <si>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</si>
  <si>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</si>
  <si>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</si>
  <si>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</si>
  <si>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</si>
  <si>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</si>
  <si>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</si>
  <si>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</si>
  <si>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</si>
  <si>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</si>
  <si>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</si>
  <si>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</si>
  <si>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</si>
  <si>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</si>
  <si>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</si>
  <si>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</si>
  <si>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</si>
  <si>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</si>
  <si>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</si>
  <si>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</si>
  <si>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</si>
  <si>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</si>
  <si>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</si>
  <si>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</si>
  <si>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</si>
  <si>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</si>
  <si>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</si>
  <si>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</si>
  <si>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</si>
  <si>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</si>
  <si>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</si>
  <si>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</si>
  <si>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</si>
  <si>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</si>
  <si>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</si>
  <si>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</si>
  <si>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</si>
  <si>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</si>
  <si>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</si>
  <si>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</si>
  <si>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</si>
  <si>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</si>
  <si>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</si>
  <si>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</si>
  <si>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</si>
  <si>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</si>
  <si>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</si>
  <si>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</si>
  <si>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</si>
  <si>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</si>
  <si>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</si>
  <si>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</si>
  <si>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</si>
  <si>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</si>
  <si>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</si>
  <si>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</si>
  <si>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</si>
  <si>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</si>
  <si>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</si>
  <si>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</si>
  <si>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</si>
  <si>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</si>
  <si>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</si>
  <si>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</si>
  <si>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</si>
  <si>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</si>
  <si>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</si>
  <si>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</si>
  <si>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</si>
  <si>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</si>
  <si>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</si>
  <si>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</si>
  <si>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</si>
  <si>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</si>
  <si>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</si>
  <si>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</si>
  <si>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</si>
  <si>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</si>
  <si>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</si>
  <si>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</si>
  <si>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</si>
  <si>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</si>
  <si>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</si>
  <si>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</si>
  <si>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</si>
  <si>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</si>
  <si>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</si>
  <si>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</si>
  <si>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</si>
  <si>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</si>
  <si>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</si>
  <si>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</si>
  <si>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</si>
  <si>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</si>
  <si>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</si>
  <si>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</si>
  <si>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</si>
  <si>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</si>
  <si>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</si>
  <si>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</si>
  <si>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</si>
  <si>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</si>
  <si>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</si>
  <si>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</si>
  <si>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............................................................</t>
    </r>
    <r>
      <rPr>
        <b/>
        <sz val="12"/>
        <rFont val="Arial"/>
        <family val="2"/>
      </rPr>
      <t>ผู้ขาย</t>
    </r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</si>
  <si>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</si>
  <si>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</si>
  <si>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</si>
  <si>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</si>
  <si>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</si>
  <si>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</si>
  <si>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</si>
  <si>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</si>
  <si>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</si>
  <si>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</si>
  <si>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</si>
  <si>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</si>
  <si>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</si>
  <si>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</si>
  <si>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</si>
  <si>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</si>
  <si>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</si>
  <si>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</si>
  <si>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</si>
  <si>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</si>
  <si>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</si>
  <si>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</si>
  <si>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</si>
  <si>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</si>
  <si>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</si>
  <si>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</si>
  <si>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</si>
  <si>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</si>
  <si>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</si>
  <si>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</si>
  <si>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</si>
  <si>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</si>
  <si>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</si>
  <si>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</si>
  <si>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</si>
  <si>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</si>
  <si>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</si>
  <si>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</si>
  <si>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</si>
  <si>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</si>
  <si>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</si>
  <si>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</si>
  <si>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</si>
  <si>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</si>
  <si>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</si>
  <si>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</si>
  <si>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</si>
  <si>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</si>
  <si>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</si>
  <si>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</si>
  <si>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</si>
  <si>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</si>
  <si>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</si>
  <si>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</si>
  <si>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</si>
  <si>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</si>
  <si>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</si>
  <si>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</si>
  <si>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</si>
  <si>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</si>
  <si>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</si>
  <si>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</si>
  <si>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</si>
  <si>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</si>
  <si>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</si>
  <si>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</si>
  <si>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</si>
  <si>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</si>
  <si>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</si>
  <si>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</si>
  <si>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</si>
  <si>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</si>
  <si>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</si>
  <si>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</si>
  <si>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</si>
  <si>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</si>
  <si>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</si>
  <si>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</si>
  <si>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</si>
  <si>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</si>
  <si>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</si>
  <si>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</si>
  <si>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</si>
  <si>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</si>
  <si>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</si>
  <si>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</si>
  <si>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</si>
  <si>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</si>
  <si>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</si>
  <si>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</si>
  <si>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</si>
  <si>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</si>
  <si>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</si>
  <si>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</si>
  <si>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</si>
  <si>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</si>
  <si>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</si>
  <si>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</si>
  <si>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</si>
  <si>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</si>
  <si>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</si>
  <si>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</si>
  <si>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</si>
  <si>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</si>
  <si>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</si>
  <si>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</si>
  <si>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</si>
  <si>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</si>
  <si>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</si>
  <si>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</si>
  <si>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</si>
  <si>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</si>
  <si>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</si>
  <si>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</si>
  <si>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</si>
  <si>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</si>
  <si>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</si>
  <si>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</si>
  <si>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</si>
  <si>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</si>
  <si>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</si>
  <si>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</si>
  <si>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</si>
  <si>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</si>
  <si>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</si>
  <si>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</si>
  <si>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</si>
  <si>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</si>
  <si>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</si>
  <si>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</si>
  <si>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</si>
  <si>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</si>
  <si>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</si>
  <si>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</si>
  <si>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</si>
  <si>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</si>
  <si>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</si>
  <si>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</si>
  <si>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</si>
  <si>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</si>
  <si>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</si>
  <si>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</si>
  <si>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</si>
  <si>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 xml:space="preserve">HTTP Live Steaming (HLS to UDP) </t>
  </si>
  <si>
    <t xml:space="preserve">HTTP Live Steaming (HLS to DVBT) </t>
  </si>
  <si>
    <t>เฉลี่ย…...............บาท/ห้อง</t>
  </si>
  <si>
    <t>OS ผู้ดำเนินการตรวจสอบข้อมูล :</t>
  </si>
  <si>
    <t>แพ็คเกจเสริม</t>
  </si>
  <si>
    <t>Promotion</t>
  </si>
  <si>
    <t>Resident</t>
  </si>
  <si>
    <t>Hospitality</t>
  </si>
  <si>
    <t>บุคคลธรรมดา</t>
  </si>
  <si>
    <t xml:space="preserve">สลิลโฮมแอทรามคำแหง </t>
  </si>
  <si>
    <t xml:space="preserve">ที่อยู่ เลขที่ 40/1 ซอยรามคำแหง 50 (สหกรณ์ 1) </t>
  </si>
  <si>
    <t>ถนนรามคำแหง 
แขวงหัวหมาก เขตบางกะปิ กรุงเทพมหานคร 10240</t>
  </si>
  <si>
    <t>081-8133085</t>
  </si>
  <si>
    <t>คุณสกัลยา</t>
  </si>
  <si>
    <t>เจ้าของ</t>
  </si>
  <si>
    <t>บริษัท สลิล แอสเสท แมเนจเม้นท์ จำกัด</t>
  </si>
  <si>
    <t>ที่อยู่ เลขที่ 40/1 ซอยรามคำแหง 50 (สหกรณ์ 1)</t>
  </si>
  <si>
    <t xml:space="preserve"> ถนนรามคำแหง แขวงหัวหมาก เขตบางกะปิ กรุงเทพมหานคร</t>
  </si>
  <si>
    <t>คุณสุกัลยา รัตนประภาพร</t>
  </si>
  <si>
    <t xml:space="preserve">กรรมการผู้มีอำนาจลงนาม </t>
  </si>
  <si>
    <t>โปรโมชั่นการต่อสัญญา ใช้ 12 เดือนดูฟรี 2 เดือน (ตามโปรโมชั่นเดิม) ส่วลดค่าบริการจากเดิม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</si>
</sst>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101041E]d\ mmmm\ yyyy"/>
    <numFmt numFmtId="165" formatCode="_-* #,##0.00_-;\-* #,##0.00_-;_-* &quot;-&quot;??_-;_-@"/>
    <numFmt numFmtId="166" formatCode="[$-107041E]d\ mmmm\ yyyy;@"/>
    <numFmt numFmtId="167" formatCode="[$-F800]dddd\,\ mmmm\ dd\,\ yyyy"/>
    <numFmt numFmtId="168" formatCode="[$-101041E]\ mmmm\ yyyy;@"/>
    <numFmt numFmtId="169" formatCode="[$-101041E]d\ mmmm\ yyyy;@"/>
    <numFmt numFmtId="170" formatCode="0000000000000"/>
    <numFmt numFmtId="171" formatCode="_-* #,##0_-;\-* #,##0_-;_-* &quot;-&quot;??_-;_-@"/>
  </numFmts>
  <fonts count="93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</font>
    <font>
      <sz val="12"/>
      <color theme="1"/>
      <name val="Kanit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sz val="12"/>
      <color rgb="FFFF0000"/>
      <name val="Sarabun"/>
    </font>
    <font>
      <b/>
      <sz val="12"/>
      <color rgb="FFFF0000"/>
      <name val="Sarabun"/>
      <charset val="222"/>
    </font>
    <font>
      <b/>
      <sz val="12"/>
      <color rgb="FFFF0000"/>
      <name val="Arial"/>
      <family val="2"/>
      <charset val="222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5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43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43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43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69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5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165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43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4" fontId="33" fillId="2" borderId="3" xfId="0" applyNumberFormat="1" applyFont="1" applyFill="1" applyBorder="1" applyAlignment="1" applyProtection="1">
      <alignment horizontal="center"/>
      <protection locked="0"/>
    </xf>
    <xf numFmtId="167" fontId="33" fillId="2" borderId="3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5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5" fontId="10" fillId="2" borderId="25" xfId="0" applyNumberFormat="1" applyFont="1" applyFill="1" applyBorder="1" applyAlignment="1" applyProtection="1">
      <alignment horizontal="left"/>
      <protection locked="0"/>
    </xf>
    <xf numFmtId="165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4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69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4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4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4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8" fontId="27" fillId="2" borderId="18" xfId="0" applyNumberFormat="1" applyFont="1" applyFill="1" applyBorder="1" applyAlignment="1" applyProtection="1">
      <alignment vertical="center"/>
      <protection locked="0"/>
    </xf>
    <xf numFmtId="168" fontId="27" fillId="2" borderId="18" xfId="0" applyNumberFormat="1" applyFont="1" applyFill="1" applyBorder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8" fontId="10" fillId="19" borderId="18" xfId="0" applyNumberFormat="1" applyFont="1" applyFill="1" applyBorder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4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8" fontId="10" fillId="19" borderId="19" xfId="0" applyNumberFormat="1" applyFont="1" applyFill="1" applyBorder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5" fontId="10" fillId="2" borderId="37" xfId="0" applyNumberFormat="1" applyFont="1" applyFill="1" applyBorder="1" applyAlignment="1" applyProtection="1">
      <alignment horizontal="center"/>
      <protection locked="0"/>
    </xf>
    <xf numFmtId="165" fontId="10" fillId="2" borderId="35" xfId="0" applyNumberFormat="1" applyFont="1" applyFill="1" applyBorder="1" applyAlignment="1" applyProtection="1">
      <alignment horizontal="center"/>
      <protection locked="0"/>
    </xf>
    <xf numFmtId="165" fontId="10" fillId="2" borderId="16" xfId="0" applyNumberFormat="1" applyFont="1" applyFill="1" applyBorder="1" applyAlignment="1" applyProtection="1">
      <alignment horizontal="center"/>
      <protection locked="0"/>
    </xf>
    <xf numFmtId="165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5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5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1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69" fontId="33" fillId="2" borderId="18" xfId="0" applyNumberFormat="1" applyFont="1" applyFill="1" applyBorder="1" applyProtection="1">
      <protection locked="0"/>
    </xf>
    <xf numFmtId="164" fontId="33" fillId="2" borderId="16" xfId="0" applyNumberFormat="1" applyFont="1" applyFill="1" applyBorder="1" applyAlignment="1" applyProtection="1">
      <alignment horizontal="center"/>
      <protection locked="0"/>
    </xf>
    <xf numFmtId="167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5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5" fontId="78" fillId="41" borderId="14" xfId="0" applyNumberFormat="1" applyFont="1" applyFill="1" applyBorder="1" applyAlignment="1" applyProtection="1">
      <alignment horizontal="left"/>
      <protection locked="0"/>
    </xf>
    <xf numFmtId="166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165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5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5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165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5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5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69" fontId="7" fillId="0" borderId="24" xfId="0" applyNumberFormat="1" applyFont="1" applyBorder="1" applyAlignment="1">
      <alignment horizontal="center" vertical="center"/>
    </xf>
    <xf numFmtId="169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0" fontId="10" fillId="2" borderId="24" xfId="0" quotePrefix="1" applyNumberFormat="1" applyFont="1" applyFill="1" applyBorder="1" applyAlignment="1" applyProtection="1">
      <alignment horizontal="left"/>
      <protection locked="0"/>
    </xf>
    <xf numFmtId="170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10" fillId="2" borderId="35" xfId="0" applyFont="1" applyFill="1" applyBorder="1" applyProtection="1"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90" fillId="16" borderId="15" xfId="0" applyFont="1" applyFill="1" applyBorder="1" applyAlignment="1" applyProtection="1">
      <alignment horizontal="center" vertical="center" wrapText="1"/>
      <protection locked="0"/>
    </xf>
    <xf numFmtId="0" fontId="90" fillId="16" borderId="14" xfId="0" applyFont="1" applyFill="1" applyBorder="1" applyAlignment="1" applyProtection="1">
      <alignment horizontal="center" vertical="center" wrapText="1"/>
      <protection locked="0"/>
    </xf>
    <xf numFmtId="0" fontId="90" fillId="16" borderId="17" xfId="0" applyFont="1" applyFill="1" applyBorder="1" applyAlignment="1" applyProtection="1">
      <alignment horizontal="center" vertical="center" wrapText="1"/>
      <protection locked="0"/>
    </xf>
    <xf numFmtId="0" fontId="90" fillId="16" borderId="27" xfId="0" applyFont="1" applyFill="1" applyBorder="1" applyAlignment="1" applyProtection="1">
      <alignment horizontal="center" vertical="center" wrapText="1"/>
      <protection locked="0"/>
    </xf>
    <xf numFmtId="0" fontId="90" fillId="16" borderId="5" xfId="0" applyFont="1" applyFill="1" applyBorder="1" applyAlignment="1" applyProtection="1">
      <alignment horizontal="center" vertical="center" wrapText="1"/>
      <protection locked="0"/>
    </xf>
    <xf numFmtId="0" fontId="90" fillId="16" borderId="19" xfId="0" applyFont="1" applyFill="1" applyBorder="1" applyAlignment="1" applyProtection="1">
      <alignment horizontal="center" vertical="center" wrapText="1"/>
      <protection locked="0"/>
    </xf>
    <xf numFmtId="0" fontId="33" fillId="21" borderId="15" xfId="0" applyFont="1" applyFill="1" applyBorder="1" applyAlignment="1" applyProtection="1">
      <alignment horizontal="center" vertical="center" wrapText="1"/>
      <protection locked="0"/>
    </xf>
    <xf numFmtId="0" fontId="33" fillId="21" borderId="27" xfId="0" applyFont="1" applyFill="1" applyBorder="1" applyAlignment="1" applyProtection="1">
      <alignment horizontal="center" vertical="center" wrapText="1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5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91" fillId="22" borderId="6" xfId="0" applyFont="1" applyFill="1" applyBorder="1" applyAlignment="1" applyProtection="1">
      <alignment horizontal="left"/>
      <protection locked="0"/>
    </xf>
    <xf numFmtId="0" fontId="92" fillId="21" borderId="7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6" fontId="14" fillId="19" borderId="3" xfId="0" applyNumberFormat="1" applyFont="1" applyFill="1" applyBorder="1" applyAlignment="1" applyProtection="1">
      <alignment horizontal="center"/>
      <protection locked="0"/>
    </xf>
    <xf numFmtId="166" fontId="14" fillId="19" borderId="18" xfId="0" applyNumberFormat="1" applyFont="1" applyFill="1" applyBorder="1" applyAlignment="1" applyProtection="1">
      <alignment horizontal="center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6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43" fontId="4" fillId="14" borderId="6" xfId="0" applyNumberFormat="1" applyFont="1" applyFill="1" applyBorder="1" applyAlignment="1" applyProtection="1">
      <alignment horizontal="right"/>
      <protection locked="0"/>
    </xf>
    <xf numFmtId="43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32" xfId="0" applyFont="1" applyFill="1" applyBorder="1" applyAlignment="1" applyProtection="1">
      <alignment horizontal="left" wrapText="1"/>
      <protection locked="0"/>
    </xf>
    <xf numFmtId="0" fontId="7" fillId="2" borderId="35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wrapText="1"/>
      <protection locked="0"/>
    </xf>
    <xf numFmtId="0" fontId="10" fillId="2" borderId="26" xfId="0" applyFont="1" applyFill="1" applyBorder="1" applyAlignment="1" applyProtection="1">
      <protection locked="0"/>
    </xf>
    <xf numFmtId="0" fontId="77" fillId="19" borderId="35" xfId="0" applyFont="1" applyFill="1" applyBorder="1" applyAlignment="1" applyProtection="1">
      <alignment horizontal="center" vertical="center"/>
      <protection locked="0"/>
    </xf>
    <xf numFmtId="0" fontId="77" fillId="19" borderId="22" xfId="0" applyFont="1" applyFill="1" applyBorder="1" applyAlignment="1" applyProtection="1">
      <alignment horizontal="center" vertical="center"/>
      <protection locked="0"/>
    </xf>
    <xf numFmtId="0" fontId="77" fillId="19" borderId="36" xfId="0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2A3DEE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03"/>
  <sheetViews>
    <sheetView topLeftCell="C1" zoomScale="70" zoomScaleNormal="70" workbookViewId="0">
      <selection activeCell="S9" sqref="S9"/>
    </sheetView>
  </sheetViews>
  <sheetFormatPr defaultColWidth="12.59765625" defaultRowHeight="15" customHeight="1"/>
  <cols>
    <col min="1" max="2" width="7.59765625" style="4" hidden="1" customWidth="1"/>
    <col min="3" max="3" width="14.796875" style="68" customWidth="1"/>
    <col min="4" max="4" width="9" style="68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31.2968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31.09765625" style="4" bestFit="1" customWidth="1"/>
    <col min="18" max="18" width="14.8984375" style="4" customWidth="1"/>
    <col min="19" max="19" width="22" style="4" customWidth="1"/>
    <col min="20" max="20" width="1.296875" style="4" customWidth="1"/>
    <col min="21" max="21" width="10.19921875" style="4" customWidth="1"/>
    <col min="22" max="22" width="7.59765625" style="4" hidden="1" customWidth="1"/>
    <col min="23" max="23" width="19.09765625" style="4" customWidth="1"/>
    <col min="24" max="24" width="2.09765625" style="4" hidden="1" customWidth="1"/>
    <col min="25" max="25" width="25.59765625" style="4" customWidth="1"/>
    <col min="26" max="26" width="7.59765625" style="4" hidden="1" customWidth="1"/>
    <col min="27" max="28" width="17.296875" style="4" customWidth="1"/>
    <col min="29" max="29" width="10.3984375" style="4" customWidth="1"/>
    <col min="30" max="31" width="15.296875" style="4" customWidth="1"/>
    <col min="32" max="32" width="22" style="4" customWidth="1"/>
    <col min="33" max="36" width="30.5" style="4" customWidth="1"/>
    <col min="37" max="37" width="15.796875" style="4" customWidth="1"/>
    <col min="38" max="38" width="25.5" style="4" customWidth="1"/>
    <col min="39" max="39" width="12.59765625" style="4"/>
    <col min="40" max="40" width="4.8984375" style="4" customWidth="1"/>
    <col min="41" max="41" width="26.19921875" style="4" customWidth="1"/>
    <col min="42" max="42" width="18.796875" style="4" customWidth="1"/>
    <col min="43" max="43" width="20.8984375" style="4" customWidth="1"/>
    <col min="44" max="44" width="12.59765625" style="4"/>
    <col min="45" max="45" width="6.296875" style="5" customWidth="1"/>
    <col min="46" max="46" width="12.59765625" style="5"/>
    <col min="47" max="16384" width="12.59765625" style="4"/>
  </cols>
  <sheetData>
    <row r="1" spans="3:46" ht="18.600000000000001" customHeight="1"/>
    <row r="2" spans="3:46" ht="20.399999999999999" customHeight="1"/>
    <row r="3" spans="3:46" s="148" customFormat="1" ht="34.799999999999997" customHeight="1">
      <c r="C3" s="145" t="s">
        <v>1</v>
      </c>
      <c r="D3" s="145" t="s">
        <v>104</v>
      </c>
      <c r="E3" s="146"/>
      <c r="F3" s="151" t="s">
        <v>334</v>
      </c>
      <c r="G3" s="150" t="s">
        <v>335</v>
      </c>
      <c r="H3" s="151" t="s">
        <v>11</v>
      </c>
      <c r="L3" s="151" t="s">
        <v>332</v>
      </c>
      <c r="M3" s="175" t="s">
        <v>20</v>
      </c>
      <c r="N3" s="149" t="s">
        <v>347</v>
      </c>
      <c r="O3" s="147"/>
      <c r="P3" s="402" t="s">
        <v>504</v>
      </c>
      <c r="Q3" s="403"/>
      <c r="R3" s="150" t="s">
        <v>107</v>
      </c>
      <c r="S3" s="150" t="s">
        <v>259</v>
      </c>
      <c r="U3" s="150" t="s">
        <v>54</v>
      </c>
      <c r="W3" s="150" t="s">
        <v>1</v>
      </c>
      <c r="Y3" s="150" t="s">
        <v>260</v>
      </c>
      <c r="AA3" s="151" t="s">
        <v>261</v>
      </c>
      <c r="AB3" s="170" t="s">
        <v>326</v>
      </c>
      <c r="AD3" s="152" t="s">
        <v>324</v>
      </c>
      <c r="AE3" s="152" t="s">
        <v>325</v>
      </c>
      <c r="AF3" s="150" t="s">
        <v>262</v>
      </c>
      <c r="AG3" s="350" t="s">
        <v>141</v>
      </c>
      <c r="AH3" s="351"/>
      <c r="AI3" s="350" t="s">
        <v>142</v>
      </c>
      <c r="AJ3" s="350" t="s">
        <v>143</v>
      </c>
      <c r="AK3" s="350" t="s">
        <v>387</v>
      </c>
      <c r="AL3" s="350" t="s">
        <v>388</v>
      </c>
      <c r="AM3"/>
      <c r="AO3" s="148" t="s">
        <v>184</v>
      </c>
      <c r="AP3" s="148" t="s">
        <v>185</v>
      </c>
      <c r="AQ3" s="147" t="s">
        <v>94</v>
      </c>
      <c r="AR3" s="148" t="s">
        <v>25</v>
      </c>
      <c r="AS3" s="147">
        <v>0</v>
      </c>
      <c r="AT3" s="401" t="s">
        <v>483</v>
      </c>
    </row>
    <row r="4" spans="3:46" ht="19.05" customHeight="1">
      <c r="C4" s="71" t="s">
        <v>38</v>
      </c>
      <c r="D4" s="69" t="s">
        <v>39</v>
      </c>
      <c r="E4" s="72" t="s">
        <v>109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330</v>
      </c>
      <c r="M4" s="176" t="s">
        <v>339</v>
      </c>
      <c r="N4" s="3" t="s">
        <v>349</v>
      </c>
      <c r="P4" s="392" t="s">
        <v>503</v>
      </c>
      <c r="Q4" s="392" t="s">
        <v>303</v>
      </c>
      <c r="R4" s="3" t="s">
        <v>108</v>
      </c>
      <c r="S4" s="84" t="s">
        <v>341</v>
      </c>
      <c r="U4" s="390" t="s">
        <v>134</v>
      </c>
      <c r="W4" s="3" t="s">
        <v>303</v>
      </c>
      <c r="Y4" s="3" t="s">
        <v>296</v>
      </c>
      <c r="AA4" s="3" t="s">
        <v>25</v>
      </c>
      <c r="AB4" s="171" t="s">
        <v>327</v>
      </c>
      <c r="AC4" s="4" t="s">
        <v>17</v>
      </c>
      <c r="AD4" s="1">
        <v>0</v>
      </c>
      <c r="AE4" s="1">
        <v>0</v>
      </c>
      <c r="AF4" s="3" t="s">
        <v>33</v>
      </c>
      <c r="AG4" s="352" t="s">
        <v>152</v>
      </c>
      <c r="AH4" s="372" t="s">
        <v>471</v>
      </c>
      <c r="AI4" s="354" t="s">
        <v>400</v>
      </c>
      <c r="AJ4" s="361" t="s">
        <v>153</v>
      </c>
      <c r="AK4" s="362" t="s">
        <v>401</v>
      </c>
      <c r="AL4" s="356" t="s">
        <v>402</v>
      </c>
      <c r="AM4" s="357" t="s">
        <v>468</v>
      </c>
      <c r="AO4" s="4" t="s">
        <v>183</v>
      </c>
      <c r="AP4" s="4" t="s">
        <v>214</v>
      </c>
      <c r="AQ4" s="4" t="s">
        <v>186</v>
      </c>
      <c r="AR4" s="4" t="s">
        <v>31</v>
      </c>
      <c r="AS4" s="5">
        <v>1</v>
      </c>
      <c r="AT4" s="1" t="s">
        <v>486</v>
      </c>
    </row>
    <row r="5" spans="3:46" ht="19.05" customHeight="1">
      <c r="C5" s="71" t="s">
        <v>65</v>
      </c>
      <c r="D5" s="69" t="s">
        <v>243</v>
      </c>
      <c r="E5" s="72" t="s">
        <v>109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331</v>
      </c>
      <c r="M5" s="3" t="s">
        <v>336</v>
      </c>
      <c r="N5" s="3" t="s">
        <v>350</v>
      </c>
      <c r="P5" s="392"/>
      <c r="Q5" s="392" t="s">
        <v>367</v>
      </c>
      <c r="R5" s="3" t="s">
        <v>505</v>
      </c>
      <c r="S5" s="2" t="s">
        <v>507</v>
      </c>
      <c r="U5" s="391" t="s">
        <v>133</v>
      </c>
      <c r="W5" s="3" t="s">
        <v>302</v>
      </c>
      <c r="Y5" s="3" t="s">
        <v>297</v>
      </c>
      <c r="AA5" s="3" t="s">
        <v>232</v>
      </c>
      <c r="AB5" s="171" t="s">
        <v>328</v>
      </c>
      <c r="AC5" s="4" t="s">
        <v>32</v>
      </c>
      <c r="AD5" s="1">
        <v>1</v>
      </c>
      <c r="AE5" s="1">
        <v>1</v>
      </c>
      <c r="AF5" s="3" t="s">
        <v>26</v>
      </c>
      <c r="AG5" s="352" t="s">
        <v>157</v>
      </c>
      <c r="AH5" s="372" t="s">
        <v>470</v>
      </c>
      <c r="AI5" s="354" t="s">
        <v>389</v>
      </c>
      <c r="AJ5" s="355" t="s">
        <v>159</v>
      </c>
      <c r="AK5" s="356" t="s">
        <v>390</v>
      </c>
      <c r="AL5" s="356" t="s">
        <v>158</v>
      </c>
      <c r="AM5" s="357" t="s">
        <v>147</v>
      </c>
      <c r="AR5" s="4" t="s">
        <v>191</v>
      </c>
      <c r="AS5" s="5">
        <v>2</v>
      </c>
      <c r="AT5" s="1" t="s">
        <v>487</v>
      </c>
    </row>
    <row r="6" spans="3:46" ht="19.05" customHeight="1">
      <c r="C6" s="73" t="s">
        <v>92</v>
      </c>
      <c r="D6" s="69" t="s">
        <v>93</v>
      </c>
      <c r="E6" s="72" t="s">
        <v>110</v>
      </c>
      <c r="F6" s="72">
        <v>3</v>
      </c>
      <c r="G6" s="1">
        <v>2566</v>
      </c>
      <c r="H6" s="3" t="s">
        <v>36</v>
      </c>
      <c r="M6" s="3" t="s">
        <v>135</v>
      </c>
      <c r="N6" s="3" t="s">
        <v>351</v>
      </c>
      <c r="R6" s="3" t="s">
        <v>506</v>
      </c>
      <c r="S6" s="3"/>
      <c r="W6" s="389" t="s">
        <v>304</v>
      </c>
      <c r="Y6" s="3" t="s">
        <v>298</v>
      </c>
      <c r="AA6" s="3" t="s">
        <v>31</v>
      </c>
      <c r="AB6" s="171"/>
      <c r="AD6" s="1">
        <v>2</v>
      </c>
      <c r="AE6" s="1">
        <v>2</v>
      </c>
      <c r="AF6" s="3" t="s">
        <v>129</v>
      </c>
      <c r="AG6" s="353" t="s">
        <v>148</v>
      </c>
      <c r="AH6" s="372" t="s">
        <v>470</v>
      </c>
      <c r="AI6" s="354" t="s">
        <v>149</v>
      </c>
      <c r="AJ6" s="359" t="s">
        <v>465</v>
      </c>
      <c r="AK6" s="356" t="s">
        <v>466</v>
      </c>
      <c r="AL6" s="360" t="s">
        <v>149</v>
      </c>
      <c r="AM6" s="357" t="s">
        <v>147</v>
      </c>
      <c r="AR6" s="4" t="s">
        <v>41</v>
      </c>
      <c r="AS6" s="5">
        <v>3</v>
      </c>
      <c r="AT6" s="1" t="s">
        <v>488</v>
      </c>
    </row>
    <row r="7" spans="3:46" ht="19.05" customHeight="1">
      <c r="C7" s="73" t="s">
        <v>71</v>
      </c>
      <c r="D7" s="69" t="s">
        <v>72</v>
      </c>
      <c r="E7" s="72" t="s">
        <v>110</v>
      </c>
      <c r="F7" s="72">
        <v>4</v>
      </c>
      <c r="G7" s="1">
        <v>2567</v>
      </c>
      <c r="H7" s="3" t="s">
        <v>40</v>
      </c>
      <c r="L7" s="5" t="s">
        <v>475</v>
      </c>
      <c r="M7" s="241" t="s">
        <v>499</v>
      </c>
      <c r="N7" s="3" t="s">
        <v>352</v>
      </c>
      <c r="W7" s="389" t="s">
        <v>305</v>
      </c>
      <c r="Y7" s="3" t="s">
        <v>230</v>
      </c>
      <c r="AA7" s="3" t="s">
        <v>37</v>
      </c>
      <c r="AB7" s="171"/>
      <c r="AD7" s="1">
        <v>3</v>
      </c>
      <c r="AE7" s="1">
        <v>3</v>
      </c>
      <c r="AF7" s="3" t="s">
        <v>130</v>
      </c>
      <c r="AG7" s="353" t="s">
        <v>150</v>
      </c>
      <c r="AH7" s="353" t="s">
        <v>396</v>
      </c>
      <c r="AI7" s="358" t="s">
        <v>392</v>
      </c>
      <c r="AJ7" s="359" t="s">
        <v>151</v>
      </c>
      <c r="AK7" s="356" t="s">
        <v>393</v>
      </c>
      <c r="AL7" s="356" t="s">
        <v>394</v>
      </c>
      <c r="AM7" s="357" t="s">
        <v>147</v>
      </c>
      <c r="AR7" s="4" t="s">
        <v>192</v>
      </c>
      <c r="AS7" s="5">
        <v>4</v>
      </c>
      <c r="AT7" s="1" t="s">
        <v>489</v>
      </c>
    </row>
    <row r="8" spans="3:46" ht="19.05" customHeight="1">
      <c r="C8" s="73" t="s">
        <v>55</v>
      </c>
      <c r="D8" s="69" t="s">
        <v>56</v>
      </c>
      <c r="E8" s="72" t="s">
        <v>110</v>
      </c>
      <c r="F8" s="72">
        <v>5</v>
      </c>
      <c r="G8" s="1">
        <v>2568</v>
      </c>
      <c r="H8" s="3" t="s">
        <v>45</v>
      </c>
      <c r="L8" s="5" t="s">
        <v>476</v>
      </c>
      <c r="M8" s="241" t="s">
        <v>500</v>
      </c>
      <c r="N8" s="3" t="s">
        <v>353</v>
      </c>
      <c r="O8" s="7"/>
      <c r="W8" s="389" t="s">
        <v>306</v>
      </c>
      <c r="Y8" s="3"/>
      <c r="AA8" s="3" t="s">
        <v>191</v>
      </c>
      <c r="AB8" s="171"/>
      <c r="AD8" s="1">
        <v>4</v>
      </c>
      <c r="AE8" s="1">
        <v>4</v>
      </c>
      <c r="AF8" s="3" t="s">
        <v>47</v>
      </c>
      <c r="AG8" s="353" t="s">
        <v>395</v>
      </c>
      <c r="AH8" s="353" t="s">
        <v>396</v>
      </c>
      <c r="AI8" s="354" t="s">
        <v>397</v>
      </c>
      <c r="AJ8" s="359" t="s">
        <v>398</v>
      </c>
      <c r="AK8" s="356"/>
      <c r="AL8" s="360" t="s">
        <v>399</v>
      </c>
      <c r="AM8" s="357" t="s">
        <v>147</v>
      </c>
      <c r="AR8" s="4" t="s">
        <v>193</v>
      </c>
      <c r="AS8" s="5">
        <v>5</v>
      </c>
      <c r="AT8" s="1" t="s">
        <v>490</v>
      </c>
    </row>
    <row r="9" spans="3:46" ht="19.05" customHeight="1">
      <c r="C9" s="73" t="s">
        <v>27</v>
      </c>
      <c r="D9" s="69" t="s">
        <v>28</v>
      </c>
      <c r="E9" s="72" t="s">
        <v>111</v>
      </c>
      <c r="F9" s="72">
        <v>6</v>
      </c>
      <c r="G9" s="1">
        <v>2569</v>
      </c>
      <c r="H9" s="3" t="s">
        <v>49</v>
      </c>
      <c r="L9" s="5" t="s">
        <v>477</v>
      </c>
      <c r="M9" s="241" t="s">
        <v>337</v>
      </c>
      <c r="N9" s="3" t="s">
        <v>354</v>
      </c>
      <c r="O9" s="7"/>
      <c r="W9" s="389" t="s">
        <v>307</v>
      </c>
      <c r="AA9" s="3" t="s">
        <v>41</v>
      </c>
      <c r="AB9" s="171"/>
      <c r="AD9" s="1">
        <v>5</v>
      </c>
      <c r="AE9" s="1">
        <v>5</v>
      </c>
      <c r="AF9" s="3" t="s">
        <v>42</v>
      </c>
      <c r="AG9" s="352" t="s">
        <v>458</v>
      </c>
      <c r="AH9" s="353" t="s">
        <v>391</v>
      </c>
      <c r="AI9" s="354" t="s">
        <v>264</v>
      </c>
      <c r="AJ9" s="361" t="s">
        <v>459</v>
      </c>
      <c r="AK9" s="362" t="s">
        <v>460</v>
      </c>
      <c r="AL9" s="356" t="s">
        <v>461</v>
      </c>
      <c r="AM9" s="357" t="s">
        <v>147</v>
      </c>
      <c r="AS9" s="5">
        <v>6</v>
      </c>
      <c r="AT9" s="1" t="s">
        <v>491</v>
      </c>
    </row>
    <row r="10" spans="3:46" ht="19.05" customHeight="1">
      <c r="C10" s="73" t="s">
        <v>87</v>
      </c>
      <c r="D10" s="69" t="s">
        <v>78</v>
      </c>
      <c r="E10" s="72" t="s">
        <v>111</v>
      </c>
      <c r="F10" s="72">
        <v>7</v>
      </c>
      <c r="G10" s="1">
        <v>2570</v>
      </c>
      <c r="H10" s="3" t="s">
        <v>52</v>
      </c>
      <c r="L10" s="5" t="s">
        <v>477</v>
      </c>
      <c r="M10" s="3" t="s">
        <v>338</v>
      </c>
      <c r="N10" s="171"/>
      <c r="O10" s="7"/>
      <c r="W10" s="389" t="s">
        <v>308</v>
      </c>
      <c r="AA10" s="3" t="s">
        <v>233</v>
      </c>
      <c r="AB10" s="171"/>
      <c r="AD10" s="1">
        <v>6</v>
      </c>
      <c r="AE10" s="1">
        <v>6</v>
      </c>
      <c r="AF10" s="3" t="s">
        <v>480</v>
      </c>
      <c r="AG10" s="373" t="s">
        <v>469</v>
      </c>
      <c r="AH10" s="353" t="s">
        <v>391</v>
      </c>
      <c r="AI10" s="354"/>
      <c r="AJ10" s="361"/>
      <c r="AK10" s="362"/>
      <c r="AL10" s="356"/>
      <c r="AM10" s="357" t="s">
        <v>147</v>
      </c>
      <c r="AS10" s="5">
        <v>7</v>
      </c>
      <c r="AT10" s="1" t="s">
        <v>492</v>
      </c>
    </row>
    <row r="11" spans="3:46" ht="19.05" customHeight="1">
      <c r="C11" s="73" t="s">
        <v>79</v>
      </c>
      <c r="D11" s="69" t="s">
        <v>80</v>
      </c>
      <c r="E11" s="72" t="s">
        <v>112</v>
      </c>
      <c r="F11" s="72">
        <v>8</v>
      </c>
      <c r="G11" s="1">
        <v>2571</v>
      </c>
      <c r="H11" s="3" t="s">
        <v>57</v>
      </c>
      <c r="L11" s="5" t="s">
        <v>477</v>
      </c>
      <c r="M11" s="3" t="s">
        <v>138</v>
      </c>
      <c r="N11" s="171"/>
      <c r="W11" s="389" t="s">
        <v>309</v>
      </c>
      <c r="AA11" s="3" t="s">
        <v>231</v>
      </c>
      <c r="AB11" s="171"/>
      <c r="AD11" s="1">
        <v>7</v>
      </c>
      <c r="AE11" s="1">
        <v>7</v>
      </c>
      <c r="AF11" s="3" t="s">
        <v>131</v>
      </c>
      <c r="AG11" s="352" t="s">
        <v>155</v>
      </c>
      <c r="AH11" s="363" t="s">
        <v>403</v>
      </c>
      <c r="AI11" s="354" t="s">
        <v>404</v>
      </c>
      <c r="AJ11" s="361" t="s">
        <v>156</v>
      </c>
      <c r="AK11" s="364" t="s">
        <v>405</v>
      </c>
      <c r="AL11" s="365" t="s">
        <v>406</v>
      </c>
      <c r="AM11" s="357" t="s">
        <v>154</v>
      </c>
      <c r="AS11" s="5">
        <v>8</v>
      </c>
      <c r="AT11" s="1" t="s">
        <v>493</v>
      </c>
    </row>
    <row r="12" spans="3:46" ht="19.05" customHeight="1">
      <c r="C12" s="73" t="s">
        <v>73</v>
      </c>
      <c r="D12" s="69" t="s">
        <v>74</v>
      </c>
      <c r="E12" s="72" t="s">
        <v>112</v>
      </c>
      <c r="F12" s="72">
        <v>9</v>
      </c>
      <c r="G12" s="1">
        <v>2572</v>
      </c>
      <c r="H12" s="3" t="s">
        <v>61</v>
      </c>
      <c r="L12" s="5"/>
      <c r="M12" s="3" t="s">
        <v>136</v>
      </c>
      <c r="N12" s="171"/>
      <c r="W12" s="389" t="s">
        <v>310</v>
      </c>
      <c r="AA12" s="3" t="s">
        <v>234</v>
      </c>
      <c r="AB12" s="171"/>
      <c r="AD12" s="3"/>
      <c r="AE12" s="1">
        <v>8</v>
      </c>
      <c r="AF12" s="3" t="s">
        <v>132</v>
      </c>
      <c r="AG12" s="366" t="s">
        <v>160</v>
      </c>
      <c r="AH12" s="353" t="s">
        <v>403</v>
      </c>
      <c r="AI12" s="354" t="s">
        <v>161</v>
      </c>
      <c r="AJ12" s="367" t="s">
        <v>162</v>
      </c>
      <c r="AK12" s="356" t="s">
        <v>407</v>
      </c>
      <c r="AL12" s="356" t="s">
        <v>408</v>
      </c>
      <c r="AM12" s="357" t="s">
        <v>154</v>
      </c>
      <c r="AS12" s="5">
        <v>9</v>
      </c>
      <c r="AT12" s="1" t="s">
        <v>494</v>
      </c>
    </row>
    <row r="13" spans="3:46" ht="19.05" customHeight="1">
      <c r="C13" s="73" t="s">
        <v>62</v>
      </c>
      <c r="D13" s="69" t="s">
        <v>63</v>
      </c>
      <c r="E13" s="72" t="s">
        <v>112</v>
      </c>
      <c r="F13" s="72">
        <v>10</v>
      </c>
      <c r="G13" s="1">
        <v>2573</v>
      </c>
      <c r="H13" s="3" t="s">
        <v>64</v>
      </c>
      <c r="M13" s="3" t="s">
        <v>98</v>
      </c>
      <c r="N13" s="171"/>
      <c r="W13" s="389" t="s">
        <v>311</v>
      </c>
      <c r="AA13" s="3" t="s">
        <v>192</v>
      </c>
      <c r="AB13" s="171"/>
      <c r="AD13" s="3"/>
      <c r="AE13" s="1">
        <v>9</v>
      </c>
      <c r="AF13" s="3" t="s">
        <v>54</v>
      </c>
      <c r="AG13" s="353" t="s">
        <v>409</v>
      </c>
      <c r="AH13" s="353" t="s">
        <v>391</v>
      </c>
      <c r="AI13" s="354" t="s">
        <v>410</v>
      </c>
      <c r="AJ13" s="361" t="s">
        <v>163</v>
      </c>
      <c r="AK13" s="356" t="s">
        <v>411</v>
      </c>
      <c r="AL13" s="356" t="s">
        <v>412</v>
      </c>
      <c r="AM13" s="357" t="s">
        <v>154</v>
      </c>
      <c r="AS13" s="5">
        <v>10</v>
      </c>
      <c r="AT13" s="1" t="s">
        <v>495</v>
      </c>
    </row>
    <row r="14" spans="3:46" ht="19.05" customHeight="1">
      <c r="C14" s="73" t="s">
        <v>90</v>
      </c>
      <c r="D14" s="69" t="s">
        <v>91</v>
      </c>
      <c r="E14" s="72" t="s">
        <v>112</v>
      </c>
      <c r="F14" s="72">
        <v>11</v>
      </c>
      <c r="G14" s="1">
        <v>2574</v>
      </c>
      <c r="H14" s="3" t="s">
        <v>66</v>
      </c>
      <c r="M14" s="3" t="s">
        <v>137</v>
      </c>
      <c r="N14" s="171"/>
      <c r="W14" s="389" t="s">
        <v>312</v>
      </c>
      <c r="Y14" s="4" t="s">
        <v>94</v>
      </c>
      <c r="AA14" s="3" t="s">
        <v>235</v>
      </c>
      <c r="AB14" s="171"/>
      <c r="AD14" s="3"/>
      <c r="AE14" s="1">
        <v>10</v>
      </c>
      <c r="AF14" s="3" t="s">
        <v>58</v>
      </c>
      <c r="AG14" s="353" t="s">
        <v>413</v>
      </c>
      <c r="AH14" s="353" t="s">
        <v>391</v>
      </c>
      <c r="AI14" s="354" t="s">
        <v>414</v>
      </c>
      <c r="AJ14" s="361" t="s">
        <v>415</v>
      </c>
      <c r="AK14" s="362"/>
      <c r="AL14" s="360" t="s">
        <v>416</v>
      </c>
      <c r="AM14" s="357" t="s">
        <v>154</v>
      </c>
      <c r="AS14" s="5">
        <v>11</v>
      </c>
      <c r="AT14" s="1" t="s">
        <v>496</v>
      </c>
    </row>
    <row r="15" spans="3:46" ht="19.05" customHeight="1">
      <c r="C15" s="73" t="s">
        <v>48</v>
      </c>
      <c r="D15" s="69" t="s">
        <v>113</v>
      </c>
      <c r="E15" s="72" t="s">
        <v>112</v>
      </c>
      <c r="F15" s="72">
        <v>12</v>
      </c>
      <c r="G15" s="1">
        <v>2575</v>
      </c>
      <c r="H15" s="3" t="s">
        <v>68</v>
      </c>
      <c r="M15" s="3"/>
      <c r="W15" s="389" t="s">
        <v>313</v>
      </c>
      <c r="AA15" s="3" t="s">
        <v>46</v>
      </c>
      <c r="AB15" s="171"/>
      <c r="AD15" s="3"/>
      <c r="AE15" s="1">
        <v>11</v>
      </c>
      <c r="AF15" s="3"/>
      <c r="AG15" s="353" t="s">
        <v>417</v>
      </c>
      <c r="AH15" s="353" t="s">
        <v>391</v>
      </c>
      <c r="AI15" s="354" t="s">
        <v>418</v>
      </c>
      <c r="AJ15" s="361" t="s">
        <v>419</v>
      </c>
      <c r="AK15" s="356" t="s">
        <v>420</v>
      </c>
      <c r="AL15" s="360" t="s">
        <v>421</v>
      </c>
      <c r="AM15" s="357" t="s">
        <v>154</v>
      </c>
      <c r="AS15" s="5">
        <v>12</v>
      </c>
      <c r="AT15" s="1" t="s">
        <v>497</v>
      </c>
    </row>
    <row r="16" spans="3:46" ht="19.05" customHeight="1">
      <c r="C16" s="73" t="s">
        <v>88</v>
      </c>
      <c r="D16" s="69" t="s">
        <v>89</v>
      </c>
      <c r="E16" s="72" t="s">
        <v>114</v>
      </c>
      <c r="F16" s="72">
        <v>13</v>
      </c>
      <c r="G16" s="1">
        <v>2576</v>
      </c>
      <c r="W16" s="389" t="s">
        <v>314</v>
      </c>
      <c r="AA16" s="3" t="s">
        <v>50</v>
      </c>
      <c r="AB16" s="171"/>
      <c r="AE16" s="1">
        <v>12</v>
      </c>
      <c r="AG16" s="366" t="s">
        <v>422</v>
      </c>
      <c r="AH16" s="353" t="s">
        <v>391</v>
      </c>
      <c r="AI16" s="354" t="s">
        <v>423</v>
      </c>
      <c r="AJ16" s="361" t="s">
        <v>424</v>
      </c>
      <c r="AK16" s="356"/>
      <c r="AL16" s="360" t="s">
        <v>425</v>
      </c>
      <c r="AM16" s="357" t="s">
        <v>154</v>
      </c>
    </row>
    <row r="17" spans="3:39" ht="19.05" customHeight="1">
      <c r="C17" s="73" t="s">
        <v>59</v>
      </c>
      <c r="D17" s="69" t="s">
        <v>60</v>
      </c>
      <c r="E17" s="72" t="s">
        <v>114</v>
      </c>
      <c r="F17" s="72">
        <v>14</v>
      </c>
      <c r="G17" s="1">
        <v>2577</v>
      </c>
      <c r="S17" s="4" t="s">
        <v>94</v>
      </c>
      <c r="W17" s="389" t="s">
        <v>315</v>
      </c>
      <c r="AA17" s="3" t="s">
        <v>53</v>
      </c>
      <c r="AB17" s="171"/>
      <c r="AG17" s="353" t="s">
        <v>164</v>
      </c>
      <c r="AH17" s="363" t="s">
        <v>426</v>
      </c>
      <c r="AI17" s="354" t="s">
        <v>427</v>
      </c>
      <c r="AJ17" s="361" t="s">
        <v>166</v>
      </c>
      <c r="AK17" s="356" t="s">
        <v>428</v>
      </c>
      <c r="AL17" s="356" t="s">
        <v>165</v>
      </c>
      <c r="AM17" s="357" t="s">
        <v>429</v>
      </c>
    </row>
    <row r="18" spans="3:39" ht="19.05" customHeight="1">
      <c r="C18" s="73" t="s">
        <v>85</v>
      </c>
      <c r="D18" s="69" t="s">
        <v>86</v>
      </c>
      <c r="E18" s="72" t="s">
        <v>114</v>
      </c>
      <c r="F18" s="72">
        <v>15</v>
      </c>
      <c r="G18" s="1">
        <v>2578</v>
      </c>
      <c r="W18" s="389" t="s">
        <v>316</v>
      </c>
      <c r="AA18" s="3" t="s">
        <v>294</v>
      </c>
      <c r="AB18" s="171"/>
      <c r="AG18" s="368" t="s">
        <v>168</v>
      </c>
      <c r="AH18" s="363" t="s">
        <v>430</v>
      </c>
      <c r="AI18" s="354" t="s">
        <v>431</v>
      </c>
      <c r="AJ18" s="361" t="s">
        <v>169</v>
      </c>
      <c r="AK18" s="356" t="s">
        <v>432</v>
      </c>
      <c r="AL18" s="356" t="s">
        <v>196</v>
      </c>
      <c r="AM18" s="357" t="s">
        <v>429</v>
      </c>
    </row>
    <row r="19" spans="3:39" ht="19.05" customHeight="1">
      <c r="C19" s="73" t="s">
        <v>83</v>
      </c>
      <c r="D19" s="69" t="s">
        <v>84</v>
      </c>
      <c r="E19" s="72" t="s">
        <v>115</v>
      </c>
      <c r="F19" s="72">
        <v>16</v>
      </c>
      <c r="G19" s="1">
        <v>2579</v>
      </c>
      <c r="W19" s="389" t="s">
        <v>317</v>
      </c>
      <c r="AA19" s="3" t="s">
        <v>295</v>
      </c>
      <c r="AB19" s="171"/>
      <c r="AG19" s="353" t="s">
        <v>433</v>
      </c>
      <c r="AH19" s="363" t="s">
        <v>430</v>
      </c>
      <c r="AI19" s="354" t="s">
        <v>434</v>
      </c>
      <c r="AJ19" s="361" t="s">
        <v>435</v>
      </c>
      <c r="AK19" s="364" t="s">
        <v>436</v>
      </c>
      <c r="AL19" s="356" t="s">
        <v>437</v>
      </c>
      <c r="AM19" s="357" t="s">
        <v>429</v>
      </c>
    </row>
    <row r="20" spans="3:39" ht="19.05" customHeight="1">
      <c r="C20" s="73" t="s">
        <v>96</v>
      </c>
      <c r="D20" s="69" t="s">
        <v>116</v>
      </c>
      <c r="E20" s="72" t="s">
        <v>115</v>
      </c>
      <c r="F20" s="72">
        <v>17</v>
      </c>
      <c r="G20" s="1">
        <v>2580</v>
      </c>
      <c r="W20" s="389" t="s">
        <v>318</v>
      </c>
      <c r="AG20" s="353" t="s">
        <v>170</v>
      </c>
      <c r="AH20" s="353" t="s">
        <v>438</v>
      </c>
      <c r="AI20" s="354" t="s">
        <v>439</v>
      </c>
      <c r="AJ20" s="367" t="s">
        <v>172</v>
      </c>
      <c r="AK20" s="362" t="s">
        <v>440</v>
      </c>
      <c r="AL20" s="356" t="s">
        <v>171</v>
      </c>
      <c r="AM20" s="357" t="s">
        <v>429</v>
      </c>
    </row>
    <row r="21" spans="3:39" ht="19.05" customHeight="1">
      <c r="C21" s="74" t="s">
        <v>97</v>
      </c>
      <c r="D21" s="69" t="s">
        <v>117</v>
      </c>
      <c r="E21" s="72" t="s">
        <v>115</v>
      </c>
      <c r="F21" s="72">
        <v>18</v>
      </c>
      <c r="W21" s="389" t="s">
        <v>319</v>
      </c>
      <c r="AG21" s="353" t="s">
        <v>180</v>
      </c>
      <c r="AH21" s="353" t="s">
        <v>441</v>
      </c>
      <c r="AI21" s="354" t="s">
        <v>181</v>
      </c>
      <c r="AJ21" s="367" t="s">
        <v>182</v>
      </c>
      <c r="AK21" s="362" t="s">
        <v>442</v>
      </c>
      <c r="AL21" s="356" t="s">
        <v>443</v>
      </c>
      <c r="AM21" s="357" t="s">
        <v>174</v>
      </c>
    </row>
    <row r="22" spans="3:39" ht="19.05" customHeight="1">
      <c r="C22" s="74" t="s">
        <v>77</v>
      </c>
      <c r="D22" s="69" t="s">
        <v>95</v>
      </c>
      <c r="E22" s="72" t="s">
        <v>118</v>
      </c>
      <c r="F22" s="72">
        <v>19</v>
      </c>
      <c r="W22" s="389" t="s">
        <v>320</v>
      </c>
      <c r="AG22" s="353" t="s">
        <v>177</v>
      </c>
      <c r="AH22" s="353" t="s">
        <v>441</v>
      </c>
      <c r="AI22" s="354" t="s">
        <v>178</v>
      </c>
      <c r="AJ22" s="367" t="s">
        <v>179</v>
      </c>
      <c r="AK22" s="356" t="s">
        <v>444</v>
      </c>
      <c r="AL22" s="356" t="s">
        <v>445</v>
      </c>
      <c r="AM22" s="357" t="s">
        <v>174</v>
      </c>
    </row>
    <row r="23" spans="3:39" ht="19.05" customHeight="1">
      <c r="C23" s="74" t="s">
        <v>119</v>
      </c>
      <c r="D23" s="69" t="s">
        <v>120</v>
      </c>
      <c r="E23" s="72" t="s">
        <v>118</v>
      </c>
      <c r="F23" s="72">
        <v>20</v>
      </c>
      <c r="W23" s="389" t="s">
        <v>321</v>
      </c>
      <c r="AG23" s="353" t="s">
        <v>446</v>
      </c>
      <c r="AH23" s="353" t="s">
        <v>447</v>
      </c>
      <c r="AI23" s="354" t="s">
        <v>448</v>
      </c>
      <c r="AJ23" s="369" t="s">
        <v>173</v>
      </c>
      <c r="AK23" s="356" t="s">
        <v>449</v>
      </c>
      <c r="AL23" s="356" t="s">
        <v>450</v>
      </c>
      <c r="AM23" s="357" t="s">
        <v>174</v>
      </c>
    </row>
    <row r="24" spans="3:39" ht="19.05" customHeight="1">
      <c r="C24" s="73" t="s">
        <v>121</v>
      </c>
      <c r="D24" s="69" t="s">
        <v>67</v>
      </c>
      <c r="E24" s="72" t="s">
        <v>122</v>
      </c>
      <c r="F24" s="72">
        <v>21</v>
      </c>
      <c r="W24" s="389" t="s">
        <v>322</v>
      </c>
      <c r="AG24" s="352" t="s">
        <v>451</v>
      </c>
      <c r="AH24" s="353" t="s">
        <v>391</v>
      </c>
      <c r="AI24" s="354" t="s">
        <v>175</v>
      </c>
      <c r="AJ24" s="367" t="s">
        <v>176</v>
      </c>
      <c r="AK24" s="356" t="s">
        <v>452</v>
      </c>
      <c r="AL24" s="356" t="s">
        <v>453</v>
      </c>
      <c r="AM24" s="357" t="s">
        <v>174</v>
      </c>
    </row>
    <row r="25" spans="3:39" ht="19.05" customHeight="1">
      <c r="C25" s="74" t="s">
        <v>34</v>
      </c>
      <c r="D25" s="69" t="s">
        <v>35</v>
      </c>
      <c r="E25" s="72" t="s">
        <v>122</v>
      </c>
      <c r="F25" s="72">
        <v>22</v>
      </c>
      <c r="W25" s="389" t="s">
        <v>323</v>
      </c>
      <c r="AG25" s="353" t="s">
        <v>263</v>
      </c>
      <c r="AH25" s="353" t="s">
        <v>454</v>
      </c>
      <c r="AI25" s="357" t="s">
        <v>455</v>
      </c>
      <c r="AJ25" s="367" t="s">
        <v>265</v>
      </c>
      <c r="AK25" s="370" t="s">
        <v>456</v>
      </c>
      <c r="AL25" s="371" t="s">
        <v>457</v>
      </c>
      <c r="AM25" s="357" t="s">
        <v>174</v>
      </c>
    </row>
    <row r="26" spans="3:39" ht="19.05" customHeight="1">
      <c r="C26" s="74" t="s">
        <v>123</v>
      </c>
      <c r="D26" s="69" t="s">
        <v>124</v>
      </c>
      <c r="E26" s="72" t="s">
        <v>122</v>
      </c>
      <c r="F26" s="72">
        <v>23</v>
      </c>
      <c r="AG26" s="353" t="s">
        <v>144</v>
      </c>
      <c r="AH26" s="353" t="s">
        <v>462</v>
      </c>
      <c r="AI26" s="358" t="s">
        <v>145</v>
      </c>
      <c r="AJ26" s="367" t="s">
        <v>146</v>
      </c>
      <c r="AK26" s="356" t="s">
        <v>463</v>
      </c>
      <c r="AL26" s="356" t="s">
        <v>145</v>
      </c>
      <c r="AM26" s="357" t="s">
        <v>464</v>
      </c>
    </row>
    <row r="27" spans="3:39" ht="19.05" customHeight="1">
      <c r="C27" s="73" t="s">
        <v>51</v>
      </c>
      <c r="D27" s="69" t="s">
        <v>125</v>
      </c>
      <c r="E27" s="72" t="s">
        <v>122</v>
      </c>
      <c r="F27" s="72">
        <v>24</v>
      </c>
      <c r="AG27" s="353" t="s">
        <v>197</v>
      </c>
      <c r="AH27" s="353" t="s">
        <v>462</v>
      </c>
      <c r="AI27" s="358" t="s">
        <v>198</v>
      </c>
      <c r="AJ27" s="355" t="s">
        <v>467</v>
      </c>
      <c r="AK27" s="356"/>
      <c r="AL27" s="356"/>
      <c r="AM27" s="357" t="s">
        <v>464</v>
      </c>
    </row>
    <row r="28" spans="3:39" ht="19.05" customHeight="1">
      <c r="C28" s="73" t="s">
        <v>81</v>
      </c>
      <c r="D28" s="69" t="s">
        <v>82</v>
      </c>
      <c r="E28" s="72" t="s">
        <v>126</v>
      </c>
      <c r="F28" s="72">
        <v>25</v>
      </c>
      <c r="AG28" s="2" t="s">
        <v>1</v>
      </c>
      <c r="AH28" s="2"/>
      <c r="AI28" s="2"/>
      <c r="AJ28" s="2"/>
      <c r="AK28" s="1"/>
      <c r="AM28" s="8"/>
    </row>
    <row r="29" spans="3:39" ht="19.05" customHeight="1">
      <c r="C29" s="73" t="s">
        <v>75</v>
      </c>
      <c r="D29" s="69" t="s">
        <v>76</v>
      </c>
      <c r="E29" s="72" t="s">
        <v>126</v>
      </c>
      <c r="F29" s="72">
        <v>26</v>
      </c>
      <c r="AG29" s="3"/>
      <c r="AH29" s="3"/>
      <c r="AI29" s="3"/>
      <c r="AJ29" s="3"/>
      <c r="AK29" s="3"/>
      <c r="AL29" s="3"/>
      <c r="AM29" s="3"/>
    </row>
    <row r="30" spans="3:39" ht="19.05" customHeight="1">
      <c r="C30" s="73" t="s">
        <v>69</v>
      </c>
      <c r="D30" s="69" t="s">
        <v>70</v>
      </c>
      <c r="E30" s="72" t="s">
        <v>126</v>
      </c>
      <c r="F30" s="72">
        <v>27</v>
      </c>
      <c r="AG30" s="3"/>
      <c r="AH30" s="3"/>
      <c r="AI30" s="3"/>
      <c r="AJ30" s="3"/>
      <c r="AK30" s="3"/>
      <c r="AL30" s="3"/>
      <c r="AM30" s="3"/>
    </row>
    <row r="31" spans="3:39" ht="18.600000000000001" customHeight="1">
      <c r="C31" s="73" t="s">
        <v>43</v>
      </c>
      <c r="D31" s="69" t="s">
        <v>44</v>
      </c>
      <c r="E31" s="72" t="s">
        <v>126</v>
      </c>
      <c r="F31" s="72">
        <v>28</v>
      </c>
      <c r="AG31" s="3"/>
      <c r="AH31" s="171"/>
      <c r="AI31" s="171"/>
      <c r="AJ31" s="171"/>
    </row>
    <row r="32" spans="3:39" ht="19.05" customHeight="1">
      <c r="C32" s="75" t="s">
        <v>22</v>
      </c>
      <c r="D32" s="76" t="s">
        <v>23</v>
      </c>
      <c r="E32" s="77" t="s">
        <v>246</v>
      </c>
      <c r="F32" s="72">
        <v>29</v>
      </c>
    </row>
    <row r="33" spans="3:7" ht="19.05" customHeight="1">
      <c r="C33" s="75" t="s">
        <v>103</v>
      </c>
      <c r="D33" s="76" t="s">
        <v>105</v>
      </c>
      <c r="E33" s="77" t="s">
        <v>246</v>
      </c>
      <c r="F33" s="72">
        <v>30</v>
      </c>
    </row>
    <row r="34" spans="3:7" ht="19.05" customHeight="1">
      <c r="C34" s="75" t="s">
        <v>248</v>
      </c>
      <c r="D34" s="76" t="s">
        <v>249</v>
      </c>
      <c r="E34" s="77" t="s">
        <v>246</v>
      </c>
      <c r="F34" s="72">
        <v>31</v>
      </c>
    </row>
    <row r="35" spans="3:7" ht="19.05" customHeight="1">
      <c r="C35" s="78" t="s">
        <v>236</v>
      </c>
      <c r="D35" s="79" t="s">
        <v>237</v>
      </c>
      <c r="E35" s="80" t="s">
        <v>247</v>
      </c>
      <c r="F35" s="177"/>
      <c r="G35" s="178"/>
    </row>
    <row r="36" spans="3:7" ht="19.05" customHeight="1">
      <c r="C36" s="78" t="s">
        <v>250</v>
      </c>
      <c r="D36" s="79" t="s">
        <v>251</v>
      </c>
      <c r="E36" s="80" t="s">
        <v>247</v>
      </c>
      <c r="F36" s="177"/>
      <c r="G36" s="178"/>
    </row>
    <row r="37" spans="3:7" ht="19.05" customHeight="1">
      <c r="C37" s="78" t="s">
        <v>252</v>
      </c>
      <c r="D37" s="79" t="s">
        <v>254</v>
      </c>
      <c r="E37" s="80" t="s">
        <v>247</v>
      </c>
      <c r="F37" s="177"/>
      <c r="G37" s="178"/>
    </row>
    <row r="38" spans="3:7" ht="19.05" customHeight="1">
      <c r="C38" s="78" t="s">
        <v>253</v>
      </c>
      <c r="D38" s="79" t="s">
        <v>255</v>
      </c>
      <c r="E38" s="80" t="s">
        <v>247</v>
      </c>
      <c r="F38" s="177"/>
      <c r="G38" s="178"/>
    </row>
    <row r="39" spans="3:7" ht="19.05" customHeight="1">
      <c r="C39" s="81" t="s">
        <v>257</v>
      </c>
      <c r="D39" s="82" t="s">
        <v>258</v>
      </c>
      <c r="E39" s="83" t="s">
        <v>256</v>
      </c>
      <c r="F39" s="177"/>
      <c r="G39" s="178"/>
    </row>
    <row r="40" spans="3:7" ht="19.05" customHeight="1">
      <c r="C40" s="81" t="s">
        <v>244</v>
      </c>
      <c r="D40" s="82" t="s">
        <v>245</v>
      </c>
      <c r="E40" s="83" t="s">
        <v>256</v>
      </c>
      <c r="F40" s="177"/>
      <c r="G40" s="178"/>
    </row>
    <row r="41" spans="3:7" ht="19.05" customHeight="1">
      <c r="C41" s="70" t="s">
        <v>99</v>
      </c>
      <c r="D41" s="69" t="s">
        <v>167</v>
      </c>
      <c r="E41" s="1" t="s">
        <v>127</v>
      </c>
      <c r="F41" s="164"/>
    </row>
    <row r="42" spans="3:7" ht="19.05" customHeight="1">
      <c r="C42" s="179" t="s">
        <v>100</v>
      </c>
      <c r="D42" s="180" t="s">
        <v>106</v>
      </c>
      <c r="E42" s="181" t="s">
        <v>127</v>
      </c>
      <c r="F42" s="164"/>
    </row>
    <row r="43" spans="3:7" ht="19.05" customHeight="1">
      <c r="C43" s="70" t="s">
        <v>101</v>
      </c>
      <c r="D43" s="69" t="s">
        <v>80</v>
      </c>
      <c r="E43" s="1" t="s">
        <v>127</v>
      </c>
      <c r="F43" s="164"/>
    </row>
    <row r="44" spans="3:7" ht="14.25" customHeight="1">
      <c r="C44" s="70" t="s">
        <v>102</v>
      </c>
      <c r="D44" s="69" t="s">
        <v>23</v>
      </c>
      <c r="E44" s="1" t="s">
        <v>127</v>
      </c>
      <c r="F44" s="164"/>
    </row>
    <row r="45" spans="3:7" ht="14.25" customHeight="1">
      <c r="C45" s="70" t="s">
        <v>371</v>
      </c>
      <c r="D45" s="69"/>
      <c r="E45" s="1"/>
      <c r="F45" s="164"/>
    </row>
    <row r="46" spans="3:7" ht="14.25" customHeight="1">
      <c r="C46" s="70"/>
      <c r="D46" s="69"/>
      <c r="E46" s="1"/>
      <c r="F46" s="164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7">
      <sortCondition ref="C3:C18"/>
    </sortState>
  </autoFilter>
  <mergeCells count="1">
    <mergeCell ref="P3:Q3"/>
  </mergeCells>
  <phoneticPr fontId="39" type="noConversion"/>
  <hyperlinks>
    <hyperlink ref="AK11" r:id="rId1" xr:uid="{55237D6E-A5B4-41CB-97D8-94A686B94D86}"/>
    <hyperlink ref="AK19" r:id="rId2" xr:uid="{050CE805-3659-4C4E-BD11-FE4D5A19B0A6}"/>
    <hyperlink ref="AJ22" r:id="rId3" display="ouma_p@cabletv.co.th" xr:uid="{FE7A4D24-5EB8-496C-BCD7-BFF0A165CBC4}"/>
    <hyperlink ref="AJ19" r:id="rId4" display="sasinath.j@cabletv.co.th" xr:uid="{F16D3441-EB0C-4B11-8D56-981C297B3849}"/>
    <hyperlink ref="AJ18" r:id="rId5" display="Naronksuak_L@cabletv.co.th" xr:uid="{C8302E00-E029-4D67-8959-0C490AFB5CF8}"/>
    <hyperlink ref="AJ17" r:id="rId6" display="Rungarun_i@cabletv.co.th" xr:uid="{64D84A8D-29E8-4775-8251-113C7DD5FA7E}"/>
    <hyperlink ref="AJ11" r:id="rId7" display="Narain_p@cabletv.co.th" xr:uid="{73A34E0F-D7EA-4EF6-BB99-0366F1693F60}"/>
    <hyperlink ref="AJ13" r:id="rId8" display="nimit_j@cabletv.co.th" xr:uid="{6AEA2E5F-D598-4C09-9A5A-1CF9D7C61A25}"/>
    <hyperlink ref="AK4" r:id="rId9" xr:uid="{1A1E72D7-323B-45FC-9994-70CF82BDD4BA}"/>
    <hyperlink ref="AJ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zoomScale="90" zoomScaleNormal="90" zoomScaleSheetLayoutView="100" workbookViewId="0">
      <selection activeCell="C9" sqref="C9:J9"/>
    </sheetView>
  </sheetViews>
  <sheetFormatPr defaultColWidth="0" defaultRowHeight="15" customHeight="1"/>
  <cols>
    <col min="1" max="1" width="34.19921875" style="11" customWidth="1"/>
    <col min="2" max="2" width="4.09765625" style="11" customWidth="1"/>
    <col min="3" max="3" width="14.5" style="54" customWidth="1"/>
    <col min="4" max="4" width="15.3984375" style="54" customWidth="1"/>
    <col min="5" max="5" width="11.5" style="54" customWidth="1"/>
    <col min="6" max="6" width="15.09765625" style="54" customWidth="1"/>
    <col min="7" max="7" width="11" style="54" customWidth="1"/>
    <col min="8" max="8" width="14.19921875" style="54" customWidth="1"/>
    <col min="9" max="9" width="12.5" style="54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2"/>
      <c r="B2" s="183"/>
      <c r="C2" s="503" t="s">
        <v>0</v>
      </c>
      <c r="D2" s="503"/>
      <c r="E2" s="503"/>
      <c r="F2" s="503"/>
      <c r="G2" s="503"/>
      <c r="H2" s="503"/>
      <c r="I2" s="503"/>
      <c r="J2" s="504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4"/>
      <c r="B3" s="185"/>
      <c r="C3" s="431" t="s">
        <v>293</v>
      </c>
      <c r="D3" s="431"/>
      <c r="E3" s="51"/>
      <c r="F3" s="51"/>
      <c r="G3" s="51"/>
      <c r="H3" s="52" t="s">
        <v>195</v>
      </c>
      <c r="I3" s="446">
        <f ca="1">TODAY()</f>
        <v>45714</v>
      </c>
      <c r="J3" s="447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6" t="s">
        <v>240</v>
      </c>
      <c r="B4" s="185"/>
      <c r="C4" s="399" t="s">
        <v>290</v>
      </c>
      <c r="D4" s="172" t="s">
        <v>239</v>
      </c>
      <c r="E4" s="50"/>
      <c r="F4" s="51"/>
      <c r="G4" s="51"/>
      <c r="H4" s="52"/>
      <c r="I4" s="53"/>
      <c r="J4" s="189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7" t="s">
        <v>188</v>
      </c>
      <c r="B5" s="188"/>
      <c r="C5" s="393" t="s">
        <v>73</v>
      </c>
      <c r="D5" s="202" t="str">
        <f>VLOOKUP(C5,'Ref.1'!C4:E46,2,0)</f>
        <v>RM</v>
      </c>
      <c r="E5" s="66" t="s">
        <v>189</v>
      </c>
      <c r="F5" s="202" t="str">
        <f>VLOOKUP(C5,'Ref.1'!C:E,3,0)</f>
        <v>D</v>
      </c>
      <c r="G5" s="137"/>
      <c r="H5" s="190" t="s">
        <v>484</v>
      </c>
      <c r="I5" s="110" t="s">
        <v>134</v>
      </c>
      <c r="J5" s="38" t="str">
        <f>VLOOKUP(C5,'Ref.1'!C4:E45,2,0)</f>
        <v>RM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96" customFormat="1" ht="22.2" customHeight="1">
      <c r="A6" s="394"/>
      <c r="B6" s="188"/>
      <c r="C6" s="398"/>
      <c r="D6" s="395"/>
      <c r="E6" s="395"/>
      <c r="F6" s="395"/>
      <c r="G6" s="395"/>
      <c r="H6" s="395"/>
      <c r="I6" s="515" t="s">
        <v>297</v>
      </c>
      <c r="J6" s="516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396" customFormat="1" ht="22.2" customHeight="1">
      <c r="A7" s="394"/>
      <c r="B7" s="188"/>
      <c r="C7" s="398"/>
      <c r="D7" s="395"/>
      <c r="E7" s="395"/>
      <c r="F7" s="395"/>
      <c r="G7" s="395"/>
      <c r="H7" s="400" t="s">
        <v>485</v>
      </c>
      <c r="I7" s="454"/>
      <c r="J7" s="455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397" customFormat="1" ht="24.6" customHeight="1">
      <c r="A8" s="191" t="s">
        <v>329</v>
      </c>
      <c r="B8" s="192"/>
      <c r="C8" s="193"/>
      <c r="D8" s="194"/>
      <c r="E8" s="194"/>
      <c r="F8" s="194"/>
      <c r="G8" s="194"/>
      <c r="H8" s="194"/>
      <c r="I8" s="194"/>
      <c r="J8" s="195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22.5" customHeight="1">
      <c r="A9" s="198" t="s">
        <v>2</v>
      </c>
      <c r="B9" s="199"/>
      <c r="C9" s="555" t="s">
        <v>508</v>
      </c>
      <c r="D9" s="556"/>
      <c r="E9" s="556"/>
      <c r="F9" s="556"/>
      <c r="G9" s="556"/>
      <c r="H9" s="556"/>
      <c r="I9" s="556"/>
      <c r="J9" s="557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7" t="s">
        <v>3</v>
      </c>
      <c r="B10" s="185"/>
      <c r="C10" s="513" t="s">
        <v>42</v>
      </c>
      <c r="D10" s="514"/>
      <c r="E10" s="142" t="s">
        <v>187</v>
      </c>
      <c r="F10" s="513" t="s">
        <v>505</v>
      </c>
      <c r="G10" s="521"/>
      <c r="H10" s="522"/>
      <c r="I10" s="233" t="s">
        <v>346</v>
      </c>
      <c r="J10" s="209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7" t="s">
        <v>4</v>
      </c>
      <c r="B11" s="185"/>
      <c r="C11" s="558" t="s">
        <v>509</v>
      </c>
      <c r="D11" s="519"/>
      <c r="E11" s="519"/>
      <c r="F11" s="519"/>
      <c r="G11" s="519"/>
      <c r="H11" s="519"/>
      <c r="I11" s="519"/>
      <c r="J11" s="520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7"/>
      <c r="B12" s="185"/>
      <c r="C12" s="559" t="s">
        <v>510</v>
      </c>
      <c r="D12" s="523"/>
      <c r="E12" s="523"/>
      <c r="F12" s="523"/>
      <c r="G12" s="523"/>
      <c r="H12" s="524"/>
      <c r="I12" s="524"/>
      <c r="J12" s="525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7" t="s">
        <v>6</v>
      </c>
      <c r="B13" s="185"/>
      <c r="C13" s="203">
        <v>2</v>
      </c>
      <c r="D13" s="136" t="s">
        <v>7</v>
      </c>
      <c r="E13" s="141" t="s">
        <v>227</v>
      </c>
      <c r="F13" s="136">
        <v>80</v>
      </c>
      <c r="G13" s="136" t="s">
        <v>238</v>
      </c>
      <c r="H13" s="439" t="s">
        <v>501</v>
      </c>
      <c r="I13" s="440"/>
      <c r="J13" s="204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7" t="s">
        <v>266</v>
      </c>
      <c r="B14" s="185"/>
      <c r="C14" s="435" t="s">
        <v>511</v>
      </c>
      <c r="D14" s="436"/>
      <c r="E14" s="142" t="s">
        <v>5</v>
      </c>
      <c r="F14" s="434"/>
      <c r="G14" s="434"/>
      <c r="H14" s="441"/>
      <c r="I14" s="442"/>
      <c r="J14" s="204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7" t="s">
        <v>226</v>
      </c>
      <c r="B15" s="185"/>
      <c r="C15" s="477" t="s">
        <v>512</v>
      </c>
      <c r="D15" s="457"/>
      <c r="E15" s="142" t="s">
        <v>229</v>
      </c>
      <c r="F15" s="526" t="s">
        <v>513</v>
      </c>
      <c r="G15" s="526"/>
      <c r="H15" s="526"/>
      <c r="I15" s="526"/>
      <c r="J15" s="527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7" t="s">
        <v>228</v>
      </c>
      <c r="B16" s="185"/>
      <c r="C16" s="443"/>
      <c r="D16" s="444"/>
      <c r="E16" s="444"/>
      <c r="F16" s="444"/>
      <c r="G16" s="444"/>
      <c r="H16" s="444"/>
      <c r="I16" s="444"/>
      <c r="J16" s="445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0"/>
      <c r="B17" s="201"/>
      <c r="C17" s="205"/>
      <c r="D17" s="133"/>
      <c r="E17" s="206"/>
      <c r="F17" s="206"/>
      <c r="G17" s="133"/>
      <c r="H17" s="207"/>
      <c r="I17" s="133"/>
      <c r="J17" s="208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197" t="s">
        <v>241</v>
      </c>
      <c r="B18" s="192"/>
      <c r="C18" s="448" t="s">
        <v>365</v>
      </c>
      <c r="D18" s="448"/>
      <c r="E18" s="448"/>
      <c r="F18" s="448"/>
      <c r="G18" s="448"/>
      <c r="H18" s="448"/>
      <c r="I18" s="448"/>
      <c r="J18" s="449"/>
      <c r="K18" s="14"/>
    </row>
    <row r="19" spans="1:26" s="14" customFormat="1" ht="5.4" customHeight="1">
      <c r="A19" s="210"/>
      <c r="B19" s="211"/>
      <c r="C19" s="214"/>
      <c r="D19" s="214"/>
      <c r="E19" s="214"/>
      <c r="F19" s="214"/>
      <c r="G19" s="222"/>
      <c r="H19" s="214"/>
      <c r="I19" s="214"/>
      <c r="J19" s="215"/>
    </row>
    <row r="20" spans="1:26" ht="22.5" customHeight="1">
      <c r="A20" s="184" t="s">
        <v>340</v>
      </c>
      <c r="B20" s="185"/>
      <c r="C20" s="452" t="s">
        <v>341</v>
      </c>
      <c r="D20" s="452"/>
      <c r="E20" s="453"/>
      <c r="F20" s="49"/>
      <c r="G20" s="223"/>
      <c r="H20" s="55"/>
      <c r="I20" s="49"/>
      <c r="J20" s="20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2" t="s">
        <v>8</v>
      </c>
      <c r="B21" s="185"/>
      <c r="C21" s="456" t="s">
        <v>514</v>
      </c>
      <c r="D21" s="456"/>
      <c r="E21" s="456"/>
      <c r="F21" s="456"/>
      <c r="G21" s="223" t="s">
        <v>128</v>
      </c>
      <c r="H21" s="437" t="s">
        <v>302</v>
      </c>
      <c r="I21" s="438"/>
      <c r="J21" s="216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4" t="s">
        <v>9</v>
      </c>
      <c r="B22" s="185"/>
      <c r="C22" s="457" t="s">
        <v>515</v>
      </c>
      <c r="D22" s="457"/>
      <c r="E22" s="457"/>
      <c r="F22" s="457"/>
      <c r="G22" s="223" t="s">
        <v>139</v>
      </c>
      <c r="H22" s="450">
        <v>105562147946</v>
      </c>
      <c r="I22" s="450"/>
      <c r="J22" s="451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4"/>
      <c r="B23" s="185"/>
      <c r="C23" s="560" t="s">
        <v>516</v>
      </c>
      <c r="D23" s="561"/>
      <c r="E23" s="561"/>
      <c r="F23" s="561"/>
      <c r="G23" s="223" t="s">
        <v>286</v>
      </c>
      <c r="H23" s="51">
        <v>10240</v>
      </c>
      <c r="I23" s="144"/>
      <c r="J23" s="217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4" t="s">
        <v>266</v>
      </c>
      <c r="B24" s="185"/>
      <c r="C24" s="444" t="str">
        <f>C14</f>
        <v>081-8133085</v>
      </c>
      <c r="D24" s="444"/>
      <c r="E24" s="444"/>
      <c r="F24" s="444"/>
      <c r="G24" s="223" t="s">
        <v>5</v>
      </c>
      <c r="H24" s="444"/>
      <c r="I24" s="444"/>
      <c r="J24" s="445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0"/>
      <c r="B25" s="201"/>
      <c r="C25" s="534"/>
      <c r="D25" s="534"/>
      <c r="E25" s="534"/>
      <c r="F25" s="218"/>
      <c r="G25" s="224"/>
      <c r="H25" s="220"/>
      <c r="I25" s="220"/>
      <c r="J25" s="221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7" t="s">
        <v>242</v>
      </c>
      <c r="B26" s="213"/>
      <c r="C26" s="517" t="s">
        <v>364</v>
      </c>
      <c r="D26" s="517"/>
      <c r="E26" s="517"/>
      <c r="F26" s="517"/>
      <c r="G26" s="517"/>
      <c r="H26" s="517"/>
      <c r="I26" s="517"/>
      <c r="J26" s="518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28" t="s">
        <v>345</v>
      </c>
      <c r="B27" s="229"/>
      <c r="C27" s="531" t="s">
        <v>517</v>
      </c>
      <c r="D27" s="532"/>
      <c r="E27" s="533"/>
      <c r="F27" s="225" t="s">
        <v>283</v>
      </c>
      <c r="G27" s="528" t="s">
        <v>518</v>
      </c>
      <c r="H27" s="529"/>
      <c r="I27" s="529"/>
      <c r="J27" s="530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0" t="s">
        <v>342</v>
      </c>
      <c r="B28" s="231"/>
      <c r="C28" s="465"/>
      <c r="D28" s="466"/>
      <c r="E28" s="467"/>
      <c r="F28" s="226" t="s">
        <v>343</v>
      </c>
      <c r="G28" s="468"/>
      <c r="H28" s="469"/>
      <c r="I28" s="469"/>
      <c r="J28" s="470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2" t="s">
        <v>281</v>
      </c>
      <c r="B29" s="231"/>
      <c r="C29" s="474"/>
      <c r="D29" s="475"/>
      <c r="E29" s="476"/>
      <c r="F29" s="227" t="s">
        <v>283</v>
      </c>
      <c r="G29" s="471"/>
      <c r="H29" s="472"/>
      <c r="I29" s="472"/>
      <c r="J29" s="473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0" t="s">
        <v>342</v>
      </c>
      <c r="B30" s="231"/>
      <c r="C30" s="474"/>
      <c r="D30" s="505"/>
      <c r="E30" s="506"/>
      <c r="F30" s="226" t="s">
        <v>343</v>
      </c>
      <c r="G30" s="507"/>
      <c r="H30" s="508"/>
      <c r="I30" s="508"/>
      <c r="J30" s="509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2" t="s">
        <v>291</v>
      </c>
      <c r="B31" s="231"/>
      <c r="C31" s="474"/>
      <c r="D31" s="505"/>
      <c r="E31" s="506"/>
      <c r="F31" s="227" t="s">
        <v>344</v>
      </c>
      <c r="G31" s="510"/>
      <c r="H31" s="511"/>
      <c r="I31" s="511"/>
      <c r="J31" s="512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2" t="s">
        <v>292</v>
      </c>
      <c r="B32" s="231"/>
      <c r="C32" s="460"/>
      <c r="D32" s="456"/>
      <c r="E32" s="461"/>
      <c r="F32" s="227" t="s">
        <v>344</v>
      </c>
      <c r="G32" s="462"/>
      <c r="H32" s="463"/>
      <c r="I32" s="463"/>
      <c r="J32" s="464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0"/>
      <c r="B33" s="231"/>
      <c r="C33" s="477"/>
      <c r="D33" s="457"/>
      <c r="E33" s="478"/>
      <c r="F33" s="250"/>
      <c r="G33" s="479"/>
      <c r="H33" s="480"/>
      <c r="I33" s="480"/>
      <c r="J33" s="481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" customHeight="1">
      <c r="A34" s="197" t="s">
        <v>360</v>
      </c>
      <c r="B34" s="213"/>
      <c r="C34" s="458"/>
      <c r="D34" s="458"/>
      <c r="E34" s="458"/>
      <c r="F34" s="458"/>
      <c r="G34" s="458"/>
      <c r="H34" s="458"/>
      <c r="I34" s="458"/>
      <c r="J34" s="459"/>
      <c r="K34" s="168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0"/>
      <c r="B35" s="247"/>
      <c r="C35" s="244"/>
      <c r="D35" s="244"/>
      <c r="E35" s="244"/>
      <c r="F35" s="244"/>
      <c r="G35" s="244"/>
      <c r="H35" s="244"/>
      <c r="I35" s="244"/>
      <c r="J35" s="245"/>
      <c r="K35" s="173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2" t="s">
        <v>333</v>
      </c>
      <c r="B36" s="231"/>
      <c r="C36" s="432" t="s">
        <v>339</v>
      </c>
      <c r="D36" s="433"/>
      <c r="E36" s="49"/>
      <c r="F36" s="482"/>
      <c r="G36" s="489" t="s">
        <v>503</v>
      </c>
      <c r="H36" s="483" t="s">
        <v>303</v>
      </c>
      <c r="I36" s="484"/>
      <c r="J36" s="485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230"/>
      <c r="B37" s="231"/>
      <c r="C37" s="49"/>
      <c r="D37" s="49"/>
      <c r="E37" s="49"/>
      <c r="F37" s="482"/>
      <c r="G37" s="490"/>
      <c r="H37" s="486"/>
      <c r="I37" s="487"/>
      <c r="J37" s="488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0" t="s">
        <v>348</v>
      </c>
      <c r="B38" s="231"/>
      <c r="C38" s="432" t="s">
        <v>349</v>
      </c>
      <c r="D38" s="433"/>
      <c r="E38" s="433"/>
      <c r="F38" s="136"/>
      <c r="G38" s="249"/>
      <c r="H38" s="249"/>
      <c r="I38" s="249"/>
      <c r="J38" s="246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0"/>
      <c r="B39" s="231"/>
      <c r="C39" s="51"/>
      <c r="D39" s="501" t="s">
        <v>363</v>
      </c>
      <c r="E39" s="501"/>
      <c r="F39" s="248"/>
      <c r="G39" s="235" t="s">
        <v>21</v>
      </c>
      <c r="H39" s="491"/>
      <c r="I39" s="491"/>
      <c r="J39" s="492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230"/>
      <c r="B40" s="231"/>
      <c r="C40" s="51"/>
      <c r="D40" s="501" t="s">
        <v>361</v>
      </c>
      <c r="E40" s="501"/>
      <c r="F40" s="502" t="s">
        <v>357</v>
      </c>
      <c r="G40" s="502"/>
      <c r="H40" s="242"/>
      <c r="I40" s="235"/>
      <c r="J40" s="246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0"/>
      <c r="B41" s="231"/>
      <c r="C41" s="49"/>
      <c r="D41" s="383" t="s">
        <v>362</v>
      </c>
      <c r="E41" s="134"/>
      <c r="F41" s="382" t="s">
        <v>359</v>
      </c>
      <c r="G41" s="49"/>
      <c r="H41" s="235"/>
      <c r="I41" s="235"/>
      <c r="J41" s="246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0"/>
      <c r="B42" s="231"/>
      <c r="C42" s="49"/>
      <c r="D42" s="383" t="s">
        <v>358</v>
      </c>
      <c r="E42" s="139"/>
      <c r="F42" s="382" t="s">
        <v>356</v>
      </c>
      <c r="G42" s="134"/>
      <c r="H42" s="243"/>
      <c r="I42" s="243"/>
      <c r="J42" s="246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0"/>
      <c r="B43" s="231"/>
      <c r="C43" s="49"/>
      <c r="D43" s="49"/>
      <c r="E43" s="49"/>
      <c r="F43" s="136"/>
      <c r="G43" s="234"/>
      <c r="H43" s="234"/>
      <c r="I43" s="234"/>
      <c r="J43" s="246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" customHeight="1">
      <c r="A44" s="290" t="s">
        <v>473</v>
      </c>
      <c r="B44" s="291"/>
      <c r="C44" s="417"/>
      <c r="D44" s="417"/>
      <c r="E44" s="417"/>
      <c r="F44" s="417"/>
      <c r="G44" s="417"/>
      <c r="H44" s="417"/>
      <c r="I44" s="417"/>
      <c r="J44" s="418"/>
      <c r="K44" s="168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3"/>
      <c r="B45" s="294"/>
      <c r="C45" s="174"/>
      <c r="D45" s="174"/>
      <c r="E45" s="174"/>
      <c r="F45" s="174"/>
      <c r="G45" s="174"/>
      <c r="H45" s="174"/>
      <c r="I45" s="174"/>
      <c r="J45" s="251"/>
      <c r="K45" s="168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5" t="s">
        <v>368</v>
      </c>
      <c r="B46" s="296"/>
      <c r="C46" s="289"/>
      <c r="D46" s="267" t="s">
        <v>370</v>
      </c>
      <c r="E46" s="268"/>
      <c r="F46" s="269"/>
      <c r="G46" s="270" t="s">
        <v>190</v>
      </c>
      <c r="H46" s="268"/>
      <c r="I46" s="269"/>
      <c r="J46" s="271"/>
      <c r="K46" s="168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3"/>
      <c r="B47" s="280"/>
      <c r="C47" s="254"/>
      <c r="D47" s="56"/>
      <c r="E47" s="253"/>
      <c r="F47" s="252"/>
      <c r="G47" s="127"/>
      <c r="H47" s="253"/>
      <c r="I47" s="252"/>
      <c r="J47" s="272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6" customFormat="1" ht="22.5" customHeight="1">
      <c r="A48" s="326" t="s">
        <v>385</v>
      </c>
      <c r="B48" s="281"/>
      <c r="C48" s="292" t="s">
        <v>46</v>
      </c>
      <c r="D48" s="260" t="s">
        <v>194</v>
      </c>
      <c r="E48" s="261">
        <v>2</v>
      </c>
      <c r="F48" s="259" t="s">
        <v>372</v>
      </c>
      <c r="G48" s="262"/>
      <c r="H48" s="262"/>
      <c r="I48" s="263"/>
      <c r="J48" s="273"/>
      <c r="K48" s="264"/>
      <c r="L48" s="265"/>
    </row>
    <row r="49" spans="1:26" s="158" customFormat="1" ht="4.2" customHeight="1">
      <c r="A49" s="212"/>
      <c r="B49" s="282"/>
      <c r="C49" s="155"/>
      <c r="D49" s="155"/>
      <c r="E49" s="155"/>
      <c r="F49" s="156"/>
      <c r="G49" s="159"/>
      <c r="H49" s="159"/>
      <c r="I49" s="159"/>
      <c r="J49" s="274"/>
      <c r="K49" s="157"/>
      <c r="L49" s="160"/>
    </row>
    <row r="50" spans="1:26" ht="22.8" customHeight="1">
      <c r="A50" s="283"/>
      <c r="B50" s="231"/>
      <c r="C50" s="56"/>
      <c r="D50" s="128" t="s">
        <v>369</v>
      </c>
      <c r="E50" s="256" t="s">
        <v>36</v>
      </c>
      <c r="F50" s="257">
        <v>2569</v>
      </c>
      <c r="G50" s="169" t="s">
        <v>190</v>
      </c>
      <c r="H50" s="256" t="s">
        <v>40</v>
      </c>
      <c r="I50" s="257">
        <v>2569</v>
      </c>
      <c r="J50" s="275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3"/>
      <c r="B51" s="231"/>
      <c r="C51" s="109"/>
      <c r="D51" s="276"/>
      <c r="E51" s="277"/>
      <c r="F51" s="278"/>
      <c r="G51" s="109"/>
      <c r="H51" s="277"/>
      <c r="I51" s="278"/>
      <c r="J51" s="279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285"/>
      <c r="B52" s="185"/>
      <c r="C52" s="497" t="s">
        <v>373</v>
      </c>
      <c r="D52" s="498"/>
      <c r="E52" s="498"/>
      <c r="F52" s="498"/>
      <c r="G52" s="498"/>
      <c r="H52" s="498"/>
      <c r="I52" s="498"/>
      <c r="J52" s="498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285"/>
      <c r="B53" s="46"/>
      <c r="C53" s="321"/>
      <c r="D53" s="322"/>
      <c r="E53" s="323" t="s">
        <v>14</v>
      </c>
      <c r="F53" s="323" t="s">
        <v>15</v>
      </c>
      <c r="G53" s="493" t="s">
        <v>16</v>
      </c>
      <c r="H53" s="494"/>
      <c r="I53" s="322"/>
      <c r="J53" s="324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315" t="s">
        <v>374</v>
      </c>
      <c r="B54" s="319"/>
      <c r="C54" s="303">
        <v>21600</v>
      </c>
      <c r="D54" s="305" t="s">
        <v>17</v>
      </c>
      <c r="E54" s="304" t="s">
        <v>18</v>
      </c>
      <c r="F54" s="62">
        <f t="shared" ref="F54:F56" si="0">IFERROR(IF(E54="มีVAT",C54*7%,0),0)</f>
        <v>1512.0000000000002</v>
      </c>
      <c r="G54" s="495">
        <f t="shared" ref="G54:G58" si="1">C54+F54</f>
        <v>23112</v>
      </c>
      <c r="H54" s="496"/>
      <c r="I54" s="499" t="s">
        <v>383</v>
      </c>
      <c r="J54" s="500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6" t="s">
        <v>375</v>
      </c>
      <c r="B55" s="46"/>
      <c r="C55" s="300"/>
      <c r="D55" s="196" t="s">
        <v>17</v>
      </c>
      <c r="E55" s="59" t="s">
        <v>18</v>
      </c>
      <c r="F55" s="60">
        <f t="shared" si="0"/>
        <v>0</v>
      </c>
      <c r="G55" s="421">
        <f t="shared" si="1"/>
        <v>0</v>
      </c>
      <c r="H55" s="422"/>
      <c r="I55" s="499" t="s">
        <v>384</v>
      </c>
      <c r="J55" s="500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6" t="s">
        <v>376</v>
      </c>
      <c r="B56" s="46"/>
      <c r="C56" s="299"/>
      <c r="D56" s="49" t="s">
        <v>17</v>
      </c>
      <c r="E56" s="59" t="s">
        <v>18</v>
      </c>
      <c r="F56" s="154">
        <f t="shared" si="0"/>
        <v>0</v>
      </c>
      <c r="G56" s="415">
        <f t="shared" si="1"/>
        <v>0</v>
      </c>
      <c r="H56" s="416"/>
      <c r="I56" s="49"/>
      <c r="J56" s="217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6" t="s">
        <v>377</v>
      </c>
      <c r="B57" s="46"/>
      <c r="C57" s="300"/>
      <c r="D57" s="49" t="s">
        <v>17</v>
      </c>
      <c r="E57" s="59" t="s">
        <v>18</v>
      </c>
      <c r="F57" s="154">
        <f>IFERROR(IF(E57="มีVAT",C57*7%,0),0)</f>
        <v>0</v>
      </c>
      <c r="G57" s="421">
        <f t="shared" si="1"/>
        <v>0</v>
      </c>
      <c r="H57" s="422"/>
      <c r="I57" s="49"/>
      <c r="J57" s="217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87" t="s">
        <v>378</v>
      </c>
      <c r="B58" s="320"/>
      <c r="C58" s="301"/>
      <c r="D58" s="134" t="s">
        <v>17</v>
      </c>
      <c r="E58" s="302" t="s">
        <v>18</v>
      </c>
      <c r="F58" s="153">
        <f>IFERROR(IF(E58="มีVAT",C58*7%,0),0)</f>
        <v>0</v>
      </c>
      <c r="G58" s="413">
        <f t="shared" si="1"/>
        <v>0</v>
      </c>
      <c r="H58" s="414"/>
      <c r="I58" s="49"/>
      <c r="J58" s="217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314" t="s">
        <v>379</v>
      </c>
      <c r="B59" s="47"/>
      <c r="C59" s="310"/>
      <c r="D59" s="308" t="s">
        <v>19</v>
      </c>
      <c r="E59" s="162"/>
      <c r="F59" s="162"/>
      <c r="G59" s="162"/>
      <c r="H59" s="311"/>
      <c r="I59" s="49"/>
      <c r="J59" s="217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288" t="s">
        <v>380</v>
      </c>
      <c r="B60" s="47"/>
      <c r="C60" s="298"/>
      <c r="D60" s="55" t="s">
        <v>17</v>
      </c>
      <c r="E60" s="56"/>
      <c r="F60" s="56"/>
      <c r="G60" s="56"/>
      <c r="H60" s="312"/>
      <c r="I60" s="49"/>
      <c r="J60" s="217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284" t="s">
        <v>381</v>
      </c>
      <c r="B61" s="219"/>
      <c r="C61" s="301">
        <f>SUM(C59*C60)</f>
        <v>0</v>
      </c>
      <c r="D61" s="313" t="s">
        <v>17</v>
      </c>
      <c r="E61" s="302" t="s">
        <v>18</v>
      </c>
      <c r="F61" s="61">
        <f>IFERROR(IF(E61="มีVAT",C61*7%,0),0)</f>
        <v>0</v>
      </c>
      <c r="G61" s="423">
        <f t="shared" ref="G61" si="2">C61+F61</f>
        <v>0</v>
      </c>
      <c r="H61" s="424"/>
      <c r="I61" s="49"/>
      <c r="J61" s="217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1"/>
      <c r="B62" s="47"/>
      <c r="C62" s="306"/>
      <c r="D62" s="55"/>
      <c r="E62" s="307"/>
      <c r="F62" s="60"/>
      <c r="G62" s="58"/>
      <c r="H62" s="86"/>
      <c r="I62" s="49"/>
      <c r="J62" s="217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309" t="s">
        <v>382</v>
      </c>
      <c r="B63" s="47"/>
      <c r="C63" s="384">
        <f>SUM(C54,C55,C56,C57,C58,C61)</f>
        <v>21600</v>
      </c>
      <c r="D63" s="385" t="s">
        <v>17</v>
      </c>
      <c r="E63" s="386" t="s">
        <v>18</v>
      </c>
      <c r="F63" s="387">
        <f>SUM(F54,F55,F56,F57,F58,F61)</f>
        <v>1512.0000000000002</v>
      </c>
      <c r="G63" s="425">
        <f>SUM(G54,G55,G56,G57,G58,G61)</f>
        <v>23112</v>
      </c>
      <c r="H63" s="426"/>
      <c r="I63" s="49"/>
      <c r="J63" s="217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427" t="str">
        <f>BAHTTEXT(G64)</f>
        <v>สองหมื่นสามพันหนึ่งร้อยสิบสองบาทถ้วน</v>
      </c>
      <c r="D64" s="428"/>
      <c r="E64" s="428"/>
      <c r="F64" s="428"/>
      <c r="G64" s="429">
        <f>SUM(G63)</f>
        <v>23112</v>
      </c>
      <c r="H64" s="430"/>
      <c r="I64" s="258" t="s">
        <v>17</v>
      </c>
      <c r="J64" s="217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6"/>
      <c r="B65" s="317"/>
      <c r="C65" s="348"/>
      <c r="D65" s="349"/>
      <c r="E65" s="349"/>
      <c r="F65" s="349"/>
      <c r="G65" s="135"/>
      <c r="H65" s="318"/>
      <c r="I65" s="117"/>
      <c r="J65" s="325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" customHeight="1">
      <c r="A66" s="197" t="s">
        <v>474</v>
      </c>
      <c r="B66" s="213"/>
      <c r="C66" s="417" t="s">
        <v>366</v>
      </c>
      <c r="D66" s="417"/>
      <c r="E66" s="417"/>
      <c r="F66" s="417"/>
      <c r="G66" s="417"/>
      <c r="H66" s="417"/>
      <c r="I66" s="417"/>
      <c r="J66" s="418"/>
      <c r="K66" s="168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27" t="s">
        <v>10</v>
      </c>
      <c r="B67" s="199"/>
      <c r="C67" s="130">
        <v>1</v>
      </c>
      <c r="D67" s="329" t="s">
        <v>481</v>
      </c>
      <c r="E67" s="130"/>
      <c r="F67" s="329" t="s">
        <v>482</v>
      </c>
      <c r="G67" s="143"/>
      <c r="H67" s="330"/>
      <c r="I67" s="331"/>
      <c r="J67" s="332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2"/>
      <c r="B68" s="185"/>
      <c r="C68" s="333"/>
      <c r="D68" s="138"/>
      <c r="E68" s="138"/>
      <c r="F68" s="138"/>
      <c r="G68" s="136"/>
      <c r="H68" s="136"/>
      <c r="I68" s="49"/>
      <c r="J68" s="334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28" t="s">
        <v>12</v>
      </c>
      <c r="B69" s="231"/>
      <c r="C69" s="165">
        <v>1</v>
      </c>
      <c r="D69" s="166" t="s">
        <v>36</v>
      </c>
      <c r="E69" s="167">
        <v>2568</v>
      </c>
      <c r="F69" s="255" t="s">
        <v>13</v>
      </c>
      <c r="G69" s="165">
        <v>30</v>
      </c>
      <c r="H69" s="166" t="s">
        <v>40</v>
      </c>
      <c r="I69" s="167">
        <v>2569</v>
      </c>
      <c r="J69" s="335"/>
      <c r="K69" s="65"/>
      <c r="L69" s="63"/>
    </row>
    <row r="70" spans="1:26" s="10" customFormat="1" ht="7.2" customHeight="1">
      <c r="A70" s="314"/>
      <c r="B70" s="231"/>
      <c r="C70" s="336"/>
      <c r="D70" s="131"/>
      <c r="E70" s="138"/>
      <c r="F70" s="138"/>
      <c r="G70" s="132"/>
      <c r="H70" s="132"/>
      <c r="I70" s="132"/>
      <c r="J70" s="337"/>
      <c r="K70" s="65"/>
      <c r="L70" s="63"/>
    </row>
    <row r="71" spans="1:26" ht="22.8" customHeight="1">
      <c r="A71" s="285"/>
      <c r="B71" s="185"/>
      <c r="C71" s="377"/>
      <c r="D71" s="49"/>
      <c r="E71" s="419" t="s">
        <v>140</v>
      </c>
      <c r="F71" s="420"/>
      <c r="G71" s="411" t="s">
        <v>36</v>
      </c>
      <c r="H71" s="412"/>
      <c r="I71" s="411">
        <v>2569</v>
      </c>
      <c r="J71" s="412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" customHeight="1">
      <c r="A72" s="285"/>
      <c r="B72" s="185"/>
      <c r="C72" s="338"/>
      <c r="D72" s="40"/>
      <c r="E72" s="56"/>
      <c r="F72" s="129"/>
      <c r="G72" s="339"/>
      <c r="H72" s="339"/>
      <c r="I72" s="143"/>
      <c r="J72" s="340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297"/>
      <c r="B73" s="201"/>
      <c r="C73" s="408" t="s">
        <v>386</v>
      </c>
      <c r="D73" s="409"/>
      <c r="E73" s="409"/>
      <c r="F73" s="409"/>
      <c r="G73" s="409"/>
      <c r="H73" s="409"/>
      <c r="I73" s="409"/>
      <c r="J73" s="410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1" t="s">
        <v>287</v>
      </c>
      <c r="B74" s="236"/>
      <c r="C74" s="562" t="s">
        <v>519</v>
      </c>
      <c r="D74" s="563"/>
      <c r="E74" s="563"/>
      <c r="F74" s="563"/>
      <c r="G74" s="563"/>
      <c r="H74" s="563"/>
      <c r="I74" s="563"/>
      <c r="J74" s="564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2" t="s">
        <v>288</v>
      </c>
      <c r="B75" s="237"/>
      <c r="C75" s="404"/>
      <c r="D75" s="405"/>
      <c r="E75" s="405"/>
      <c r="F75" s="405"/>
      <c r="G75" s="405"/>
      <c r="H75" s="405"/>
      <c r="I75" s="405"/>
      <c r="J75" s="406"/>
      <c r="K75" s="92"/>
    </row>
    <row r="76" spans="1:26" s="16" customFormat="1" ht="23.4" customHeight="1">
      <c r="A76" s="343" t="s">
        <v>279</v>
      </c>
      <c r="B76" s="238"/>
      <c r="C76" s="404"/>
      <c r="D76" s="405"/>
      <c r="E76" s="405"/>
      <c r="F76" s="405"/>
      <c r="G76" s="405"/>
      <c r="H76" s="405"/>
      <c r="I76" s="405"/>
      <c r="J76" s="406"/>
      <c r="K76" s="92"/>
    </row>
    <row r="77" spans="1:26" ht="22.5" customHeight="1">
      <c r="A77" s="344" t="s">
        <v>280</v>
      </c>
      <c r="B77" s="239"/>
      <c r="C77" s="404"/>
      <c r="D77" s="405"/>
      <c r="E77" s="405"/>
      <c r="F77" s="405"/>
      <c r="G77" s="405"/>
      <c r="H77" s="405"/>
      <c r="I77" s="405"/>
      <c r="J77" s="406"/>
      <c r="K77" s="92"/>
      <c r="L77" s="18"/>
      <c r="M77" s="19"/>
      <c r="N77" s="19" t="s">
        <v>94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4" t="s">
        <v>289</v>
      </c>
      <c r="B78" s="239"/>
      <c r="C78" s="407" t="s">
        <v>355</v>
      </c>
      <c r="D78" s="407"/>
      <c r="E78" s="407"/>
      <c r="F78" s="407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75" t="s">
        <v>282</v>
      </c>
      <c r="B79" s="240"/>
      <c r="C79" s="51"/>
      <c r="D79" s="545" t="s">
        <v>413</v>
      </c>
      <c r="E79" s="438"/>
      <c r="F79" s="51"/>
      <c r="G79" s="86"/>
      <c r="H79" s="56"/>
      <c r="I79" s="55"/>
      <c r="J79" s="217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5"/>
      <c r="B80" s="346"/>
      <c r="C80" s="388"/>
      <c r="D80" s="544">
        <f ca="1">TODAY()</f>
        <v>45714</v>
      </c>
      <c r="E80" s="544"/>
      <c r="F80" s="388"/>
      <c r="G80" s="56"/>
      <c r="H80" s="56"/>
      <c r="I80" s="55"/>
      <c r="J80" s="217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79" t="s">
        <v>299</v>
      </c>
      <c r="B81" s="346"/>
      <c r="C81" s="546"/>
      <c r="D81" s="547"/>
      <c r="E81" s="374" t="s">
        <v>472</v>
      </c>
      <c r="F81" s="539"/>
      <c r="G81" s="539"/>
      <c r="H81" s="539"/>
      <c r="I81" s="539"/>
      <c r="J81" s="540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0"/>
      <c r="B82" s="376"/>
      <c r="C82" s="541"/>
      <c r="D82" s="541"/>
      <c r="E82" s="374" t="s">
        <v>472</v>
      </c>
      <c r="F82" s="535"/>
      <c r="G82" s="535"/>
      <c r="H82" s="535"/>
      <c r="I82" s="535"/>
      <c r="J82" s="536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1" t="s">
        <v>502</v>
      </c>
      <c r="B83" s="347"/>
      <c r="C83" s="542" t="s">
        <v>446</v>
      </c>
      <c r="D83" s="543"/>
      <c r="E83" s="378" t="s">
        <v>498</v>
      </c>
      <c r="F83" s="537"/>
      <c r="G83" s="537"/>
      <c r="H83" s="537"/>
      <c r="I83" s="537"/>
      <c r="J83" s="538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5"/>
      <c r="E86" s="15"/>
      <c r="F86" s="15"/>
      <c r="G86" s="15"/>
      <c r="H86" s="15"/>
      <c r="I86" s="15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5"/>
      <c r="E87" s="15"/>
      <c r="F87" s="15"/>
      <c r="G87" s="15"/>
      <c r="H87" s="15"/>
      <c r="I87" s="15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5"/>
      <c r="E88" s="15"/>
      <c r="F88" s="15"/>
      <c r="G88" s="15"/>
      <c r="H88" s="15"/>
      <c r="I88" s="15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5"/>
      <c r="E89" s="15"/>
      <c r="F89" s="15"/>
      <c r="G89" s="15"/>
      <c r="H89" s="15"/>
      <c r="I89" s="15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5"/>
      <c r="E90" s="15"/>
      <c r="F90" s="15"/>
      <c r="G90" s="15"/>
      <c r="H90" s="15"/>
      <c r="I90" s="15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5"/>
      <c r="E91" s="15"/>
      <c r="F91" s="15"/>
      <c r="G91" s="15"/>
      <c r="H91" s="15"/>
      <c r="I91" s="15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5"/>
      <c r="E92" s="15"/>
      <c r="F92" s="15"/>
      <c r="G92" s="15"/>
      <c r="H92" s="15"/>
      <c r="I92" s="15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3"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C75:J75"/>
    <mergeCell ref="C78:F78"/>
    <mergeCell ref="C73:J73"/>
    <mergeCell ref="G71:H71"/>
    <mergeCell ref="I71:J71"/>
    <mergeCell ref="C74:J74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'Ref.1'!$S$4:$S$5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'Ref.1'!$U$4:$U$9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'Ref.1'!$R$4:$R$6</xm:f>
          </x14:formula1>
          <xm:sqref>F10</xm:sqref>
        </x14:dataValidation>
        <x14:dataValidation type="list" allowBlank="1" showErrorMessage="1" xr:uid="{3757AAC1-60C2-47CA-8E18-F107060EE314}">
          <x14:formula1>
            <xm:f>'Ref.1'!$AF$4:$AF$15</xm:f>
          </x14:formula1>
          <xm:sqref>C10:D10</xm:sqref>
        </x14:dataValidation>
        <x14:dataValidation type="list" allowBlank="1" showErrorMessage="1" xr:uid="{10AB27E0-E684-4E0B-9155-602845DFC35F}">
          <x14:formula1>
            <xm:f>'Ref.1'!$Y$4:$Y$8</xm:f>
          </x14:formula1>
          <xm:sqref>I6:J6</xm:sqref>
        </x14:dataValidation>
        <x14:dataValidation type="list" allowBlank="1" showInputMessage="1" showErrorMessage="1" xr:uid="{D67F6B61-4B67-414E-AD7E-1266A302D28E}">
          <x14:formula1>
            <xm:f>'Ref.1'!$AS$3:$AS$15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'Ref.1'!$AD$4:$AD$11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'Ref.1'!$W$4:$W$25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'Ref.1'!$AE$4:$AE$16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'Ref.1'!$AA$4:$AA$19</xm:f>
          </x14:formula1>
          <xm:sqref>C48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'Ref.1'!$AG$5:$AG$31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'Ref.1'!$AG$4:$AG$28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'Ref.1'!$AG$21:$AG$25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'Ref.1'!$AT$4:$AT$15</xm:f>
          </x14:formula1>
          <xm:sqref>I7:J7</xm:sqref>
        </x14:dataValidation>
        <x14:dataValidation type="list" allowBlank="1" showInputMessage="1" showErrorMessage="1" xr:uid="{4E0F13AA-F8EC-497A-BBFE-43AF966BC0BF}">
          <x14:formula1>
            <xm:f>'Ref.1'!$M$4:$M$14</xm:f>
          </x14:formula1>
          <xm:sqref>C36:D36</xm:sqref>
        </x14:dataValidation>
        <x14:dataValidation type="list" allowBlank="1" showInputMessage="1" showErrorMessage="1" xr:uid="{DCF7B86C-36DF-4002-8A26-26CEAF047BB0}">
          <x14:formula1>
            <xm:f>'Ref.1'!$Q$4:$Q$6</xm:f>
          </x14:formula1>
          <xm:sqref>H36:J37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3" customWidth="1"/>
    <col min="2" max="2" width="5.09765625" style="23" customWidth="1"/>
    <col min="3" max="3" width="13.5" style="23" customWidth="1"/>
    <col min="4" max="4" width="33.09765625" style="36" customWidth="1"/>
    <col min="5" max="5" width="12.3984375" style="23" customWidth="1"/>
    <col min="6" max="6" width="11.296875" style="23" customWidth="1"/>
    <col min="7" max="7" width="15.69921875" style="23" customWidth="1"/>
    <col min="8" max="8" width="15.59765625" style="23" customWidth="1"/>
    <col min="9" max="9" width="14.8984375" style="23" customWidth="1"/>
    <col min="10" max="10" width="21.296875" style="23" customWidth="1"/>
    <col min="11" max="11" width="8.796875" style="23"/>
  </cols>
  <sheetData>
    <row r="1" spans="1:11" ht="20.399999999999999">
      <c r="B1" s="99" t="s">
        <v>276</v>
      </c>
      <c r="C1" s="99"/>
      <c r="D1" s="100"/>
      <c r="F1" s="118" t="s">
        <v>284</v>
      </c>
      <c r="G1" s="118" t="s">
        <v>284</v>
      </c>
      <c r="I1" s="94"/>
      <c r="J1" s="94" t="s">
        <v>478</v>
      </c>
    </row>
    <row r="2" spans="1:11" s="97" customFormat="1" ht="31.2">
      <c r="A2" s="96"/>
      <c r="B2" s="124" t="s">
        <v>202</v>
      </c>
      <c r="C2" s="124" t="s">
        <v>270</v>
      </c>
      <c r="D2" s="124" t="s">
        <v>203</v>
      </c>
      <c r="E2" s="124" t="s">
        <v>204</v>
      </c>
      <c r="F2" s="124" t="s">
        <v>205</v>
      </c>
      <c r="G2" s="125" t="s">
        <v>206</v>
      </c>
      <c r="H2" s="125" t="s">
        <v>207</v>
      </c>
      <c r="I2" s="125" t="s">
        <v>208</v>
      </c>
      <c r="J2" s="124" t="s">
        <v>210</v>
      </c>
      <c r="K2" s="96"/>
    </row>
    <row r="3" spans="1:11" ht="15">
      <c r="B3" s="120">
        <v>1</v>
      </c>
      <c r="C3" s="120">
        <v>50</v>
      </c>
      <c r="D3" s="121" t="s">
        <v>267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268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">
      <c r="B5" s="120">
        <v>3</v>
      </c>
      <c r="C5" s="120">
        <v>114</v>
      </c>
      <c r="D5" s="121" t="s">
        <v>300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">
      <c r="B6" s="120">
        <v>4</v>
      </c>
      <c r="C6" s="120">
        <v>134</v>
      </c>
      <c r="D6" s="121" t="s">
        <v>269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">
      <c r="B7" s="120">
        <v>5</v>
      </c>
      <c r="C7" s="120">
        <v>222</v>
      </c>
      <c r="D7" s="123" t="s">
        <v>271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">
      <c r="B8" s="120">
        <v>6</v>
      </c>
      <c r="C8" s="120">
        <v>300</v>
      </c>
      <c r="D8" s="123" t="s">
        <v>199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">
      <c r="B9" s="120">
        <v>7</v>
      </c>
      <c r="C9" s="120"/>
      <c r="D9" s="123" t="s">
        <v>301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">
      <c r="B10" s="120">
        <v>8</v>
      </c>
      <c r="C10" s="120">
        <v>343</v>
      </c>
      <c r="D10" s="123" t="s">
        <v>200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">
      <c r="B11" s="120">
        <v>9</v>
      </c>
      <c r="C11" s="120">
        <v>445</v>
      </c>
      <c r="D11" s="123" t="s">
        <v>201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">
      <c r="B12" s="120">
        <v>10</v>
      </c>
      <c r="C12" s="120">
        <v>731</v>
      </c>
      <c r="D12" s="123" t="s">
        <v>272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">
      <c r="B13" s="120">
        <v>11</v>
      </c>
      <c r="C13" s="120">
        <v>732</v>
      </c>
      <c r="D13" s="123" t="s">
        <v>273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">
      <c r="B14" s="120">
        <v>12</v>
      </c>
      <c r="C14" s="120">
        <v>752</v>
      </c>
      <c r="D14" s="123" t="s">
        <v>274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">
      <c r="B15" s="120">
        <v>13</v>
      </c>
      <c r="C15" s="120">
        <v>753</v>
      </c>
      <c r="D15" s="123" t="s">
        <v>275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">
      <c r="B16" s="120">
        <v>14</v>
      </c>
      <c r="C16" s="120"/>
      <c r="D16" s="123" t="s">
        <v>479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2">
      <c r="B17" s="95"/>
      <c r="C17" s="95"/>
      <c r="D17" s="126" t="s">
        <v>211</v>
      </c>
      <c r="E17" s="101" t="s">
        <v>212</v>
      </c>
      <c r="F17" s="102"/>
      <c r="G17" s="103" t="s">
        <v>213</v>
      </c>
      <c r="H17" s="550" t="s">
        <v>209</v>
      </c>
      <c r="I17" s="550"/>
      <c r="J17" s="104">
        <f>SUM(J3:J16)</f>
        <v>0</v>
      </c>
    </row>
    <row r="18" spans="2:10">
      <c r="E18" s="23" t="s">
        <v>94</v>
      </c>
    </row>
    <row r="19" spans="2:10" ht="26.4">
      <c r="C19" s="119" t="s">
        <v>284</v>
      </c>
      <c r="D19" s="98" t="s">
        <v>215</v>
      </c>
    </row>
    <row r="20" spans="2:10" ht="26.4">
      <c r="D20" s="26" t="s">
        <v>216</v>
      </c>
      <c r="E20" s="27" t="s">
        <v>217</v>
      </c>
      <c r="F20" s="27" t="s">
        <v>218</v>
      </c>
      <c r="G20" s="27" t="s">
        <v>219</v>
      </c>
      <c r="H20" s="27" t="s">
        <v>221</v>
      </c>
    </row>
    <row r="21" spans="2:10" ht="19.95" customHeight="1">
      <c r="D21" s="28" t="s">
        <v>222</v>
      </c>
      <c r="E21" s="29"/>
      <c r="F21" s="29">
        <f>E21*7%</f>
        <v>0</v>
      </c>
      <c r="G21" s="29">
        <f>E21+F21</f>
        <v>0</v>
      </c>
      <c r="H21" s="30"/>
    </row>
    <row r="22" spans="2:10" ht="19.95" customHeight="1">
      <c r="D22" s="28" t="s">
        <v>223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224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225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9.2">
      <c r="D25" s="31" t="s">
        <v>94</v>
      </c>
      <c r="E25" s="551" t="s">
        <v>220</v>
      </c>
      <c r="F25" s="552"/>
      <c r="G25" s="32">
        <f>SUM(G21:G24)</f>
        <v>0</v>
      </c>
      <c r="H25" s="33"/>
    </row>
    <row r="26" spans="2:10" ht="13.8">
      <c r="D26" s="23"/>
    </row>
    <row r="27" spans="2:10" ht="28.2" customHeight="1">
      <c r="C27" s="119" t="s">
        <v>285</v>
      </c>
      <c r="D27" s="106" t="s">
        <v>277</v>
      </c>
      <c r="E27" s="94"/>
    </row>
    <row r="28" spans="2:10" ht="29.4" customHeight="1">
      <c r="C28" s="108"/>
      <c r="D28" s="105" t="s">
        <v>203</v>
      </c>
      <c r="E28" s="553" t="s">
        <v>278</v>
      </c>
      <c r="F28" s="554"/>
      <c r="G28" s="554"/>
      <c r="H28" s="554"/>
    </row>
    <row r="29" spans="2:10" ht="19.95" customHeight="1">
      <c r="C29" s="107"/>
      <c r="D29" s="34"/>
      <c r="E29" s="548"/>
      <c r="F29" s="549"/>
      <c r="G29" s="549"/>
      <c r="H29" s="549"/>
    </row>
    <row r="30" spans="2:10" ht="19.95" customHeight="1">
      <c r="C30" s="107"/>
      <c r="D30" s="35"/>
      <c r="E30" s="548"/>
      <c r="F30" s="549"/>
      <c r="G30" s="549"/>
      <c r="H30" s="549"/>
    </row>
    <row r="31" spans="2:10" ht="19.2">
      <c r="C31" s="107"/>
      <c r="D31" s="35"/>
      <c r="E31" s="548"/>
      <c r="F31" s="549"/>
      <c r="G31" s="549"/>
      <c r="H31" s="549"/>
    </row>
    <row r="32" spans="2:10" ht="19.2">
      <c r="C32" s="107"/>
      <c r="D32" s="35"/>
      <c r="E32" s="548"/>
      <c r="F32" s="549"/>
      <c r="G32" s="549"/>
      <c r="H32" s="549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2024-06-16T07:06:07Z</cp:lastPrinted>
  <dcterms:created xsi:type="dcterms:W3CDTF">2020-12-29T10:06:13Z</dcterms:created>
  <dcterms:modified xsi:type="dcterms:W3CDTF">2025-02-26T07:34:57Z</dcterms:modified>
</cp:coreProperties>
</file>