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D5212F1-5635-4E63-8535-49ADC89D0EAB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ROI'!$A$1:$L$87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7" l="1"/>
  <c r="K24" i="7" s="1"/>
  <c r="J24" i="7"/>
  <c r="H29" i="7" l="1"/>
  <c r="K29" i="7" s="1"/>
  <c r="J29" i="7"/>
  <c r="K47" i="7" l="1"/>
  <c r="H25" i="7" l="1"/>
  <c r="K25" i="7" s="1"/>
  <c r="J25" i="7"/>
  <c r="H41" i="7"/>
  <c r="K41" i="7" s="1"/>
  <c r="J41" i="7"/>
  <c r="J40" i="7"/>
  <c r="H40" i="7"/>
  <c r="K40" i="7" s="1"/>
  <c r="J39" i="7"/>
  <c r="H39" i="7"/>
  <c r="K39" i="7" s="1"/>
  <c r="K42" i="7" l="1"/>
  <c r="J47" i="7" l="1"/>
  <c r="J45" i="7"/>
  <c r="J46" i="7"/>
  <c r="J48" i="7"/>
  <c r="J49" i="7"/>
  <c r="J50" i="7"/>
  <c r="J44" i="7"/>
  <c r="H45" i="7"/>
  <c r="H48" i="7"/>
  <c r="H49" i="7"/>
  <c r="H50" i="7"/>
  <c r="H44" i="7"/>
  <c r="J26" i="7"/>
  <c r="J27" i="7"/>
  <c r="J28" i="7"/>
  <c r="J30" i="7"/>
  <c r="J31" i="7"/>
  <c r="J32" i="7"/>
  <c r="J33" i="7"/>
  <c r="J34" i="7"/>
  <c r="J35" i="7"/>
  <c r="J23" i="7"/>
  <c r="H26" i="7"/>
  <c r="H27" i="7"/>
  <c r="H28" i="7"/>
  <c r="H30" i="7"/>
  <c r="H31" i="7"/>
  <c r="H32" i="7"/>
  <c r="H33" i="7"/>
  <c r="H34" i="7"/>
  <c r="H35" i="7"/>
  <c r="H23" i="7"/>
  <c r="D87" i="7" l="1"/>
  <c r="D84" i="7"/>
  <c r="D82" i="7" l="1"/>
  <c r="A82" i="7"/>
  <c r="K19" i="7" l="1"/>
  <c r="H87" i="7"/>
  <c r="E10" i="7"/>
  <c r="H9" i="7"/>
  <c r="K9" i="7" s="1"/>
  <c r="K10" i="7" s="1"/>
  <c r="E9" i="7"/>
  <c r="K8" i="7"/>
  <c r="H8" i="7"/>
  <c r="E8" i="7"/>
  <c r="K32" i="7" l="1"/>
  <c r="K33" i="7"/>
  <c r="K34" i="7"/>
  <c r="K44" i="7" l="1"/>
  <c r="K45" i="7"/>
  <c r="K30" i="7"/>
  <c r="K31" i="7"/>
  <c r="K35" i="7"/>
  <c r="H63" i="7" l="1"/>
  <c r="H55" i="7"/>
  <c r="K46" i="7"/>
  <c r="K50" i="7"/>
  <c r="K16" i="7" l="1"/>
  <c r="K63" i="7" l="1"/>
  <c r="J58" i="7"/>
  <c r="H58" i="7"/>
  <c r="K58" i="7" s="1"/>
  <c r="J57" i="7"/>
  <c r="H57" i="7"/>
  <c r="K57" i="7" s="1"/>
  <c r="J65" i="7"/>
  <c r="H65" i="7"/>
  <c r="K65" i="7" s="1"/>
  <c r="J64" i="7"/>
  <c r="H64" i="7"/>
  <c r="K64" i="7" s="1"/>
  <c r="J63" i="7"/>
  <c r="H67" i="7"/>
  <c r="K67" i="7" s="1"/>
  <c r="J67" i="7"/>
  <c r="H68" i="7"/>
  <c r="K68" i="7" s="1"/>
  <c r="J68" i="7"/>
  <c r="H56" i="7"/>
  <c r="H59" i="7"/>
  <c r="H66" i="7"/>
  <c r="K14" i="7"/>
  <c r="K15" i="7"/>
  <c r="G71" i="7" s="1"/>
  <c r="K13" i="7"/>
  <c r="K18" i="7" s="1"/>
  <c r="G20" i="7" l="1"/>
  <c r="K74" i="7"/>
  <c r="D74" i="7"/>
  <c r="J66" i="7"/>
  <c r="K66" i="7"/>
  <c r="K69" i="7" s="1"/>
  <c r="K72" i="7" s="1"/>
  <c r="J59" i="7"/>
  <c r="K59" i="7"/>
  <c r="J56" i="7"/>
  <c r="K56" i="7"/>
  <c r="J55" i="7"/>
  <c r="K55" i="7"/>
  <c r="J51" i="7"/>
  <c r="K51" i="7"/>
  <c r="K49" i="7"/>
  <c r="K48" i="7"/>
  <c r="K28" i="7"/>
  <c r="K27" i="7"/>
  <c r="K26" i="7"/>
  <c r="K23" i="7"/>
  <c r="C10" i="7"/>
  <c r="H10" i="7" s="1"/>
  <c r="K52" i="7" l="1"/>
  <c r="K37" i="7"/>
  <c r="K73" i="7"/>
  <c r="K60" i="7"/>
  <c r="K20" i="7"/>
  <c r="K17" i="7"/>
  <c r="D73" i="7" l="1"/>
  <c r="D72" i="7"/>
  <c r="C71" i="7"/>
  <c r="K71" i="7" s="1"/>
  <c r="H74" i="7" s="1"/>
</calcChain>
</file>

<file path=xl/sharedStrings.xml><?xml version="1.0" encoding="utf-8"?>
<sst xmlns="http://schemas.openxmlformats.org/spreadsheetml/2006/main" count="2870" uniqueCount="869">
  <si>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</si>
  <si>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</si>
  <si>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</si>
  <si>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</si>
  <si>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</si>
  <si>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</si>
  <si>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</si>
  <si>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</si>
  <si>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</si>
  <si>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</si>
  <si>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</si>
  <si>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</si>
  <si>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</si>
  <si>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</si>
  <si>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</si>
  <si>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</si>
  <si>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</si>
  <si>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</si>
  <si>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</si>
  <si>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</si>
  <si>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</si>
  <si>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</si>
  <si>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</si>
  <si>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</si>
  <si>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</si>
  <si>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</si>
  <si>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</si>
  <si>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</si>
  <si>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</si>
  <si>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</si>
  <si>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</si>
  <si>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</si>
  <si>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</si>
  <si>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</si>
  <si>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</si>
  <si>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</si>
  <si>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</si>
  <si>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</si>
  <si>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</si>
  <si>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</si>
  <si>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</si>
  <si>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</si>
  <si>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</si>
  <si>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</si>
  <si>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</si>
  <si>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</si>
  <si>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</si>
  <si>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</si>
  <si>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</si>
  <si>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</si>
  <si>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</si>
  <si>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</si>
  <si>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</si>
  <si>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</si>
  <si>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</si>
  <si>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</si>
  <si>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</si>
  <si>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</si>
  <si>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</si>
  <si>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</si>
  <si>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</si>
  <si>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</si>
  <si>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</si>
  <si>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</si>
  <si>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</si>
  <si>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</si>
  <si>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</si>
  <si>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</si>
  <si>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</si>
  <si>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</si>
  <si>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</si>
  <si>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</si>
  <si>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</si>
  <si>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</si>
  <si>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</si>
  <si>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</si>
  <si>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</si>
  <si>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</si>
  <si>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</si>
  <si>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</si>
  <si>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</si>
  <si>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</si>
  <si>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</si>
  <si>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</si>
  <si>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</si>
  <si>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</si>
  <si>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</si>
  <si>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</si>
  <si>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</si>
  <si>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</si>
  <si>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</si>
  <si>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</si>
  <si>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</si>
  <si>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</si>
  <si>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</si>
  <si>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</si>
  <si>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</si>
  <si>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</si>
  <si>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</si>
  <si>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</si>
  <si>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</si>
  <si>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</si>
  <si>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</si>
  <si>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</si>
  <si>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</si>
  <si>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</si>
  <si>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</si>
  <si>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</si>
  <si>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</si>
  <si>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</si>
  <si>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</si>
  <si>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</si>
  <si>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</si>
  <si>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</si>
  <si>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</si>
  <si>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</si>
  <si>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</si>
  <si>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</si>
  <si>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</si>
  <si>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</si>
  <si>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</si>
  <si>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</si>
  <si>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</si>
  <si>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</si>
  <si>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</si>
  <si>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</si>
  <si>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</si>
  <si>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</si>
  <si>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</si>
  <si>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</si>
  <si>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</si>
  <si>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</si>
  <si>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</si>
  <si>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</si>
  <si>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</si>
  <si>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</si>
  <si>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</si>
  <si>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</si>
  <si>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</si>
  <si>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</si>
  <si>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</si>
  <si>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</si>
  <si>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</si>
  <si>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</si>
  <si>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</si>
  <si>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</si>
  <si>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</si>
  <si>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</si>
  <si>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</si>
  <si>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</si>
  <si>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</si>
  <si>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</si>
  <si>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</si>
  <si>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</si>
  <si>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</si>
  <si>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</si>
  <si>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</si>
  <si>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</si>
  <si>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</si>
  <si>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</si>
  <si>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</si>
  <si>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</si>
  <si>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</si>
  <si>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</si>
  <si>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</si>
  <si>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</si>
  <si>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</si>
  <si>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</si>
  <si>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</si>
  <si>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</si>
  <si>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</si>
  <si>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</si>
  <si>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</si>
  <si>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</si>
  <si>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</si>
  <si>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</si>
  <si>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</si>
  <si>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</si>
  <si>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</si>
  <si>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</si>
  <si>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</si>
  <si>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</si>
  <si>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</si>
  <si>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</si>
  <si>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</si>
  <si>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</si>
  <si>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</si>
  <si>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</si>
  <si>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</si>
  <si>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</si>
  <si>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</si>
  <si>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</si>
  <si>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</si>
  <si>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</si>
  <si>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</si>
  <si>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</si>
  <si>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</si>
  <si>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</si>
  <si>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</si>
  <si>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</si>
  <si>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</si>
  <si>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</si>
  <si>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</si>
  <si>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</si>
  <si>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</si>
  <si>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</si>
  <si>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</si>
  <si>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</si>
  <si>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</si>
  <si>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</si>
  <si>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</si>
  <si>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</si>
  <si>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</si>
  <si>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</si>
  <si>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</si>
  <si>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</si>
  <si>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</si>
  <si>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</si>
  <si>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</si>
  <si>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</si>
  <si>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</si>
  <si>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</si>
  <si>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</si>
  <si>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</si>
  <si>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</si>
  <si>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</si>
  <si>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</si>
  <si>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</si>
  <si>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</si>
  <si>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</si>
  <si>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</si>
  <si>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</si>
  <si>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</si>
  <si>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</si>
  <si>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</si>
  <si>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</si>
  <si>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</si>
  <si>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</si>
  <si>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</si>
  <si>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</si>
  <si>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</si>
  <si>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</si>
  <si>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</si>
  <si>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</si>
  <si>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</si>
  <si>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</si>
  <si>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</si>
  <si>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</si>
  <si>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</si>
  <si>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</si>
  <si>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</si>
  <si>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</si>
  <si>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</si>
  <si>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</si>
  <si>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</si>
  <si>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</si>
  <si>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</si>
  <si>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</si>
  <si>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</si>
  <si>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</si>
  <si>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</si>
  <si>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</si>
  <si>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</si>
  <si>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</si>
  <si>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</si>
  <si>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</si>
  <si>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</si>
  <si>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</si>
  <si>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</si>
  <si>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</si>
  <si>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</si>
  <si>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</si>
  <si>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</si>
  <si>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</si>
  <si>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</si>
  <si>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</si>
  <si>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</si>
  <si>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</si>
  <si>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</si>
  <si>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</si>
  <si>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</si>
  <si>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</si>
  <si>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</si>
  <si>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</si>
  <si>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</si>
  <si>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</si>
  <si>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</si>
  <si>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</si>
  <si>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</si>
  <si>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</si>
  <si>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</si>
  <si>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</si>
  <si>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</si>
  <si>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</si>
  <si>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</si>
  <si>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</si>
  <si>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</si>
  <si>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</si>
  <si>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</si>
  <si>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</si>
  <si>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</si>
  <si>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</si>
  <si>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 xml:space="preserve"> ...........................................................................................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</si>
  <si>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</si>
  <si>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</si>
  <si>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</si>
  <si>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</si>
  <si>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</si>
  <si>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</si>
  <si>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</si>
  <si>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</si>
  <si>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</si>
  <si>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</si>
  <si>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</si>
  <si>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</si>
  <si>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</si>
  <si>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</si>
  <si>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</si>
  <si>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</si>
  <si>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</si>
  <si>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</si>
  <si>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</si>
  <si>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</si>
  <si>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</si>
  <si>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</si>
  <si>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</si>
  <si>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</si>
  <si>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</si>
  <si>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</si>
  <si>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</si>
  <si>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</si>
  <si>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</si>
  <si>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</si>
  <si>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</si>
  <si>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</si>
  <si>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</si>
  <si>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</si>
  <si>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</si>
  <si>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</si>
  <si>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</si>
  <si>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</si>
  <si>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</si>
  <si>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</si>
  <si>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</si>
  <si>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</si>
  <si>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</si>
  <si>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</si>
  <si>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</si>
  <si>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</si>
  <si>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</si>
  <si>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</si>
  <si>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</si>
  <si>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</si>
  <si>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</si>
  <si>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</si>
  <si>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</si>
  <si>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</si>
  <si>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</si>
  <si>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</si>
  <si>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</si>
  <si>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</si>
  <si>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</si>
  <si>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</si>
  <si>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</si>
  <si>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</si>
  <si>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</si>
  <si>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</si>
  <si>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</si>
  <si>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</si>
  <si>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</si>
  <si>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</si>
  <si>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</si>
  <si>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</si>
  <si>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</si>
  <si>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</si>
  <si>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</si>
  <si>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</si>
  <si>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</si>
  <si>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</si>
  <si>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</si>
  <si>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</si>
  <si>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</si>
  <si>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</si>
  <si>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</si>
  <si>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</si>
  <si>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</si>
  <si>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</si>
  <si>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</si>
  <si>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</si>
  <si>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</si>
  <si>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</si>
  <si>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</si>
  <si>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</si>
  <si>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</si>
  <si>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</si>
  <si>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</si>
  <si>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</si>
  <si>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</si>
  <si>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</si>
  <si>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</si>
  <si>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</si>
  <si>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</si>
  <si>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</si>
  <si>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</si>
  <si>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</si>
  <si>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</si>
  <si>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</si>
  <si>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</si>
  <si>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</si>
  <si>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</si>
  <si>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</si>
  <si>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</si>
  <si>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</si>
  <si>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</si>
  <si>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</si>
  <si>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</si>
  <si>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</si>
  <si>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</si>
  <si>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</si>
  <si>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</si>
  <si>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</si>
  <si>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</si>
  <si>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</si>
  <si>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</si>
  <si>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</si>
  <si>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</si>
  <si>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</si>
  <si>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</si>
  <si>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</si>
  <si>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</si>
  <si>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</si>
  <si>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</si>
  <si>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</si>
  <si>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</si>
  <si>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</si>
  <si>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</si>
  <si>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</si>
  <si>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</si>
  <si>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</si>
  <si>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</si>
  <si>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</si>
  <si>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</si>
  <si>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</si>
  <si>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</si>
  <si>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</si>
  <si>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</si>
  <si>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</si>
  <si>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</si>
  <si>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</si>
  <si>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</si>
  <si>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</si>
  <si>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</si>
  <si>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</si>
  <si>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</si>
  <si>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</si>
  <si>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</si>
  <si>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</si>
  <si>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</si>
  <si>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</si>
  <si>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</si>
  <si>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</si>
  <si>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</si>
  <si>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</si>
  <si>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</si>
  <si>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</si>
  <si>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</si>
  <si>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</si>
  <si>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</si>
  <si>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</si>
  <si>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</si>
  <si>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</si>
  <si>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</si>
  <si>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</si>
  <si>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</si>
  <si>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</si>
  <si>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</si>
  <si>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</si>
  <si>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</si>
  <si>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</si>
  <si>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</si>
  <si>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</si>
  <si>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</si>
  <si>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</si>
  <si>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</si>
  <si>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</si>
  <si>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</si>
  <si>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</si>
  <si>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</si>
  <si>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</si>
  <si>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</si>
  <si>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</si>
  <si>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</si>
  <si>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</si>
  <si>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</si>
  <si>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</si>
  <si>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</si>
  <si>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</si>
  <si>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</si>
  <si>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</si>
  <si>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</si>
  <si>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</si>
  <si>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</si>
  <si>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</si>
  <si>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</si>
  <si>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</si>
  <si>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</si>
  <si>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</si>
  <si>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</si>
  <si>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</si>
  <si>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</si>
  <si>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</si>
  <si>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</si>
  <si>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</si>
  <si>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</si>
  <si>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</si>
  <si>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</si>
  <si>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</si>
  <si>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</si>
  <si>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</si>
  <si>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</si>
  <si>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</si>
  <si>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</si>
  <si>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</si>
  <si>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</si>
  <si>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</si>
  <si>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</si>
  <si>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</si>
  <si>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</si>
  <si>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</si>
  <si>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</si>
  <si>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</si>
  <si>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</si>
  <si>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</si>
  <si>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</si>
  <si>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</si>
  <si>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</si>
  <si>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</si>
  <si>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</si>
  <si>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</si>
  <si>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</si>
  <si>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</si>
  <si>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</si>
  <si>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</si>
  <si>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</si>
  <si>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</si>
  <si>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</si>
  <si>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</si>
  <si>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</si>
  <si>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</si>
  <si>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</si>
  <si>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</si>
  <si>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</si>
  <si>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</si>
  <si>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</si>
  <si>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</si>
  <si>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</si>
  <si>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</si>
  <si>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</si>
  <si>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</si>
  <si>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</si>
  <si>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</si>
  <si>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</si>
  <si>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</si>
  <si>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</si>
  <si>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</si>
  <si>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</si>
  <si>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</si>
  <si>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</si>
  <si>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</si>
  <si>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</si>
  <si>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</si>
  <si>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</si>
  <si>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</si>
  <si>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</si>
  <si>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</si>
  <si>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</si>
  <si>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</si>
  <si>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</si>
  <si>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</si>
  <si>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</si>
  <si>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</si>
  <si>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</si>
  <si>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</si>
  <si>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</si>
  <si>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</si>
  <si>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</si>
  <si>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</si>
  <si>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</si>
  <si>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</si>
  <si>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</si>
  <si>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</si>
  <si>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</si>
  <si>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</si>
  <si>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</si>
  <si>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 xml:space="preserve">งบการลงทุนรวมค่าดำเนิการต่างๆระบบ INTERNET </t>
  </si>
  <si>
    <t>ค่าบริการประเภท CBN INTERNET</t>
  </si>
  <si>
    <t xml:space="preserve">ค่าเฉลี่ยรายได้ / ห้อง 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</si>
  <si>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</si>
  <si>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</si>
  <si>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</si>
  <si>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อัตราการคืนทุนรวม2ระบบ</t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</si>
  <si>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</si>
  <si>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</si>
  <si>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</si>
  <si>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</si>
  <si>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</si>
  <si>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</si>
  <si>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</si>
  <si>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</si>
  <si>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</si>
  <si>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</si>
  <si>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</si>
  <si>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</si>
  <si>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</si>
  <si>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</si>
  <si>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</si>
  <si>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</si>
  <si>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</si>
  <si>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</si>
  <si>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</si>
  <si>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</si>
  <si>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</si>
  <si>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</si>
  <si>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</si>
  <si>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</si>
  <si>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</si>
  <si>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</si>
  <si>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</si>
  <si>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</si>
  <si>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</si>
  <si>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</si>
  <si>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</si>
  <si>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</si>
  <si>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</si>
  <si>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</si>
  <si>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</si>
  <si>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</si>
  <si>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</si>
  <si>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</si>
  <si>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</si>
  <si>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</si>
  <si>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</si>
  <si>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</si>
  <si>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</si>
  <si>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</si>
  <si>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</si>
  <si>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</si>
  <si>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</si>
  <si>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</si>
  <si>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</si>
  <si>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</si>
  <si>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</si>
  <si>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</si>
  <si>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</si>
  <si>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</si>
  <si>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</si>
  <si>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</si>
  <si>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</si>
  <si>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</si>
  <si>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</si>
  <si>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</si>
  <si>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</si>
  <si>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</si>
  <si>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</si>
  <si>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</si>
  <si>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</si>
  <si>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</si>
  <si>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</si>
  <si>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</si>
  <si>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</si>
  <si>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</si>
  <si>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</si>
  <si>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</si>
  <si>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</si>
  <si>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</si>
  <si>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</si>
  <si>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</si>
  <si>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</si>
  <si>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</si>
  <si>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</si>
  <si>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</si>
  <si>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</si>
  <si>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</si>
  <si>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</si>
  <si>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</si>
  <si>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</si>
  <si>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</si>
  <si>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</si>
  <si>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</si>
  <si>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</si>
  <si>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</si>
  <si>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</si>
  <si>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</si>
  <si>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</si>
  <si>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</si>
  <si>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</si>
  <si>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</si>
  <si>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</si>
  <si>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</si>
  <si>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</si>
  <si>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</si>
  <si>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</si>
  <si>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</si>
  <si>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</si>
  <si>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</si>
  <si>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</si>
  <si>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</si>
  <si>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</si>
  <si>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</si>
  <si>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</si>
  <si>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</si>
  <si>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</si>
  <si>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</si>
  <si>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</si>
  <si>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</si>
  <si>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</si>
  <si>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</si>
  <si>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</si>
  <si>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</si>
  <si>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</si>
  <si>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</si>
  <si>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</si>
  <si>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</si>
  <si>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</si>
  <si>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</si>
  <si>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</si>
  <si>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</si>
  <si>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</si>
  <si>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</si>
  <si>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</si>
  <si>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</si>
  <si>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</si>
  <si>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</si>
  <si>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</si>
  <si>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</si>
  <si>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</si>
  <si>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</si>
  <si>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</si>
  <si>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</si>
  <si>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</si>
  <si>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</si>
  <si>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</si>
  <si>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</si>
  <si>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</si>
  <si>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</si>
  <si>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</si>
  <si>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</si>
  <si>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</si>
  <si>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</si>
  <si>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</si>
  <si>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</si>
  <si>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</si>
  <si>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</si>
  <si>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</si>
  <si>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</si>
  <si>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</si>
  <si>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</si>
  <si>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</si>
  <si>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</si>
  <si>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</si>
  <si>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</si>
  <si>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</si>
  <si>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</si>
  <si>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</si>
  <si>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</si>
  <si>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</si>
  <si>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</si>
  <si>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</si>
  <si>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</si>
  <si>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</si>
  <si>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</si>
  <si>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</si>
  <si>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</si>
  <si>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</si>
  <si>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</si>
  <si>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</si>
  <si>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</si>
  <si>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</si>
  <si>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</si>
  <si>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</si>
  <si>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</si>
  <si>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</si>
  <si>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</si>
  <si>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</si>
  <si>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</si>
  <si>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</si>
  <si>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</si>
  <si>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</si>
  <si>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</si>
  <si>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</si>
  <si>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</si>
  <si>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</si>
  <si>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</si>
  <si>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</si>
  <si>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</si>
  <si>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</si>
  <si>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</si>
  <si>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</si>
  <si>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</si>
  <si>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</si>
  <si>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</si>
  <si>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</si>
  <si>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</si>
  <si>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</si>
  <si>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</si>
  <si>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</si>
  <si>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</si>
  <si>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</si>
  <si>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</si>
  <si>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</si>
  <si>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</si>
  <si>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</si>
  <si>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</si>
  <si>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</si>
  <si>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</si>
  <si>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</si>
  <si>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</si>
  <si>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</si>
  <si>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</si>
  <si>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</si>
  <si>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</si>
  <si>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</si>
  <si>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</si>
  <si>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</si>
  <si>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</si>
  <si>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</si>
  <si>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</si>
  <si>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</si>
  <si>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</si>
  <si>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</si>
  <si>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</si>
  <si>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</si>
  <si>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</si>
  <si>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</si>
  <si>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</si>
  <si>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</si>
  <si>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</si>
  <si>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</si>
  <si>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</si>
  <si>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</si>
  <si>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</si>
  <si>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</si>
  <si>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</si>
  <si>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</si>
  <si>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</si>
  <si>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</si>
  <si>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</si>
  <si>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</si>
  <si>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</si>
  <si>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</si>
  <si>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</si>
  <si>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</si>
  <si>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</si>
  <si>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</si>
  <si>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</si>
  <si>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</si>
  <si>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นายสุริยา พลทิพย์ , นายชนะชัย คุ้มคำ</t>
  </si>
  <si>
    <t>Service Support / ผู้ช่วยผู้อำนวยการส่วนงานบริหาร</t>
  </si>
  <si>
    <t>ผู้อนุมัติส่วนงานพื้นที่</t>
  </si>
  <si>
    <t>นายนิมิต  จุ้ยอยู่ทอง</t>
  </si>
  <si>
    <t>*หมายเหตุ ใช้ตู้ Rack ของทางโรงแรม</t>
  </si>
  <si>
    <t>086-8649415</t>
  </si>
  <si>
    <t xml:space="preserve"> รุจิเวศน์เพลส</t>
  </si>
  <si>
    <t>76/75 ซ.ประชาชื่นนนทบุรี 5 ถ.ประชาชื่น ต.บางเขน อ.เมืองนนทบุรี จ.นนทบุรี 11000</t>
  </si>
  <si>
    <t xml:space="preserve">ค่าบริการประเภท CN Cable TV , IPTV </t>
  </si>
  <si>
    <t>https://maps.app.goo.gl/jm2YhnMabLpfcvu69</t>
  </si>
  <si>
    <t>คุณตั๊ก</t>
  </si>
  <si>
    <t>11041/03</t>
  </si>
  <si>
    <t>21/3/2025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</si>
</sst>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6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2" xfId="0" applyNumberFormat="1" applyFont="1" applyFill="1" applyBorder="1"/>
    <xf numFmtId="0" fontId="8" fillId="10" borderId="43" xfId="0" applyFont="1" applyFill="1" applyBorder="1" applyAlignment="1">
      <alignment horizontal="center"/>
    </xf>
    <xf numFmtId="0" fontId="7" fillId="10" borderId="41" xfId="0" applyFont="1" applyFill="1" applyBorder="1"/>
    <xf numFmtId="0" fontId="8" fillId="10" borderId="42" xfId="0" applyFont="1" applyFill="1" applyBorder="1" applyAlignment="1">
      <alignment horizontal="right"/>
    </xf>
    <xf numFmtId="0" fontId="8" fillId="10" borderId="41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4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5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4" xfId="0" applyFont="1" applyBorder="1" applyAlignment="1">
      <alignment wrapText="1"/>
    </xf>
    <xf numFmtId="0" fontId="35" fillId="0" borderId="45" xfId="0" applyFont="1" applyBorder="1" applyAlignment="1">
      <alignment horizontal="center" wrapText="1"/>
    </xf>
    <xf numFmtId="0" fontId="35" fillId="19" borderId="45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43" fontId="38" fillId="5" borderId="3" xfId="1" applyFont="1" applyFill="1" applyBorder="1" applyAlignment="1" applyProtection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0" borderId="3" xfId="1" applyFont="1" applyFill="1" applyBorder="1" applyAlignment="1" applyProtection="1">
      <alignment horizontal="center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38" fillId="5" borderId="3" xfId="0" applyFont="1" applyFill="1" applyBorder="1" applyAlignment="1">
      <alignment horizontal="center"/>
    </xf>
    <xf numFmtId="0" fontId="37" fillId="14" borderId="10" xfId="0" applyFont="1" applyFill="1" applyBorder="1" applyAlignment="1">
      <alignment horizontal="center"/>
    </xf>
    <xf numFmtId="43" fontId="42" fillId="14" borderId="8" xfId="0" applyNumberFormat="1" applyFont="1" applyFill="1" applyBorder="1"/>
    <xf numFmtId="43" fontId="41" fillId="14" borderId="47" xfId="0" applyNumberFormat="1" applyFont="1" applyFill="1" applyBorder="1" applyAlignment="1">
      <alignment horizontal="center"/>
    </xf>
    <xf numFmtId="43" fontId="41" fillId="14" borderId="46" xfId="1" applyFont="1" applyFill="1" applyBorder="1" applyAlignment="1" applyProtection="1"/>
    <xf numFmtId="43" fontId="41" fillId="14" borderId="8" xfId="1" applyFont="1" applyFill="1" applyBorder="1" applyAlignment="1" applyProtection="1">
      <alignment horizontal="right"/>
    </xf>
    <xf numFmtId="43" fontId="42" fillId="14" borderId="8" xfId="1" applyFont="1" applyFill="1" applyBorder="1" applyAlignment="1" applyProtection="1"/>
    <xf numFmtId="0" fontId="41" fillId="14" borderId="48" xfId="0" applyFont="1" applyFill="1" applyBorder="1" applyAlignment="1">
      <alignment horizontal="center"/>
    </xf>
    <xf numFmtId="164" fontId="37" fillId="3" borderId="3" xfId="0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center" vertical="top"/>
    </xf>
    <xf numFmtId="0" fontId="6" fillId="17" borderId="1" xfId="0" applyFont="1" applyFill="1" applyBorder="1" applyAlignment="1">
      <alignment horizontal="center"/>
    </xf>
    <xf numFmtId="43" fontId="41" fillId="14" borderId="46" xfId="1" applyFont="1" applyFill="1" applyBorder="1" applyAlignment="1" applyProtection="1">
      <alignment horizontal="right"/>
    </xf>
    <xf numFmtId="43" fontId="41" fillId="14" borderId="8" xfId="1" applyFont="1" applyFill="1" applyBorder="1" applyAlignment="1" applyProtection="1">
      <alignment horizontal="right"/>
    </xf>
    <xf numFmtId="0" fontId="41" fillId="14" borderId="46" xfId="0" applyFont="1" applyFill="1" applyBorder="1" applyAlignment="1">
      <alignment horizontal="left"/>
    </xf>
    <xf numFmtId="0" fontId="41" fillId="14" borderId="8" xfId="0" applyFont="1" applyFill="1" applyBorder="1" applyAlignment="1">
      <alignment horizontal="left"/>
    </xf>
    <xf numFmtId="0" fontId="8" fillId="10" borderId="41" xfId="0" applyFont="1" applyFill="1" applyBorder="1" applyAlignment="1">
      <alignment horizontal="right"/>
    </xf>
    <xf numFmtId="0" fontId="8" fillId="10" borderId="42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8" fillId="17" borderId="1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3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0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0" fontId="2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left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242139</xdr:colOff>
      <xdr:row>83</xdr:row>
      <xdr:rowOff>22469</xdr:rowOff>
    </xdr:from>
    <xdr:to>
      <xdr:col>9</xdr:col>
      <xdr:colOff>478021</xdr:colOff>
      <xdr:row>83</xdr:row>
      <xdr:rowOff>224159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1318353" y="19662112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1090950</xdr:colOff>
      <xdr:row>83</xdr:row>
      <xdr:rowOff>20516</xdr:rowOff>
    </xdr:from>
    <xdr:to>
      <xdr:col>10</xdr:col>
      <xdr:colOff>183832</xdr:colOff>
      <xdr:row>83</xdr:row>
      <xdr:rowOff>222206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F4B96C6C-CEF7-4EE1-A43F-E21CF5399DA5}"/>
            </a:ext>
          </a:extLst>
        </xdr:cNvPr>
        <xdr:cNvSpPr/>
      </xdr:nvSpPr>
      <xdr:spPr>
        <a:xfrm>
          <a:off x="12167164" y="19660159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437244</xdr:colOff>
      <xdr:row>78</xdr:row>
      <xdr:rowOff>171448</xdr:rowOff>
    </xdr:from>
    <xdr:to>
      <xdr:col>4</xdr:col>
      <xdr:colOff>687135</xdr:colOff>
      <xdr:row>78</xdr:row>
      <xdr:rowOff>368843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3412F5C0-827D-48E6-9432-F124002FB83F}"/>
            </a:ext>
          </a:extLst>
        </xdr:cNvPr>
        <xdr:cNvSpPr/>
      </xdr:nvSpPr>
      <xdr:spPr>
        <a:xfrm>
          <a:off x="7076169" y="19411948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1362988</xdr:colOff>
      <xdr:row>78</xdr:row>
      <xdr:rowOff>160561</xdr:rowOff>
    </xdr:from>
    <xdr:to>
      <xdr:col>5</xdr:col>
      <xdr:colOff>231754</xdr:colOff>
      <xdr:row>78</xdr:row>
      <xdr:rowOff>357956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269A6358-DAC6-4760-B590-13CCDBCFEB77}"/>
            </a:ext>
          </a:extLst>
        </xdr:cNvPr>
        <xdr:cNvSpPr/>
      </xdr:nvSpPr>
      <xdr:spPr>
        <a:xfrm>
          <a:off x="8001913" y="19401061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581025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2" y="18142"/>
          <a:ext cx="1368424" cy="71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27</xdr:col>
      <xdr:colOff>595627</xdr:colOff>
      <xdr:row>38</xdr:row>
      <xdr:rowOff>107292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A1D65-EEF3-46D8-8DF8-33D25561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0"/>
          <a:ext cx="14616427" cy="705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m2YhnMabLpfcvu6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G44" zoomScale="59" zoomScaleNormal="20" workbookViewId="0">
      <selection activeCell="Q101" sqref="Q101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340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531</v>
      </c>
      <c r="J2" s="53" t="s">
        <v>532</v>
      </c>
      <c r="K2" s="53">
        <v>2566</v>
      </c>
      <c r="M2" s="22" t="s">
        <v>341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496</v>
      </c>
      <c r="J3" s="53" t="s">
        <v>496</v>
      </c>
      <c r="K3" s="53">
        <v>2567</v>
      </c>
      <c r="M3" s="22" t="s">
        <v>342</v>
      </c>
      <c r="N3" s="20" t="s">
        <v>301</v>
      </c>
    </row>
    <row r="4" spans="1:15">
      <c r="A4" s="116">
        <v>243257</v>
      </c>
      <c r="B4" s="117" t="s">
        <v>492</v>
      </c>
      <c r="C4" s="118" t="s">
        <v>3</v>
      </c>
      <c r="E4" s="117" t="s">
        <v>492</v>
      </c>
      <c r="F4" s="119">
        <v>2000</v>
      </c>
      <c r="G4" s="118" t="s">
        <v>3</v>
      </c>
      <c r="I4" s="53" t="s">
        <v>497</v>
      </c>
      <c r="J4" s="53" t="s">
        <v>497</v>
      </c>
      <c r="K4" s="53">
        <v>2568</v>
      </c>
      <c r="M4" s="22" t="s">
        <v>559</v>
      </c>
      <c r="N4" s="20" t="s">
        <v>561</v>
      </c>
      <c r="O4" s="53">
        <v>299</v>
      </c>
    </row>
    <row r="5" spans="1:15">
      <c r="A5" s="110">
        <v>243171</v>
      </c>
      <c r="B5" s="56" t="s">
        <v>447</v>
      </c>
      <c r="C5" s="57" t="s">
        <v>3</v>
      </c>
      <c r="E5" s="56" t="s">
        <v>447</v>
      </c>
      <c r="F5" s="58">
        <v>2200</v>
      </c>
      <c r="G5" s="57" t="s">
        <v>3</v>
      </c>
      <c r="I5" s="53" t="s">
        <v>498</v>
      </c>
      <c r="J5" s="53" t="s">
        <v>498</v>
      </c>
      <c r="K5" s="53">
        <v>2569</v>
      </c>
      <c r="M5" s="22" t="s">
        <v>421</v>
      </c>
      <c r="N5" s="21" t="s">
        <v>298</v>
      </c>
      <c r="O5" s="53">
        <v>399</v>
      </c>
    </row>
    <row r="6" spans="1:15">
      <c r="A6" s="110"/>
      <c r="B6" s="56" t="s">
        <v>633</v>
      </c>
      <c r="C6" s="57" t="s">
        <v>3</v>
      </c>
      <c r="E6" s="56" t="s">
        <v>633</v>
      </c>
      <c r="F6" s="58">
        <v>1000</v>
      </c>
      <c r="G6" s="57" t="s">
        <v>3</v>
      </c>
      <c r="I6" s="53" t="s">
        <v>499</v>
      </c>
      <c r="J6" s="53" t="s">
        <v>499</v>
      </c>
      <c r="K6" s="53">
        <v>2570</v>
      </c>
      <c r="M6" s="22" t="s">
        <v>343</v>
      </c>
      <c r="N6" s="20" t="s">
        <v>560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500</v>
      </c>
      <c r="J7" s="53" t="s">
        <v>500</v>
      </c>
      <c r="M7" s="22" t="s">
        <v>344</v>
      </c>
      <c r="N7" s="20" t="s">
        <v>301</v>
      </c>
    </row>
    <row r="8" spans="1:15">
      <c r="A8" s="53" t="s">
        <v>533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501</v>
      </c>
      <c r="J8" s="53" t="s">
        <v>501</v>
      </c>
      <c r="M8" s="22" t="s">
        <v>345</v>
      </c>
      <c r="N8" s="21" t="s">
        <v>298</v>
      </c>
      <c r="O8" s="53">
        <v>399</v>
      </c>
    </row>
    <row r="9" spans="1:15">
      <c r="A9" s="53" t="s">
        <v>556</v>
      </c>
      <c r="B9" s="59" t="s">
        <v>554</v>
      </c>
      <c r="C9" s="57" t="s">
        <v>3</v>
      </c>
      <c r="E9" s="59" t="s">
        <v>554</v>
      </c>
      <c r="F9" s="58">
        <v>2650</v>
      </c>
      <c r="G9" s="57" t="s">
        <v>3</v>
      </c>
      <c r="I9" s="53" t="s">
        <v>502</v>
      </c>
      <c r="J9" s="53" t="s">
        <v>502</v>
      </c>
      <c r="M9" s="22" t="s">
        <v>524</v>
      </c>
      <c r="N9" s="21" t="s">
        <v>298</v>
      </c>
    </row>
    <row r="10" spans="1:15">
      <c r="A10" s="53" t="s">
        <v>556</v>
      </c>
      <c r="B10" s="59" t="s">
        <v>555</v>
      </c>
      <c r="C10" s="57" t="s">
        <v>3</v>
      </c>
      <c r="E10" s="59" t="s">
        <v>555</v>
      </c>
      <c r="F10" s="58">
        <v>3990</v>
      </c>
      <c r="G10" s="57" t="s">
        <v>3</v>
      </c>
      <c r="I10" s="53" t="s">
        <v>503</v>
      </c>
      <c r="J10" s="53" t="s">
        <v>503</v>
      </c>
      <c r="M10" s="23" t="s">
        <v>346</v>
      </c>
      <c r="N10" s="20" t="s">
        <v>301</v>
      </c>
    </row>
    <row r="11" spans="1:15">
      <c r="A11" s="53" t="s">
        <v>556</v>
      </c>
      <c r="B11" s="60" t="s">
        <v>569</v>
      </c>
      <c r="C11" s="57" t="s">
        <v>3</v>
      </c>
      <c r="E11" s="60" t="s">
        <v>569</v>
      </c>
      <c r="F11" s="58">
        <v>10000</v>
      </c>
      <c r="G11" s="57" t="s">
        <v>3</v>
      </c>
      <c r="I11" s="53" t="s">
        <v>504</v>
      </c>
      <c r="J11" s="53" t="s">
        <v>504</v>
      </c>
      <c r="M11" s="23" t="s">
        <v>490</v>
      </c>
      <c r="N11" s="20" t="s">
        <v>301</v>
      </c>
    </row>
    <row r="12" spans="1:15">
      <c r="A12" s="53" t="s">
        <v>556</v>
      </c>
      <c r="B12" s="60" t="s">
        <v>570</v>
      </c>
      <c r="C12" s="57" t="s">
        <v>3</v>
      </c>
      <c r="E12" s="60" t="s">
        <v>570</v>
      </c>
      <c r="F12" s="58">
        <v>2800</v>
      </c>
      <c r="G12" s="57" t="s">
        <v>3</v>
      </c>
      <c r="I12" s="53" t="s">
        <v>505</v>
      </c>
      <c r="J12" s="53" t="s">
        <v>505</v>
      </c>
      <c r="M12" s="23" t="s">
        <v>489</v>
      </c>
      <c r="N12" s="20" t="s">
        <v>301</v>
      </c>
    </row>
    <row r="13" spans="1:15">
      <c r="B13" s="59" t="s">
        <v>732</v>
      </c>
      <c r="C13" s="57" t="s">
        <v>3</v>
      </c>
      <c r="E13" s="59" t="s">
        <v>732</v>
      </c>
      <c r="F13" s="58">
        <v>45</v>
      </c>
      <c r="G13" s="57" t="s">
        <v>3</v>
      </c>
      <c r="I13" s="53" t="s">
        <v>506</v>
      </c>
      <c r="J13" s="53" t="s">
        <v>506</v>
      </c>
      <c r="M13" s="23" t="s">
        <v>410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507</v>
      </c>
      <c r="J14" s="53" t="s">
        <v>507</v>
      </c>
      <c r="M14" s="23" t="s">
        <v>411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526</v>
      </c>
      <c r="J15" s="53" t="s">
        <v>526</v>
      </c>
      <c r="M15" s="23" t="s">
        <v>347</v>
      </c>
      <c r="N15" s="20" t="s">
        <v>301</v>
      </c>
    </row>
    <row r="16" spans="1:15">
      <c r="B16" s="56" t="s">
        <v>444</v>
      </c>
      <c r="C16" s="57" t="s">
        <v>3</v>
      </c>
      <c r="E16" s="56" t="s">
        <v>444</v>
      </c>
      <c r="F16" s="58">
        <v>2600</v>
      </c>
      <c r="G16" s="57" t="s">
        <v>3</v>
      </c>
      <c r="J16" s="53" t="s">
        <v>530</v>
      </c>
      <c r="M16" s="23" t="s">
        <v>348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534</v>
      </c>
      <c r="J17" s="53" t="s">
        <v>531</v>
      </c>
      <c r="M17" s="23" t="s">
        <v>349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509</v>
      </c>
      <c r="M18" s="23" t="s">
        <v>350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510</v>
      </c>
      <c r="J19" s="120"/>
      <c r="M19" s="23" t="s">
        <v>351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511</v>
      </c>
      <c r="J20" s="120"/>
      <c r="M20" s="23" t="s">
        <v>582</v>
      </c>
      <c r="N20" s="21" t="s">
        <v>298</v>
      </c>
      <c r="O20" s="53">
        <v>399</v>
      </c>
    </row>
    <row r="21" spans="1:15">
      <c r="A21" s="53" t="s">
        <v>556</v>
      </c>
      <c r="B21" s="60" t="s">
        <v>557</v>
      </c>
      <c r="C21" s="57" t="s">
        <v>3</v>
      </c>
      <c r="E21" s="60" t="s">
        <v>557</v>
      </c>
      <c r="F21" s="58">
        <v>4500</v>
      </c>
      <c r="G21" s="57" t="s">
        <v>3</v>
      </c>
      <c r="I21" s="53" t="s">
        <v>512</v>
      </c>
      <c r="M21" s="23" t="s">
        <v>523</v>
      </c>
      <c r="N21" s="21" t="s">
        <v>298</v>
      </c>
      <c r="O21" s="53">
        <v>399</v>
      </c>
    </row>
    <row r="22" spans="1:15">
      <c r="A22" s="53" t="s">
        <v>533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513</v>
      </c>
      <c r="M22" s="23" t="s">
        <v>464</v>
      </c>
      <c r="N22" s="20" t="s">
        <v>561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514</v>
      </c>
      <c r="M23" s="23" t="s">
        <v>352</v>
      </c>
      <c r="N23" s="20" t="s">
        <v>561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515</v>
      </c>
      <c r="M24" s="23" t="s">
        <v>353</v>
      </c>
      <c r="N24" s="20" t="s">
        <v>560</v>
      </c>
    </row>
    <row r="25" spans="1:15">
      <c r="A25" s="53" t="s">
        <v>138</v>
      </c>
      <c r="B25" s="60" t="s">
        <v>456</v>
      </c>
      <c r="C25" s="57" t="s">
        <v>3</v>
      </c>
      <c r="E25" s="60" t="s">
        <v>456</v>
      </c>
      <c r="F25" s="61">
        <v>12500</v>
      </c>
      <c r="G25" s="57" t="s">
        <v>3</v>
      </c>
      <c r="I25" s="53" t="s">
        <v>516</v>
      </c>
      <c r="M25" s="23" t="s">
        <v>581</v>
      </c>
      <c r="N25" s="20" t="s">
        <v>560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517</v>
      </c>
      <c r="M26" s="23" t="s">
        <v>354</v>
      </c>
      <c r="N26" s="20" t="s">
        <v>301</v>
      </c>
    </row>
    <row r="27" spans="1:15" ht="16.8" customHeight="1">
      <c r="B27" s="56" t="s">
        <v>671</v>
      </c>
      <c r="C27" s="57" t="s">
        <v>3</v>
      </c>
      <c r="E27" s="56" t="s">
        <v>671</v>
      </c>
      <c r="F27" s="58">
        <v>3400</v>
      </c>
      <c r="G27" s="57" t="s">
        <v>3</v>
      </c>
      <c r="I27" s="53" t="s">
        <v>518</v>
      </c>
      <c r="M27" s="23" t="s">
        <v>355</v>
      </c>
      <c r="N27" s="20" t="s">
        <v>301</v>
      </c>
    </row>
    <row r="28" spans="1:15">
      <c r="A28" s="110">
        <v>243171</v>
      </c>
      <c r="B28" s="56" t="s">
        <v>448</v>
      </c>
      <c r="C28" s="57" t="s">
        <v>3</v>
      </c>
      <c r="E28" s="56" t="s">
        <v>448</v>
      </c>
      <c r="F28" s="58">
        <v>5750</v>
      </c>
      <c r="G28" s="57" t="s">
        <v>3</v>
      </c>
      <c r="I28" s="53" t="s">
        <v>519</v>
      </c>
      <c r="M28" t="s">
        <v>650</v>
      </c>
      <c r="N28" s="20" t="s">
        <v>301</v>
      </c>
    </row>
    <row r="29" spans="1:15">
      <c r="A29" s="110"/>
      <c r="B29" s="56" t="s">
        <v>568</v>
      </c>
      <c r="C29" s="57" t="s">
        <v>3</v>
      </c>
      <c r="E29" s="56" t="s">
        <v>568</v>
      </c>
      <c r="F29" s="58">
        <v>26000</v>
      </c>
      <c r="G29" s="57" t="s">
        <v>3</v>
      </c>
      <c r="I29" s="53" t="s">
        <v>520</v>
      </c>
      <c r="M29" t="s">
        <v>651</v>
      </c>
      <c r="N29" s="20" t="s">
        <v>301</v>
      </c>
    </row>
    <row r="30" spans="1:15">
      <c r="A30" s="116">
        <v>243257</v>
      </c>
      <c r="B30" s="117" t="s">
        <v>493</v>
      </c>
      <c r="C30" s="118" t="s">
        <v>3</v>
      </c>
      <c r="E30" s="117" t="s">
        <v>493</v>
      </c>
      <c r="F30" s="119">
        <v>10890</v>
      </c>
      <c r="G30" s="118" t="s">
        <v>3</v>
      </c>
      <c r="I30" s="53" t="s">
        <v>531</v>
      </c>
      <c r="M30" t="s">
        <v>652</v>
      </c>
      <c r="N30" s="20" t="s">
        <v>301</v>
      </c>
    </row>
    <row r="31" spans="1:15">
      <c r="A31" s="116"/>
      <c r="B31" s="117" t="s">
        <v>632</v>
      </c>
      <c r="C31" s="118" t="s">
        <v>3</v>
      </c>
      <c r="E31" s="117" t="s">
        <v>632</v>
      </c>
      <c r="F31" s="119">
        <v>12000</v>
      </c>
      <c r="G31" s="118" t="s">
        <v>3</v>
      </c>
      <c r="M31" t="s">
        <v>653</v>
      </c>
      <c r="N31" s="21" t="s">
        <v>298</v>
      </c>
      <c r="O31" s="53">
        <v>399</v>
      </c>
    </row>
    <row r="32" spans="1:15">
      <c r="A32" s="116"/>
      <c r="B32" s="117" t="s">
        <v>631</v>
      </c>
      <c r="C32" s="118" t="s">
        <v>3</v>
      </c>
      <c r="E32" s="117" t="s">
        <v>631</v>
      </c>
      <c r="F32" s="119">
        <v>7600</v>
      </c>
      <c r="G32" s="118" t="s">
        <v>3</v>
      </c>
      <c r="M32" t="s">
        <v>654</v>
      </c>
      <c r="N32" s="20" t="s">
        <v>558</v>
      </c>
    </row>
    <row r="33" spans="1:14">
      <c r="A33" s="116">
        <v>243410</v>
      </c>
      <c r="B33" s="117" t="s">
        <v>563</v>
      </c>
      <c r="C33" s="118" t="s">
        <v>3</v>
      </c>
      <c r="E33" s="117" t="s">
        <v>563</v>
      </c>
      <c r="F33" s="119">
        <v>3000</v>
      </c>
      <c r="G33" s="118" t="s">
        <v>3</v>
      </c>
      <c r="M33" t="s">
        <v>655</v>
      </c>
      <c r="N33" s="20" t="s">
        <v>301</v>
      </c>
    </row>
    <row r="34" spans="1:14">
      <c r="A34" s="110">
        <v>243171</v>
      </c>
      <c r="B34" s="56" t="s">
        <v>449</v>
      </c>
      <c r="C34" s="57" t="s">
        <v>3</v>
      </c>
      <c r="E34" s="56" t="s">
        <v>449</v>
      </c>
      <c r="F34" s="58">
        <v>4500</v>
      </c>
      <c r="G34" s="57" t="s">
        <v>3</v>
      </c>
      <c r="M34" t="s">
        <v>656</v>
      </c>
      <c r="N34" s="20" t="s">
        <v>301</v>
      </c>
    </row>
    <row r="35" spans="1:14">
      <c r="A35" s="110"/>
      <c r="B35" s="56" t="s">
        <v>617</v>
      </c>
      <c r="C35" s="57" t="s">
        <v>3</v>
      </c>
      <c r="E35" s="56" t="s">
        <v>617</v>
      </c>
      <c r="F35" s="58">
        <v>50000</v>
      </c>
      <c r="G35" s="57" t="s">
        <v>3</v>
      </c>
    </row>
    <row r="36" spans="1:14">
      <c r="A36" s="110"/>
      <c r="B36" s="56" t="s">
        <v>618</v>
      </c>
      <c r="C36" s="57" t="s">
        <v>3</v>
      </c>
      <c r="E36" s="56" t="s">
        <v>618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854</v>
      </c>
      <c r="C40" s="57" t="s">
        <v>61</v>
      </c>
      <c r="E40" s="56" t="s">
        <v>854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468</v>
      </c>
    </row>
    <row r="44" spans="1:14">
      <c r="B44" s="56" t="s">
        <v>725</v>
      </c>
      <c r="C44" s="57" t="s">
        <v>3</v>
      </c>
      <c r="E44" s="56" t="s">
        <v>725</v>
      </c>
      <c r="F44" s="58">
        <v>1890</v>
      </c>
      <c r="G44" s="57" t="s">
        <v>3</v>
      </c>
    </row>
    <row r="45" spans="1:14">
      <c r="B45" s="56" t="s">
        <v>480</v>
      </c>
      <c r="C45" s="57" t="s">
        <v>37</v>
      </c>
      <c r="E45" s="56" t="s">
        <v>480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822</v>
      </c>
      <c r="J49" s="92"/>
      <c r="K49" s="95">
        <v>1300</v>
      </c>
      <c r="N49" s="92" t="s">
        <v>822</v>
      </c>
      <c r="O49" s="92"/>
      <c r="P49" s="95">
        <v>1300</v>
      </c>
      <c r="Q49" s="53" t="s">
        <v>425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422</v>
      </c>
      <c r="J50" s="92"/>
      <c r="K50" s="95">
        <v>1000</v>
      </c>
      <c r="N50" s="92" t="s">
        <v>422</v>
      </c>
      <c r="O50" s="92"/>
      <c r="P50" s="95">
        <v>1000</v>
      </c>
      <c r="Q50" s="53" t="s">
        <v>425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423</v>
      </c>
      <c r="J51" s="92"/>
      <c r="K51" s="95">
        <v>1500</v>
      </c>
      <c r="N51" s="92" t="s">
        <v>423</v>
      </c>
      <c r="O51" s="92"/>
      <c r="P51" s="95">
        <v>1500</v>
      </c>
      <c r="Q51" s="53" t="s">
        <v>425</v>
      </c>
    </row>
    <row r="52" spans="2:17">
      <c r="B52" s="56" t="s">
        <v>412</v>
      </c>
      <c r="C52" s="57" t="s">
        <v>9</v>
      </c>
      <c r="E52" s="56" t="s">
        <v>412</v>
      </c>
      <c r="F52" s="58">
        <v>1200</v>
      </c>
      <c r="G52" s="57" t="s">
        <v>9</v>
      </c>
      <c r="I52" s="92" t="s">
        <v>424</v>
      </c>
      <c r="J52" s="92"/>
      <c r="K52" s="95">
        <v>2000</v>
      </c>
      <c r="N52" s="92" t="s">
        <v>424</v>
      </c>
      <c r="O52" s="92"/>
      <c r="P52" s="95">
        <v>2000</v>
      </c>
      <c r="Q52" s="53" t="s">
        <v>425</v>
      </c>
    </row>
    <row r="53" spans="2:17">
      <c r="B53" s="56" t="s">
        <v>565</v>
      </c>
      <c r="C53" s="57" t="s">
        <v>9</v>
      </c>
      <c r="E53" s="56" t="s">
        <v>565</v>
      </c>
      <c r="F53" s="58">
        <v>8500</v>
      </c>
      <c r="G53" s="57" t="s">
        <v>9</v>
      </c>
      <c r="I53" s="59" t="s">
        <v>391</v>
      </c>
      <c r="J53" s="59"/>
      <c r="K53" s="58">
        <v>150</v>
      </c>
      <c r="N53" s="59" t="s">
        <v>391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409</v>
      </c>
      <c r="J54" s="59"/>
      <c r="K54" s="58">
        <v>500</v>
      </c>
      <c r="N54" s="59" t="s">
        <v>409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441</v>
      </c>
      <c r="J55" s="101"/>
      <c r="K55" s="102">
        <v>7</v>
      </c>
      <c r="N55" s="101" t="s">
        <v>441</v>
      </c>
      <c r="O55" s="101"/>
      <c r="P55" s="102">
        <v>7</v>
      </c>
      <c r="Q55" s="53" t="s">
        <v>2</v>
      </c>
    </row>
    <row r="56" spans="2:17">
      <c r="B56" s="59" t="s">
        <v>420</v>
      </c>
      <c r="C56" s="57" t="s">
        <v>3</v>
      </c>
      <c r="E56" s="59" t="s">
        <v>420</v>
      </c>
      <c r="F56" s="58">
        <v>2200</v>
      </c>
      <c r="G56" s="57" t="s">
        <v>3</v>
      </c>
      <c r="I56" s="62" t="s">
        <v>434</v>
      </c>
      <c r="J56" s="62"/>
      <c r="K56" s="64">
        <v>7</v>
      </c>
      <c r="N56" s="62" t="s">
        <v>434</v>
      </c>
      <c r="O56" s="62"/>
      <c r="P56" s="64">
        <v>7</v>
      </c>
      <c r="Q56" s="53" t="s">
        <v>2</v>
      </c>
    </row>
    <row r="57" spans="2:17">
      <c r="B57" s="59" t="s">
        <v>564</v>
      </c>
      <c r="C57" s="57" t="s">
        <v>3</v>
      </c>
      <c r="E57" s="59" t="s">
        <v>564</v>
      </c>
      <c r="F57" s="58">
        <v>21000</v>
      </c>
      <c r="G57" s="57" t="s">
        <v>3</v>
      </c>
      <c r="I57" s="62" t="s">
        <v>399</v>
      </c>
      <c r="J57" s="62"/>
      <c r="K57" s="64">
        <v>11</v>
      </c>
      <c r="N57" s="62" t="s">
        <v>399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400</v>
      </c>
      <c r="J58" s="77"/>
      <c r="K58" s="80">
        <v>70</v>
      </c>
      <c r="N58" s="77" t="s">
        <v>400</v>
      </c>
      <c r="O58" s="77"/>
      <c r="P58" s="80">
        <v>70</v>
      </c>
      <c r="Q58" s="53" t="s">
        <v>2</v>
      </c>
    </row>
    <row r="59" spans="2:17">
      <c r="B59" s="65" t="s">
        <v>469</v>
      </c>
      <c r="C59" s="54" t="s">
        <v>3</v>
      </c>
      <c r="E59" s="65" t="s">
        <v>469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403</v>
      </c>
      <c r="J60" s="77"/>
      <c r="K60" s="80">
        <v>14</v>
      </c>
      <c r="N60" s="77" t="s">
        <v>403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405</v>
      </c>
      <c r="J61" s="77"/>
      <c r="K61" s="80">
        <v>60</v>
      </c>
      <c r="N61" s="77" t="s">
        <v>405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407</v>
      </c>
      <c r="J62" s="122"/>
      <c r="K62" s="80">
        <v>70</v>
      </c>
      <c r="N62" s="77" t="s">
        <v>407</v>
      </c>
      <c r="O62" s="122"/>
      <c r="P62" s="80">
        <v>70</v>
      </c>
      <c r="Q62" s="53" t="s">
        <v>2</v>
      </c>
    </row>
    <row r="63" spans="2:17">
      <c r="B63" s="65" t="s">
        <v>571</v>
      </c>
      <c r="C63" s="54" t="s">
        <v>7</v>
      </c>
      <c r="E63" s="65" t="s">
        <v>571</v>
      </c>
      <c r="F63" s="64">
        <v>180</v>
      </c>
      <c r="G63" s="54" t="s">
        <v>7</v>
      </c>
      <c r="I63" s="77" t="s">
        <v>428</v>
      </c>
      <c r="J63" s="122"/>
      <c r="K63" s="81">
        <v>1000</v>
      </c>
      <c r="N63" s="77" t="s">
        <v>428</v>
      </c>
      <c r="O63" s="122"/>
      <c r="P63" s="81">
        <v>1000</v>
      </c>
      <c r="Q63" s="53" t="s">
        <v>0</v>
      </c>
    </row>
    <row r="64" spans="2:17">
      <c r="B64" s="65" t="s">
        <v>413</v>
      </c>
      <c r="C64" s="54" t="s">
        <v>7</v>
      </c>
      <c r="E64" s="65" t="s">
        <v>413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458</v>
      </c>
      <c r="C65" s="54" t="s">
        <v>7</v>
      </c>
      <c r="E65" s="65" t="s">
        <v>458</v>
      </c>
      <c r="F65" s="64">
        <v>180</v>
      </c>
      <c r="G65" s="54" t="s">
        <v>7</v>
      </c>
      <c r="I65" s="77" t="s">
        <v>429</v>
      </c>
      <c r="J65" s="122"/>
      <c r="K65" s="81">
        <v>1000</v>
      </c>
      <c r="N65" s="77" t="s">
        <v>429</v>
      </c>
      <c r="O65" s="122"/>
      <c r="P65" s="81">
        <v>1000</v>
      </c>
      <c r="Q65" s="53" t="s">
        <v>0</v>
      </c>
    </row>
    <row r="66" spans="2:17">
      <c r="B66" s="65" t="s">
        <v>390</v>
      </c>
      <c r="C66" s="54" t="s">
        <v>7</v>
      </c>
      <c r="E66" s="65" t="s">
        <v>390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491</v>
      </c>
      <c r="C67" s="54" t="s">
        <v>7</v>
      </c>
      <c r="E67" s="65" t="s">
        <v>491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338</v>
      </c>
      <c r="C68" s="54" t="s">
        <v>7</v>
      </c>
      <c r="E68" s="65" t="s">
        <v>338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339</v>
      </c>
      <c r="C69" s="54" t="s">
        <v>7</v>
      </c>
      <c r="E69" s="65" t="s">
        <v>339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465</v>
      </c>
      <c r="C71" s="54" t="s">
        <v>7</v>
      </c>
      <c r="E71" s="65" t="s">
        <v>465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466</v>
      </c>
      <c r="C72" s="54" t="s">
        <v>7</v>
      </c>
      <c r="E72" s="65" t="s">
        <v>466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438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439</v>
      </c>
      <c r="O73" s="101"/>
      <c r="P73" s="102">
        <v>17</v>
      </c>
      <c r="Q73" s="53" t="s">
        <v>3</v>
      </c>
    </row>
    <row r="74" spans="2:17">
      <c r="B74" s="65" t="s">
        <v>634</v>
      </c>
      <c r="C74" s="54" t="s">
        <v>3</v>
      </c>
      <c r="E74" s="65" t="s">
        <v>634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440</v>
      </c>
      <c r="O74" s="101"/>
      <c r="P74" s="102">
        <v>19</v>
      </c>
      <c r="Q74" s="53" t="s">
        <v>3</v>
      </c>
    </row>
    <row r="75" spans="2:17">
      <c r="B75" s="65" t="s">
        <v>462</v>
      </c>
      <c r="C75" s="54" t="s">
        <v>3</v>
      </c>
      <c r="E75" s="65" t="s">
        <v>462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398</v>
      </c>
      <c r="O75" s="62"/>
      <c r="P75" s="64">
        <v>14</v>
      </c>
      <c r="Q75" s="53" t="s">
        <v>2</v>
      </c>
    </row>
    <row r="76" spans="2:17">
      <c r="B76" s="65" t="s">
        <v>463</v>
      </c>
      <c r="C76" s="54" t="s">
        <v>3</v>
      </c>
      <c r="E76" s="65" t="s">
        <v>463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575</v>
      </c>
      <c r="O76" s="62"/>
      <c r="P76" s="64">
        <v>17</v>
      </c>
      <c r="Q76" s="53" t="s">
        <v>2</v>
      </c>
    </row>
    <row r="77" spans="2:17">
      <c r="B77" s="65" t="s">
        <v>481</v>
      </c>
      <c r="C77" s="54" t="s">
        <v>3</v>
      </c>
      <c r="E77" s="65" t="s">
        <v>481</v>
      </c>
      <c r="F77" s="64">
        <v>75000</v>
      </c>
      <c r="G77" s="54" t="s">
        <v>3</v>
      </c>
      <c r="I77" s="101" t="s">
        <v>438</v>
      </c>
      <c r="J77" s="101"/>
      <c r="K77" s="102">
        <v>3.5</v>
      </c>
      <c r="N77" s="62" t="s">
        <v>406</v>
      </c>
      <c r="O77" s="62"/>
      <c r="P77" s="64">
        <v>23.5</v>
      </c>
      <c r="Q77" s="53" t="s">
        <v>2</v>
      </c>
    </row>
    <row r="78" spans="2:17">
      <c r="B78" s="65" t="s">
        <v>482</v>
      </c>
      <c r="C78" s="54" t="s">
        <v>3</v>
      </c>
      <c r="E78" s="65" t="s">
        <v>482</v>
      </c>
      <c r="F78" s="64">
        <v>162800</v>
      </c>
      <c r="G78" s="54" t="s">
        <v>3</v>
      </c>
      <c r="I78" s="101" t="s">
        <v>439</v>
      </c>
      <c r="J78" s="101"/>
      <c r="K78" s="102">
        <v>17</v>
      </c>
      <c r="N78" s="77" t="s">
        <v>401</v>
      </c>
      <c r="O78" s="77"/>
      <c r="P78" s="80">
        <v>135</v>
      </c>
      <c r="Q78" s="53" t="s">
        <v>2</v>
      </c>
    </row>
    <row r="79" spans="2:17">
      <c r="B79" s="65" t="s">
        <v>483</v>
      </c>
      <c r="C79" s="54" t="s">
        <v>3</v>
      </c>
      <c r="E79" s="65" t="s">
        <v>483</v>
      </c>
      <c r="F79" s="64">
        <v>3713</v>
      </c>
      <c r="G79" s="54" t="s">
        <v>3</v>
      </c>
      <c r="I79" s="101" t="s">
        <v>440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484</v>
      </c>
      <c r="C80" s="54" t="s">
        <v>3</v>
      </c>
      <c r="E80" s="65" t="s">
        <v>484</v>
      </c>
      <c r="F80" s="64">
        <v>1871</v>
      </c>
      <c r="G80" s="54" t="s">
        <v>3</v>
      </c>
      <c r="I80" s="62" t="s">
        <v>398</v>
      </c>
      <c r="J80" s="62"/>
      <c r="K80" s="64">
        <v>14</v>
      </c>
      <c r="N80" s="77" t="s">
        <v>402</v>
      </c>
      <c r="O80" s="77"/>
      <c r="P80" s="80">
        <v>23</v>
      </c>
      <c r="Q80" s="53" t="s">
        <v>2</v>
      </c>
    </row>
    <row r="81" spans="2:17">
      <c r="B81" s="65" t="s">
        <v>544</v>
      </c>
      <c r="C81" s="54" t="s">
        <v>3</v>
      </c>
      <c r="E81" s="65" t="s">
        <v>544</v>
      </c>
      <c r="F81" s="64">
        <v>30000</v>
      </c>
      <c r="G81" s="54" t="s">
        <v>3</v>
      </c>
      <c r="I81" s="62" t="s">
        <v>575</v>
      </c>
      <c r="J81" s="62"/>
      <c r="K81" s="64">
        <v>17</v>
      </c>
      <c r="N81" s="77" t="s">
        <v>404</v>
      </c>
      <c r="O81" s="77"/>
      <c r="P81" s="80">
        <v>120</v>
      </c>
      <c r="Q81" s="53" t="s">
        <v>2</v>
      </c>
    </row>
    <row r="82" spans="2:17">
      <c r="B82" s="65" t="s">
        <v>545</v>
      </c>
      <c r="C82" s="54" t="s">
        <v>3</v>
      </c>
      <c r="E82" s="65" t="s">
        <v>545</v>
      </c>
      <c r="F82" s="64">
        <v>50000</v>
      </c>
      <c r="G82" s="54" t="s">
        <v>3</v>
      </c>
      <c r="I82" s="62" t="s">
        <v>406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546</v>
      </c>
      <c r="C83" s="54" t="s">
        <v>3</v>
      </c>
      <c r="E83" s="65" t="s">
        <v>546</v>
      </c>
      <c r="F83" s="64">
        <v>12500</v>
      </c>
      <c r="G83" s="54" t="s">
        <v>3</v>
      </c>
      <c r="I83" s="77" t="s">
        <v>401</v>
      </c>
      <c r="J83" s="77"/>
      <c r="K83" s="80">
        <v>135</v>
      </c>
      <c r="N83" s="77" t="s">
        <v>416</v>
      </c>
      <c r="O83" s="77"/>
      <c r="P83" s="80">
        <v>1070</v>
      </c>
      <c r="Q83" s="53" t="s">
        <v>0</v>
      </c>
    </row>
    <row r="84" spans="2:17">
      <c r="B84" s="65" t="s">
        <v>547</v>
      </c>
      <c r="C84" s="54" t="s">
        <v>3</v>
      </c>
      <c r="E84" s="65" t="s">
        <v>547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418</v>
      </c>
      <c r="O84" s="77"/>
      <c r="P84" s="80">
        <v>40</v>
      </c>
      <c r="Q84" s="53" t="s">
        <v>2</v>
      </c>
    </row>
    <row r="85" spans="2:17">
      <c r="B85" s="65" t="s">
        <v>548</v>
      </c>
      <c r="C85" s="54" t="s">
        <v>3</v>
      </c>
      <c r="E85" s="65" t="s">
        <v>548</v>
      </c>
      <c r="F85" s="64">
        <v>1500</v>
      </c>
      <c r="G85" s="54" t="s">
        <v>3</v>
      </c>
      <c r="I85" s="77" t="s">
        <v>402</v>
      </c>
      <c r="J85" s="77"/>
      <c r="K85" s="80">
        <v>23</v>
      </c>
      <c r="N85" s="77" t="s">
        <v>417</v>
      </c>
      <c r="O85" s="77"/>
      <c r="P85" s="80">
        <v>2500</v>
      </c>
      <c r="Q85" s="53" t="s">
        <v>0</v>
      </c>
    </row>
    <row r="86" spans="2:17">
      <c r="B86" s="65" t="s">
        <v>485</v>
      </c>
      <c r="C86" s="54" t="s">
        <v>3</v>
      </c>
      <c r="E86" s="65" t="s">
        <v>485</v>
      </c>
      <c r="F86" s="64">
        <v>914</v>
      </c>
      <c r="G86" s="54" t="s">
        <v>3</v>
      </c>
      <c r="I86" s="77" t="s">
        <v>404</v>
      </c>
      <c r="J86" s="77"/>
      <c r="K86" s="80">
        <v>120</v>
      </c>
      <c r="N86" s="77" t="s">
        <v>415</v>
      </c>
      <c r="O86" s="77"/>
      <c r="P86" s="80">
        <v>2000</v>
      </c>
      <c r="Q86" s="53" t="s">
        <v>47</v>
      </c>
    </row>
    <row r="87" spans="2:17">
      <c r="B87" s="65" t="s">
        <v>486</v>
      </c>
      <c r="C87" s="54" t="s">
        <v>3</v>
      </c>
      <c r="E87" s="65" t="s">
        <v>486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487</v>
      </c>
      <c r="C88" s="54" t="s">
        <v>3</v>
      </c>
      <c r="E88" s="65" t="s">
        <v>487</v>
      </c>
      <c r="F88" s="64">
        <v>1914</v>
      </c>
      <c r="G88" s="54" t="s">
        <v>3</v>
      </c>
      <c r="I88" s="77" t="s">
        <v>416</v>
      </c>
      <c r="J88" s="77"/>
      <c r="K88" s="80">
        <v>1070</v>
      </c>
      <c r="N88" s="77" t="s">
        <v>427</v>
      </c>
      <c r="O88" s="77"/>
      <c r="P88" s="80">
        <v>2500</v>
      </c>
      <c r="Q88" s="53" t="s">
        <v>0</v>
      </c>
    </row>
    <row r="89" spans="2:17">
      <c r="B89" s="65" t="s">
        <v>488</v>
      </c>
      <c r="C89" s="54" t="s">
        <v>3</v>
      </c>
      <c r="E89" s="65" t="s">
        <v>488</v>
      </c>
      <c r="F89" s="64">
        <v>2770</v>
      </c>
      <c r="G89" s="54" t="s">
        <v>3</v>
      </c>
      <c r="I89" s="77" t="s">
        <v>418</v>
      </c>
      <c r="J89" s="77"/>
      <c r="K89" s="80">
        <v>40</v>
      </c>
      <c r="N89" s="97" t="s">
        <v>435</v>
      </c>
      <c r="O89" s="97"/>
      <c r="P89" s="98">
        <v>2500</v>
      </c>
      <c r="Q89" s="53" t="s">
        <v>0</v>
      </c>
    </row>
    <row r="90" spans="2:17">
      <c r="B90" s="65" t="s">
        <v>476</v>
      </c>
      <c r="C90" s="54" t="s">
        <v>3</v>
      </c>
      <c r="E90" s="65" t="s">
        <v>476</v>
      </c>
      <c r="F90" s="64">
        <v>210</v>
      </c>
      <c r="G90" s="54" t="s">
        <v>3</v>
      </c>
      <c r="I90" s="77" t="s">
        <v>417</v>
      </c>
      <c r="J90" s="77"/>
      <c r="K90" s="80">
        <v>2500</v>
      </c>
      <c r="N90" s="97" t="s">
        <v>436</v>
      </c>
      <c r="O90" s="97"/>
      <c r="P90" s="98">
        <v>3000</v>
      </c>
      <c r="Q90" s="53" t="s">
        <v>0</v>
      </c>
    </row>
    <row r="91" spans="2:17">
      <c r="B91" s="65" t="s">
        <v>477</v>
      </c>
      <c r="C91" s="54" t="s">
        <v>3</v>
      </c>
      <c r="E91" s="65" t="s">
        <v>477</v>
      </c>
      <c r="F91" s="64">
        <v>290</v>
      </c>
      <c r="G91" s="54" t="s">
        <v>3</v>
      </c>
      <c r="I91" s="77" t="s">
        <v>415</v>
      </c>
      <c r="J91" s="77"/>
      <c r="K91" s="80">
        <v>2000</v>
      </c>
      <c r="N91" s="97" t="s">
        <v>437</v>
      </c>
      <c r="O91" s="97"/>
      <c r="P91" s="98">
        <v>3500</v>
      </c>
      <c r="Q91" s="53" t="s">
        <v>0</v>
      </c>
    </row>
    <row r="92" spans="2:17">
      <c r="B92" s="65" t="s">
        <v>478</v>
      </c>
      <c r="C92" s="54" t="s">
        <v>3</v>
      </c>
      <c r="E92" s="65" t="s">
        <v>478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430</v>
      </c>
      <c r="O92" s="77"/>
      <c r="P92" s="80">
        <v>1500</v>
      </c>
      <c r="Q92" s="53" t="s">
        <v>2</v>
      </c>
    </row>
    <row r="93" spans="2:17">
      <c r="B93" s="65" t="s">
        <v>479</v>
      </c>
      <c r="C93" s="54" t="s">
        <v>3</v>
      </c>
      <c r="E93" s="65" t="s">
        <v>479</v>
      </c>
      <c r="F93" s="64">
        <v>1100</v>
      </c>
      <c r="G93" s="54" t="s">
        <v>3</v>
      </c>
      <c r="I93" s="77" t="s">
        <v>427</v>
      </c>
      <c r="J93" s="77"/>
      <c r="K93" s="80">
        <v>2500</v>
      </c>
      <c r="N93" s="77" t="s">
        <v>431</v>
      </c>
      <c r="O93" s="77"/>
      <c r="P93" s="80">
        <v>2500</v>
      </c>
      <c r="Q93" s="53" t="s">
        <v>2</v>
      </c>
    </row>
    <row r="94" spans="2:17">
      <c r="B94" s="99" t="s">
        <v>470</v>
      </c>
      <c r="C94" s="54" t="s">
        <v>3</v>
      </c>
      <c r="E94" s="99" t="s">
        <v>470</v>
      </c>
      <c r="F94" s="98">
        <v>1500</v>
      </c>
      <c r="G94" s="54" t="s">
        <v>3</v>
      </c>
      <c r="I94" s="97" t="s">
        <v>435</v>
      </c>
      <c r="J94" s="97"/>
      <c r="K94" s="98">
        <v>2500</v>
      </c>
      <c r="N94" s="77" t="s">
        <v>461</v>
      </c>
      <c r="O94" s="77"/>
      <c r="P94" s="80">
        <v>3000</v>
      </c>
      <c r="Q94" s="53" t="s">
        <v>2</v>
      </c>
    </row>
    <row r="95" spans="2:17">
      <c r="B95" s="99" t="s">
        <v>445</v>
      </c>
      <c r="C95" s="54" t="s">
        <v>3</v>
      </c>
      <c r="E95" s="99" t="s">
        <v>445</v>
      </c>
      <c r="F95" s="98">
        <v>550</v>
      </c>
      <c r="G95" s="54" t="s">
        <v>3</v>
      </c>
      <c r="I95" s="97" t="s">
        <v>436</v>
      </c>
      <c r="J95" s="97"/>
      <c r="K95" s="98">
        <v>3000</v>
      </c>
      <c r="N95" s="77" t="s">
        <v>432</v>
      </c>
      <c r="O95" s="122"/>
      <c r="P95" s="80">
        <v>15000</v>
      </c>
      <c r="Q95" s="53" t="s">
        <v>2</v>
      </c>
    </row>
    <row r="96" spans="2:17">
      <c r="B96" s="99" t="s">
        <v>446</v>
      </c>
      <c r="C96" s="54" t="s">
        <v>3</v>
      </c>
      <c r="E96" s="99" t="s">
        <v>446</v>
      </c>
      <c r="F96" s="98">
        <v>1400</v>
      </c>
      <c r="G96" s="54" t="s">
        <v>3</v>
      </c>
      <c r="I96" s="97" t="s">
        <v>437</v>
      </c>
      <c r="J96" s="97"/>
      <c r="K96" s="98">
        <v>3500</v>
      </c>
      <c r="N96" s="59" t="s">
        <v>703</v>
      </c>
      <c r="O96" s="94"/>
      <c r="P96" s="58">
        <v>200</v>
      </c>
      <c r="Q96" s="53" t="s">
        <v>0</v>
      </c>
    </row>
    <row r="97" spans="2:17">
      <c r="B97" s="99" t="s">
        <v>467</v>
      </c>
      <c r="C97" s="54" t="s">
        <v>3</v>
      </c>
      <c r="E97" s="99" t="s">
        <v>467</v>
      </c>
      <c r="F97" s="98">
        <v>1700</v>
      </c>
      <c r="G97" s="54" t="s">
        <v>3</v>
      </c>
      <c r="I97" s="77" t="s">
        <v>430</v>
      </c>
      <c r="J97" s="77"/>
      <c r="K97" s="80">
        <v>1500</v>
      </c>
      <c r="N97" s="59" t="s">
        <v>704</v>
      </c>
      <c r="O97" s="94"/>
      <c r="P97" s="58">
        <v>700</v>
      </c>
      <c r="Q97" s="53" t="s">
        <v>0</v>
      </c>
    </row>
    <row r="98" spans="2:17" ht="19.8">
      <c r="B98" s="113" t="s">
        <v>451</v>
      </c>
      <c r="C98" s="93" t="s">
        <v>3</v>
      </c>
      <c r="D98" s="113"/>
      <c r="E98" s="113" t="s">
        <v>451</v>
      </c>
      <c r="F98" s="112">
        <v>9200</v>
      </c>
      <c r="G98" s="93" t="s">
        <v>3</v>
      </c>
      <c r="I98" s="77" t="s">
        <v>431</v>
      </c>
      <c r="J98" s="77"/>
      <c r="K98" s="80">
        <v>2500</v>
      </c>
      <c r="N98" s="59" t="s">
        <v>705</v>
      </c>
      <c r="O98" s="94"/>
      <c r="P98" s="58">
        <v>1500</v>
      </c>
      <c r="Q98" s="53" t="s">
        <v>0</v>
      </c>
    </row>
    <row r="99" spans="2:17" ht="19.8">
      <c r="B99" s="113" t="s">
        <v>471</v>
      </c>
      <c r="C99" s="93" t="s">
        <v>5</v>
      </c>
      <c r="D99" s="115"/>
      <c r="E99" s="113" t="s">
        <v>471</v>
      </c>
      <c r="F99" s="112">
        <v>300</v>
      </c>
      <c r="G99" s="93" t="s">
        <v>5</v>
      </c>
      <c r="I99" s="77" t="s">
        <v>461</v>
      </c>
      <c r="J99" s="77"/>
      <c r="K99" s="80">
        <v>3000</v>
      </c>
      <c r="N99" s="59" t="s">
        <v>408</v>
      </c>
      <c r="O99" s="94"/>
      <c r="P99" s="58">
        <v>1500</v>
      </c>
      <c r="Q99" s="53" t="s">
        <v>0</v>
      </c>
    </row>
    <row r="100" spans="2:17">
      <c r="B100" s="111" t="s">
        <v>472</v>
      </c>
      <c r="C100" s="93" t="s">
        <v>3</v>
      </c>
      <c r="D100" s="94"/>
      <c r="E100" s="111" t="s">
        <v>472</v>
      </c>
      <c r="F100" s="112">
        <v>5500</v>
      </c>
      <c r="G100" s="93" t="s">
        <v>3</v>
      </c>
      <c r="I100" s="77" t="s">
        <v>432</v>
      </c>
      <c r="J100" s="122"/>
      <c r="K100" s="80">
        <v>15000</v>
      </c>
      <c r="N100" s="53" t="s">
        <v>727</v>
      </c>
      <c r="P100" s="53">
        <v>1500</v>
      </c>
      <c r="Q100" s="53" t="s">
        <v>0</v>
      </c>
    </row>
    <row r="101" spans="2:17">
      <c r="B101" s="111" t="s">
        <v>450</v>
      </c>
      <c r="C101" s="93" t="s">
        <v>3</v>
      </c>
      <c r="D101" s="94"/>
      <c r="E101" s="111" t="s">
        <v>450</v>
      </c>
      <c r="F101" s="112">
        <v>3000</v>
      </c>
      <c r="G101" s="93" t="s">
        <v>3</v>
      </c>
      <c r="I101" s="59" t="s">
        <v>703</v>
      </c>
      <c r="J101" s="94"/>
      <c r="K101" s="58">
        <v>200</v>
      </c>
      <c r="N101" s="53" t="s">
        <v>728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704</v>
      </c>
      <c r="J102" s="94"/>
      <c r="K102" s="58">
        <v>700</v>
      </c>
      <c r="N102" s="53" t="s">
        <v>729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705</v>
      </c>
      <c r="J103" s="94"/>
      <c r="K103" s="58">
        <v>1200</v>
      </c>
      <c r="N103" s="53" t="s">
        <v>730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408</v>
      </c>
      <c r="J104" s="94"/>
      <c r="K104" s="58">
        <v>1500</v>
      </c>
      <c r="N104" s="53" t="s">
        <v>731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394</v>
      </c>
      <c r="C106" s="67" t="s">
        <v>3</v>
      </c>
      <c r="D106" s="68"/>
      <c r="E106" s="70" t="s">
        <v>394</v>
      </c>
      <c r="F106" s="69">
        <v>18000</v>
      </c>
      <c r="G106" s="67" t="s">
        <v>3</v>
      </c>
    </row>
    <row r="107" spans="2:17">
      <c r="B107" s="70" t="s">
        <v>396</v>
      </c>
      <c r="C107" s="67" t="s">
        <v>3</v>
      </c>
      <c r="D107" s="68"/>
      <c r="E107" s="70" t="s">
        <v>396</v>
      </c>
      <c r="F107" s="69">
        <v>35000</v>
      </c>
      <c r="G107" s="67" t="s">
        <v>3</v>
      </c>
    </row>
    <row r="108" spans="2:17">
      <c r="B108" s="70" t="s">
        <v>397</v>
      </c>
      <c r="C108" s="67" t="s">
        <v>3</v>
      </c>
      <c r="D108" s="68"/>
      <c r="E108" s="70" t="s">
        <v>397</v>
      </c>
      <c r="F108" s="69">
        <v>75000</v>
      </c>
      <c r="G108" s="67" t="s">
        <v>3</v>
      </c>
    </row>
    <row r="109" spans="2:17">
      <c r="B109" s="70" t="s">
        <v>395</v>
      </c>
      <c r="C109" s="67" t="s">
        <v>3</v>
      </c>
      <c r="D109" s="68"/>
      <c r="E109" s="70" t="s">
        <v>395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379</v>
      </c>
      <c r="C112" s="67" t="s">
        <v>3</v>
      </c>
      <c r="D112" s="68"/>
      <c r="E112" s="70" t="s">
        <v>379</v>
      </c>
      <c r="F112" s="69">
        <v>500</v>
      </c>
      <c r="G112" s="67" t="s">
        <v>3</v>
      </c>
    </row>
    <row r="113" spans="2:7">
      <c r="B113" s="70" t="s">
        <v>452</v>
      </c>
      <c r="C113" s="67" t="s">
        <v>3</v>
      </c>
      <c r="D113" s="68"/>
      <c r="E113" s="70" t="s">
        <v>452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426</v>
      </c>
      <c r="C115" s="67" t="s">
        <v>3</v>
      </c>
      <c r="D115" s="68"/>
      <c r="E115" s="70" t="s">
        <v>426</v>
      </c>
      <c r="F115" s="69">
        <v>2150</v>
      </c>
      <c r="G115" s="67" t="s">
        <v>3</v>
      </c>
    </row>
    <row r="116" spans="2:7">
      <c r="B116" s="70" t="s">
        <v>473</v>
      </c>
      <c r="C116" s="67" t="s">
        <v>3</v>
      </c>
      <c r="D116" s="68"/>
      <c r="E116" s="70" t="s">
        <v>473</v>
      </c>
      <c r="F116" s="69">
        <v>2800</v>
      </c>
      <c r="G116" s="67" t="s">
        <v>3</v>
      </c>
    </row>
    <row r="117" spans="2:7">
      <c r="B117" s="70" t="s">
        <v>474</v>
      </c>
      <c r="C117" s="67" t="s">
        <v>3</v>
      </c>
      <c r="D117" s="68"/>
      <c r="E117" s="70" t="s">
        <v>474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475</v>
      </c>
      <c r="C119" s="67" t="s">
        <v>3</v>
      </c>
      <c r="D119" s="68"/>
      <c r="E119" s="70" t="s">
        <v>475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455</v>
      </c>
      <c r="C132" s="67" t="s">
        <v>2</v>
      </c>
      <c r="D132" s="68"/>
      <c r="E132" s="70" t="s">
        <v>455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356</v>
      </c>
      <c r="C141" s="67" t="s">
        <v>357</v>
      </c>
      <c r="D141" s="68"/>
      <c r="E141" s="70" t="s">
        <v>356</v>
      </c>
      <c r="F141" s="69">
        <v>590</v>
      </c>
      <c r="G141" s="67" t="s">
        <v>357</v>
      </c>
    </row>
    <row r="142" spans="2:7">
      <c r="B142" s="70" t="s">
        <v>442</v>
      </c>
      <c r="C142" s="67" t="s">
        <v>3</v>
      </c>
      <c r="D142" s="68"/>
      <c r="E142" s="70" t="s">
        <v>442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549</v>
      </c>
      <c r="C148" s="67" t="s">
        <v>3</v>
      </c>
      <c r="D148" s="68"/>
      <c r="E148" s="70" t="s">
        <v>549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392</v>
      </c>
      <c r="C159" s="67" t="s">
        <v>37</v>
      </c>
      <c r="D159" s="68"/>
      <c r="E159" s="70" t="s">
        <v>392</v>
      </c>
      <c r="F159" s="69">
        <v>850</v>
      </c>
      <c r="G159" s="67" t="s">
        <v>37</v>
      </c>
    </row>
    <row r="160" spans="2:7">
      <c r="B160" s="92" t="s">
        <v>393</v>
      </c>
      <c r="C160" s="93" t="s">
        <v>37</v>
      </c>
      <c r="D160" s="94"/>
      <c r="E160" s="92" t="s">
        <v>393</v>
      </c>
      <c r="F160" s="95">
        <v>870</v>
      </c>
      <c r="G160" s="93" t="s">
        <v>37</v>
      </c>
    </row>
    <row r="161" spans="2:11">
      <c r="B161" s="92" t="s">
        <v>720</v>
      </c>
      <c r="C161" s="93" t="s">
        <v>2</v>
      </c>
      <c r="D161" s="94"/>
      <c r="E161" s="92" t="s">
        <v>720</v>
      </c>
      <c r="F161" s="95">
        <v>50</v>
      </c>
      <c r="G161" s="93" t="s">
        <v>2</v>
      </c>
    </row>
    <row r="162" spans="2:11">
      <c r="B162" s="92" t="s">
        <v>721</v>
      </c>
      <c r="C162" s="93" t="s">
        <v>2</v>
      </c>
      <c r="D162" s="94"/>
      <c r="E162" s="92" t="s">
        <v>721</v>
      </c>
      <c r="F162" s="95">
        <v>15</v>
      </c>
      <c r="G162" s="93" t="s">
        <v>2</v>
      </c>
    </row>
    <row r="163" spans="2:11">
      <c r="B163" s="92" t="s">
        <v>722</v>
      </c>
      <c r="C163" s="93" t="s">
        <v>37</v>
      </c>
      <c r="D163" s="94"/>
      <c r="E163" s="92" t="s">
        <v>722</v>
      </c>
      <c r="F163" s="95">
        <v>1750</v>
      </c>
      <c r="G163" s="93" t="s">
        <v>37</v>
      </c>
    </row>
    <row r="164" spans="2:11">
      <c r="B164" s="92" t="s">
        <v>535</v>
      </c>
      <c r="C164" s="93" t="s">
        <v>7</v>
      </c>
      <c r="D164" s="94"/>
      <c r="E164" s="92" t="s">
        <v>535</v>
      </c>
      <c r="F164" s="95">
        <v>50</v>
      </c>
      <c r="G164" s="93" t="s">
        <v>7</v>
      </c>
    </row>
    <row r="165" spans="2:11">
      <c r="B165" s="92" t="s">
        <v>536</v>
      </c>
      <c r="C165" s="93" t="s">
        <v>537</v>
      </c>
      <c r="D165" s="94"/>
      <c r="E165" s="92" t="s">
        <v>536</v>
      </c>
      <c r="F165" s="95">
        <v>20</v>
      </c>
      <c r="G165" s="93" t="s">
        <v>537</v>
      </c>
    </row>
    <row r="166" spans="2:11">
      <c r="B166" s="92" t="s">
        <v>538</v>
      </c>
      <c r="C166" s="93" t="s">
        <v>537</v>
      </c>
      <c r="D166" s="94"/>
      <c r="E166" s="92" t="s">
        <v>538</v>
      </c>
      <c r="F166" s="95">
        <v>15</v>
      </c>
      <c r="G166" s="93" t="s">
        <v>537</v>
      </c>
    </row>
    <row r="167" spans="2:11">
      <c r="B167" s="92" t="s">
        <v>539</v>
      </c>
      <c r="C167" s="93" t="s">
        <v>537</v>
      </c>
      <c r="D167" s="94"/>
      <c r="E167" s="92" t="s">
        <v>539</v>
      </c>
      <c r="F167" s="95">
        <v>8</v>
      </c>
      <c r="G167" s="93" t="s">
        <v>537</v>
      </c>
    </row>
    <row r="168" spans="2:11">
      <c r="B168" s="92" t="s">
        <v>660</v>
      </c>
      <c r="C168" s="93" t="s">
        <v>7</v>
      </c>
      <c r="D168" s="94"/>
      <c r="E168" s="92" t="s">
        <v>660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438</v>
      </c>
      <c r="C174" s="78" t="s">
        <v>3</v>
      </c>
      <c r="D174" s="79"/>
      <c r="E174" s="101" t="s">
        <v>438</v>
      </c>
      <c r="F174" s="102">
        <v>6</v>
      </c>
      <c r="G174" s="78" t="s">
        <v>3</v>
      </c>
      <c r="K174" s="89"/>
    </row>
    <row r="175" spans="2:11">
      <c r="B175" s="101" t="s">
        <v>439</v>
      </c>
      <c r="C175" s="78" t="s">
        <v>3</v>
      </c>
      <c r="D175" s="79"/>
      <c r="E175" s="101" t="s">
        <v>439</v>
      </c>
      <c r="F175" s="102">
        <v>17</v>
      </c>
      <c r="G175" s="78" t="s">
        <v>3</v>
      </c>
    </row>
    <row r="176" spans="2:11">
      <c r="B176" s="101" t="s">
        <v>457</v>
      </c>
      <c r="C176" s="78" t="s">
        <v>3</v>
      </c>
      <c r="D176" s="79"/>
      <c r="E176" s="101" t="s">
        <v>457</v>
      </c>
      <c r="F176" s="102">
        <v>14</v>
      </c>
      <c r="G176" s="78" t="s">
        <v>3</v>
      </c>
    </row>
    <row r="177" spans="2:10">
      <c r="B177" s="101" t="s">
        <v>440</v>
      </c>
      <c r="C177" s="78" t="s">
        <v>3</v>
      </c>
      <c r="D177" s="79"/>
      <c r="E177" s="101" t="s">
        <v>440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672</v>
      </c>
      <c r="C178" s="203" t="s">
        <v>3</v>
      </c>
      <c r="D178" s="204"/>
      <c r="E178" s="202" t="s">
        <v>672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673</v>
      </c>
      <c r="C179" s="203" t="s">
        <v>3</v>
      </c>
      <c r="D179" s="204"/>
      <c r="E179" s="202" t="s">
        <v>673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674</v>
      </c>
      <c r="C180" s="203" t="s">
        <v>3</v>
      </c>
      <c r="D180" s="204"/>
      <c r="E180" s="202" t="s">
        <v>674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675</v>
      </c>
      <c r="C181" s="203" t="s">
        <v>3</v>
      </c>
      <c r="D181" s="204"/>
      <c r="E181" s="202" t="s">
        <v>675</v>
      </c>
      <c r="F181" s="205">
        <v>1198</v>
      </c>
      <c r="G181" s="203" t="s">
        <v>3</v>
      </c>
      <c r="H181" s="89"/>
    </row>
    <row r="182" spans="2:10">
      <c r="B182" s="202" t="s">
        <v>676</v>
      </c>
      <c r="C182" s="203" t="s">
        <v>3</v>
      </c>
      <c r="D182" s="204"/>
      <c r="E182" s="202" t="s">
        <v>676</v>
      </c>
      <c r="F182" s="205">
        <v>1198</v>
      </c>
      <c r="G182" s="203" t="s">
        <v>3</v>
      </c>
      <c r="H182" s="89"/>
    </row>
    <row r="183" spans="2:10">
      <c r="B183" s="202" t="s">
        <v>677</v>
      </c>
      <c r="C183" s="203" t="s">
        <v>3</v>
      </c>
      <c r="D183" s="204"/>
      <c r="E183" s="202" t="s">
        <v>677</v>
      </c>
      <c r="F183" s="205">
        <v>1716</v>
      </c>
      <c r="G183" s="203" t="s">
        <v>3</v>
      </c>
    </row>
    <row r="184" spans="2:10">
      <c r="B184" s="202" t="s">
        <v>678</v>
      </c>
      <c r="C184" s="203" t="s">
        <v>3</v>
      </c>
      <c r="D184" s="204"/>
      <c r="E184" s="202" t="s">
        <v>678</v>
      </c>
      <c r="F184" s="205">
        <v>1848</v>
      </c>
      <c r="G184" s="203" t="s">
        <v>3</v>
      </c>
    </row>
    <row r="185" spans="2:10">
      <c r="B185" s="202" t="s">
        <v>679</v>
      </c>
      <c r="C185" s="203" t="s">
        <v>3</v>
      </c>
      <c r="D185" s="204"/>
      <c r="E185" s="202" t="s">
        <v>679</v>
      </c>
      <c r="F185" s="205">
        <v>1716</v>
      </c>
      <c r="G185" s="203" t="s">
        <v>3</v>
      </c>
    </row>
    <row r="186" spans="2:10">
      <c r="B186" s="202" t="s">
        <v>680</v>
      </c>
      <c r="C186" s="203" t="s">
        <v>3</v>
      </c>
      <c r="D186" s="204"/>
      <c r="E186" s="202" t="s">
        <v>680</v>
      </c>
      <c r="F186" s="205">
        <v>1716</v>
      </c>
      <c r="G186" s="203" t="s">
        <v>3</v>
      </c>
    </row>
    <row r="187" spans="2:10">
      <c r="B187" s="202" t="s">
        <v>681</v>
      </c>
      <c r="C187" s="203" t="s">
        <v>3</v>
      </c>
      <c r="D187" s="204"/>
      <c r="E187" s="202" t="s">
        <v>681</v>
      </c>
      <c r="F187" s="205">
        <v>2038</v>
      </c>
      <c r="G187" s="203" t="s">
        <v>3</v>
      </c>
    </row>
    <row r="188" spans="2:10">
      <c r="B188" s="202" t="s">
        <v>682</v>
      </c>
      <c r="C188" s="203" t="s">
        <v>3</v>
      </c>
      <c r="D188" s="204"/>
      <c r="E188" s="202" t="s">
        <v>682</v>
      </c>
      <c r="F188" s="205">
        <v>1944</v>
      </c>
      <c r="G188" s="203" t="s">
        <v>3</v>
      </c>
    </row>
    <row r="189" spans="2:10">
      <c r="B189" s="202" t="s">
        <v>683</v>
      </c>
      <c r="C189" s="203" t="s">
        <v>3</v>
      </c>
      <c r="D189" s="204"/>
      <c r="E189" s="202" t="s">
        <v>683</v>
      </c>
      <c r="F189" s="205">
        <v>1944</v>
      </c>
      <c r="G189" s="203" t="s">
        <v>3</v>
      </c>
    </row>
    <row r="190" spans="2:10">
      <c r="B190" s="202" t="s">
        <v>684</v>
      </c>
      <c r="C190" s="203" t="s">
        <v>3</v>
      </c>
      <c r="D190" s="204"/>
      <c r="E190" s="202" t="s">
        <v>684</v>
      </c>
      <c r="F190" s="205">
        <v>1524</v>
      </c>
      <c r="G190" s="203" t="s">
        <v>3</v>
      </c>
    </row>
    <row r="191" spans="2:10">
      <c r="B191" s="202" t="s">
        <v>685</v>
      </c>
      <c r="C191" s="203" t="s">
        <v>3</v>
      </c>
      <c r="D191" s="204"/>
      <c r="E191" s="202" t="s">
        <v>685</v>
      </c>
      <c r="F191" s="205">
        <v>1404</v>
      </c>
      <c r="G191" s="203" t="s">
        <v>3</v>
      </c>
    </row>
    <row r="192" spans="2:10">
      <c r="B192" s="202" t="s">
        <v>686</v>
      </c>
      <c r="C192" s="203" t="s">
        <v>3</v>
      </c>
      <c r="D192" s="204"/>
      <c r="E192" s="202" t="s">
        <v>686</v>
      </c>
      <c r="F192" s="205">
        <v>1404</v>
      </c>
      <c r="G192" s="203" t="s">
        <v>3</v>
      </c>
    </row>
    <row r="193" spans="2:7">
      <c r="B193" s="202" t="s">
        <v>687</v>
      </c>
      <c r="C193" s="203" t="s">
        <v>3</v>
      </c>
      <c r="D193" s="204"/>
      <c r="E193" s="202" t="s">
        <v>687</v>
      </c>
      <c r="F193" s="205">
        <v>1716</v>
      </c>
      <c r="G193" s="203" t="s">
        <v>3</v>
      </c>
    </row>
    <row r="194" spans="2:7">
      <c r="B194" s="202" t="s">
        <v>688</v>
      </c>
      <c r="C194" s="203" t="s">
        <v>3</v>
      </c>
      <c r="D194" s="204"/>
      <c r="E194" s="202" t="s">
        <v>688</v>
      </c>
      <c r="F194" s="205">
        <v>1644</v>
      </c>
      <c r="G194" s="203" t="s">
        <v>3</v>
      </c>
    </row>
    <row r="195" spans="2:7">
      <c r="B195" s="202" t="s">
        <v>689</v>
      </c>
      <c r="C195" s="203" t="s">
        <v>3</v>
      </c>
      <c r="D195" s="204"/>
      <c r="E195" s="202" t="s">
        <v>689</v>
      </c>
      <c r="F195" s="205">
        <v>1644</v>
      </c>
      <c r="G195" s="203" t="s">
        <v>3</v>
      </c>
    </row>
    <row r="196" spans="2:7">
      <c r="B196" s="202" t="s">
        <v>690</v>
      </c>
      <c r="C196" s="203" t="s">
        <v>3</v>
      </c>
      <c r="D196" s="204"/>
      <c r="E196" s="202" t="s">
        <v>690</v>
      </c>
      <c r="F196" s="205">
        <v>2616</v>
      </c>
      <c r="G196" s="203" t="s">
        <v>3</v>
      </c>
    </row>
    <row r="197" spans="2:7">
      <c r="B197" s="202" t="s">
        <v>691</v>
      </c>
      <c r="C197" s="203" t="s">
        <v>3</v>
      </c>
      <c r="D197" s="204"/>
      <c r="E197" s="202" t="s">
        <v>691</v>
      </c>
      <c r="F197" s="205">
        <v>2328</v>
      </c>
      <c r="G197" s="203" t="s">
        <v>3</v>
      </c>
    </row>
    <row r="198" spans="2:7">
      <c r="B198" s="202" t="s">
        <v>692</v>
      </c>
      <c r="C198" s="203" t="s">
        <v>3</v>
      </c>
      <c r="D198" s="204"/>
      <c r="E198" s="202" t="s">
        <v>692</v>
      </c>
      <c r="F198" s="205">
        <v>2220</v>
      </c>
      <c r="G198" s="203" t="s">
        <v>3</v>
      </c>
    </row>
    <row r="199" spans="2:7">
      <c r="B199" s="202" t="s">
        <v>693</v>
      </c>
      <c r="C199" s="203" t="s">
        <v>3</v>
      </c>
      <c r="D199" s="204"/>
      <c r="E199" s="202" t="s">
        <v>693</v>
      </c>
      <c r="F199" s="205">
        <v>3024</v>
      </c>
      <c r="G199" s="203" t="s">
        <v>3</v>
      </c>
    </row>
    <row r="200" spans="2:7">
      <c r="B200" s="202" t="s">
        <v>694</v>
      </c>
      <c r="C200" s="203" t="s">
        <v>3</v>
      </c>
      <c r="D200" s="204"/>
      <c r="E200" s="202" t="s">
        <v>694</v>
      </c>
      <c r="F200" s="205">
        <v>3108</v>
      </c>
      <c r="G200" s="203" t="s">
        <v>3</v>
      </c>
    </row>
    <row r="201" spans="2:7">
      <c r="B201" s="202" t="s">
        <v>695</v>
      </c>
      <c r="C201" s="203" t="s">
        <v>3</v>
      </c>
      <c r="D201" s="204"/>
      <c r="E201" s="202" t="s">
        <v>695</v>
      </c>
      <c r="F201" s="205">
        <v>3060</v>
      </c>
      <c r="G201" s="203" t="s">
        <v>3</v>
      </c>
    </row>
    <row r="202" spans="2:7">
      <c r="B202" s="202" t="s">
        <v>696</v>
      </c>
      <c r="C202" s="203" t="s">
        <v>3</v>
      </c>
      <c r="D202" s="204"/>
      <c r="E202" s="202" t="s">
        <v>696</v>
      </c>
      <c r="F202" s="205">
        <v>2820</v>
      </c>
      <c r="G202" s="203" t="s">
        <v>3</v>
      </c>
    </row>
    <row r="203" spans="2:7">
      <c r="B203" s="202" t="s">
        <v>697</v>
      </c>
      <c r="C203" s="203" t="s">
        <v>3</v>
      </c>
      <c r="D203" s="204"/>
      <c r="E203" s="202" t="s">
        <v>697</v>
      </c>
      <c r="F203" s="205">
        <v>4668</v>
      </c>
      <c r="G203" s="203" t="s">
        <v>3</v>
      </c>
    </row>
    <row r="204" spans="2:7">
      <c r="B204" s="202" t="s">
        <v>698</v>
      </c>
      <c r="C204" s="203" t="s">
        <v>3</v>
      </c>
      <c r="D204" s="204"/>
      <c r="E204" s="202" t="s">
        <v>698</v>
      </c>
      <c r="F204" s="205">
        <v>4308</v>
      </c>
      <c r="G204" s="203" t="s">
        <v>3</v>
      </c>
    </row>
    <row r="205" spans="2:7">
      <c r="B205" s="202" t="s">
        <v>699</v>
      </c>
      <c r="C205" s="203" t="s">
        <v>3</v>
      </c>
      <c r="D205" s="204"/>
      <c r="E205" s="202" t="s">
        <v>699</v>
      </c>
      <c r="F205" s="205">
        <v>11268</v>
      </c>
      <c r="G205" s="203" t="s">
        <v>3</v>
      </c>
    </row>
    <row r="206" spans="2:7">
      <c r="B206" s="202" t="s">
        <v>702</v>
      </c>
      <c r="C206" s="203" t="s">
        <v>3</v>
      </c>
      <c r="D206" s="204"/>
      <c r="E206" s="202" t="s">
        <v>702</v>
      </c>
      <c r="F206" s="205">
        <v>1700</v>
      </c>
      <c r="G206" s="203" t="s">
        <v>3</v>
      </c>
    </row>
    <row r="207" spans="2:7">
      <c r="B207" s="202" t="s">
        <v>700</v>
      </c>
      <c r="C207" s="203" t="s">
        <v>3</v>
      </c>
      <c r="D207" s="204"/>
      <c r="E207" s="202" t="s">
        <v>700</v>
      </c>
      <c r="F207" s="205">
        <v>4800</v>
      </c>
      <c r="G207" s="203" t="s">
        <v>3</v>
      </c>
    </row>
    <row r="208" spans="2:7">
      <c r="B208" s="202" t="s">
        <v>701</v>
      </c>
      <c r="C208" s="203" t="s">
        <v>3</v>
      </c>
      <c r="D208" s="204"/>
      <c r="E208" s="202" t="s">
        <v>701</v>
      </c>
      <c r="F208" s="205">
        <v>11000</v>
      </c>
      <c r="G208" s="203" t="s">
        <v>3</v>
      </c>
    </row>
    <row r="209" spans="2:7">
      <c r="B209" s="92" t="s">
        <v>822</v>
      </c>
      <c r="C209" s="93" t="s">
        <v>425</v>
      </c>
      <c r="D209" s="94"/>
      <c r="E209" s="92" t="s">
        <v>822</v>
      </c>
      <c r="F209" s="95">
        <v>1300</v>
      </c>
      <c r="G209" s="93" t="s">
        <v>425</v>
      </c>
    </row>
    <row r="210" spans="2:7">
      <c r="B210" s="92" t="s">
        <v>422</v>
      </c>
      <c r="C210" s="93" t="s">
        <v>425</v>
      </c>
      <c r="D210" s="94"/>
      <c r="E210" s="92" t="s">
        <v>422</v>
      </c>
      <c r="F210" s="95">
        <v>1000</v>
      </c>
      <c r="G210" s="93" t="s">
        <v>425</v>
      </c>
    </row>
    <row r="211" spans="2:7">
      <c r="B211" s="92" t="s">
        <v>423</v>
      </c>
      <c r="C211" s="93" t="s">
        <v>425</v>
      </c>
      <c r="D211" s="94"/>
      <c r="E211" s="92" t="s">
        <v>423</v>
      </c>
      <c r="F211" s="95">
        <v>1500</v>
      </c>
      <c r="G211" s="93" t="s">
        <v>425</v>
      </c>
    </row>
    <row r="212" spans="2:7">
      <c r="B212" s="92" t="s">
        <v>424</v>
      </c>
      <c r="C212" s="93" t="s">
        <v>425</v>
      </c>
      <c r="D212" s="94"/>
      <c r="E212" s="92" t="s">
        <v>424</v>
      </c>
      <c r="F212" s="95">
        <v>2000</v>
      </c>
      <c r="G212" s="93" t="s">
        <v>425</v>
      </c>
    </row>
    <row r="213" spans="2:7">
      <c r="B213" s="59" t="s">
        <v>409</v>
      </c>
      <c r="C213" s="57" t="s">
        <v>0</v>
      </c>
      <c r="E213" s="59" t="s">
        <v>409</v>
      </c>
      <c r="F213" s="58">
        <v>500</v>
      </c>
      <c r="G213" s="57" t="s">
        <v>0</v>
      </c>
    </row>
    <row r="214" spans="2:7">
      <c r="B214" s="59" t="s">
        <v>391</v>
      </c>
      <c r="C214" s="57" t="s">
        <v>0</v>
      </c>
      <c r="E214" s="59" t="s">
        <v>391</v>
      </c>
      <c r="F214" s="58">
        <v>150</v>
      </c>
      <c r="G214" s="57" t="s">
        <v>0</v>
      </c>
    </row>
    <row r="215" spans="2:7">
      <c r="B215" s="59" t="s">
        <v>597</v>
      </c>
      <c r="C215" s="57" t="s">
        <v>0</v>
      </c>
      <c r="E215" s="59" t="s">
        <v>597</v>
      </c>
      <c r="F215" s="58">
        <v>350</v>
      </c>
      <c r="G215" s="57" t="s">
        <v>0</v>
      </c>
    </row>
    <row r="216" spans="2:7">
      <c r="B216" s="59" t="s">
        <v>598</v>
      </c>
      <c r="C216" s="57" t="s">
        <v>0</v>
      </c>
      <c r="E216" s="59" t="s">
        <v>598</v>
      </c>
      <c r="F216" s="58">
        <v>600</v>
      </c>
      <c r="G216" s="57" t="s">
        <v>0</v>
      </c>
    </row>
    <row r="217" spans="2:7">
      <c r="B217" s="62" t="s">
        <v>642</v>
      </c>
      <c r="C217" s="78" t="s">
        <v>2</v>
      </c>
      <c r="D217" s="79"/>
      <c r="E217" s="62" t="s">
        <v>642</v>
      </c>
      <c r="F217" s="64">
        <v>7</v>
      </c>
      <c r="G217" s="78" t="s">
        <v>2</v>
      </c>
    </row>
    <row r="218" spans="2:7">
      <c r="B218" s="101" t="s">
        <v>643</v>
      </c>
      <c r="C218" s="78" t="s">
        <v>2</v>
      </c>
      <c r="D218" s="79"/>
      <c r="E218" s="101" t="s">
        <v>643</v>
      </c>
      <c r="F218" s="102">
        <v>7</v>
      </c>
      <c r="G218" s="78" t="s">
        <v>2</v>
      </c>
    </row>
    <row r="219" spans="2:7">
      <c r="B219" s="77" t="s">
        <v>644</v>
      </c>
      <c r="C219" s="78" t="s">
        <v>2</v>
      </c>
      <c r="D219" s="79"/>
      <c r="E219" s="77" t="s">
        <v>644</v>
      </c>
      <c r="F219" s="64">
        <v>11</v>
      </c>
      <c r="G219" s="78" t="s">
        <v>2</v>
      </c>
    </row>
    <row r="220" spans="2:7">
      <c r="B220" s="77" t="s">
        <v>645</v>
      </c>
      <c r="C220" s="78" t="s">
        <v>2</v>
      </c>
      <c r="D220" s="79"/>
      <c r="E220" s="77" t="s">
        <v>645</v>
      </c>
      <c r="F220" s="80">
        <v>70</v>
      </c>
      <c r="G220" s="78" t="s">
        <v>2</v>
      </c>
    </row>
    <row r="221" spans="2:7">
      <c r="B221" s="77" t="s">
        <v>646</v>
      </c>
      <c r="C221" s="78" t="s">
        <v>2</v>
      </c>
      <c r="D221" s="79"/>
      <c r="E221" s="77" t="s">
        <v>646</v>
      </c>
      <c r="F221" s="80">
        <v>400</v>
      </c>
      <c r="G221" s="78" t="s">
        <v>2</v>
      </c>
    </row>
    <row r="222" spans="2:7">
      <c r="B222" s="77" t="s">
        <v>647</v>
      </c>
      <c r="C222" s="78" t="s">
        <v>2</v>
      </c>
      <c r="D222" s="79"/>
      <c r="E222" s="77" t="s">
        <v>647</v>
      </c>
      <c r="F222" s="80">
        <v>14</v>
      </c>
      <c r="G222" s="78" t="s">
        <v>2</v>
      </c>
    </row>
    <row r="223" spans="2:7">
      <c r="B223" s="77" t="s">
        <v>648</v>
      </c>
      <c r="C223" s="78" t="s">
        <v>2</v>
      </c>
      <c r="D223" s="79"/>
      <c r="E223" s="77" t="s">
        <v>648</v>
      </c>
      <c r="F223" s="80">
        <v>60</v>
      </c>
      <c r="G223" s="78" t="s">
        <v>2</v>
      </c>
    </row>
    <row r="224" spans="2:7">
      <c r="B224" s="77" t="s">
        <v>649</v>
      </c>
      <c r="C224" s="78" t="s">
        <v>2</v>
      </c>
      <c r="D224" s="79"/>
      <c r="E224" s="77" t="s">
        <v>649</v>
      </c>
      <c r="F224" s="80">
        <v>70</v>
      </c>
      <c r="G224" s="78" t="s">
        <v>2</v>
      </c>
    </row>
    <row r="225" spans="2:7">
      <c r="B225" s="59" t="s">
        <v>408</v>
      </c>
      <c r="C225" s="57" t="s">
        <v>0</v>
      </c>
      <c r="E225" s="59" t="s">
        <v>408</v>
      </c>
      <c r="F225" s="58">
        <v>1500</v>
      </c>
      <c r="G225" s="57" t="s">
        <v>0</v>
      </c>
    </row>
    <row r="226" spans="2:7">
      <c r="B226" s="59" t="s">
        <v>703</v>
      </c>
      <c r="C226" s="57" t="s">
        <v>0</v>
      </c>
      <c r="E226" s="59" t="s">
        <v>703</v>
      </c>
      <c r="F226" s="58">
        <v>200</v>
      </c>
      <c r="G226" s="57" t="s">
        <v>0</v>
      </c>
    </row>
    <row r="227" spans="2:7">
      <c r="B227" s="59" t="s">
        <v>704</v>
      </c>
      <c r="C227" s="57" t="s">
        <v>0</v>
      </c>
      <c r="E227" s="59" t="s">
        <v>704</v>
      </c>
      <c r="F227" s="58">
        <v>700</v>
      </c>
      <c r="G227" s="57" t="s">
        <v>0</v>
      </c>
    </row>
    <row r="228" spans="2:7">
      <c r="B228" s="59" t="s">
        <v>705</v>
      </c>
      <c r="C228" s="57" t="s">
        <v>0</v>
      </c>
      <c r="E228" s="59" t="s">
        <v>705</v>
      </c>
      <c r="F228" s="58">
        <v>1500</v>
      </c>
      <c r="G228" s="57" t="s">
        <v>0</v>
      </c>
    </row>
    <row r="229" spans="2:7">
      <c r="B229" s="62" t="s">
        <v>398</v>
      </c>
      <c r="C229" s="78" t="s">
        <v>2</v>
      </c>
      <c r="D229" s="79"/>
      <c r="E229" s="62" t="s">
        <v>398</v>
      </c>
      <c r="F229" s="64">
        <v>14</v>
      </c>
      <c r="G229" s="78" t="s">
        <v>2</v>
      </c>
    </row>
    <row r="230" spans="2:7">
      <c r="B230" s="62" t="s">
        <v>575</v>
      </c>
      <c r="C230" s="78" t="s">
        <v>2</v>
      </c>
      <c r="D230" s="79"/>
      <c r="E230" s="62" t="s">
        <v>575</v>
      </c>
      <c r="F230" s="64">
        <v>17</v>
      </c>
      <c r="G230" s="78" t="s">
        <v>2</v>
      </c>
    </row>
    <row r="231" spans="2:7">
      <c r="B231" s="77" t="s">
        <v>406</v>
      </c>
      <c r="C231" s="78" t="s">
        <v>2</v>
      </c>
      <c r="D231" s="79"/>
      <c r="E231" s="62" t="s">
        <v>406</v>
      </c>
      <c r="F231" s="64">
        <v>23</v>
      </c>
      <c r="G231" s="78" t="s">
        <v>2</v>
      </c>
    </row>
    <row r="232" spans="2:7">
      <c r="B232" s="77" t="s">
        <v>401</v>
      </c>
      <c r="C232" s="78" t="s">
        <v>2</v>
      </c>
      <c r="D232" s="79"/>
      <c r="E232" s="77" t="s">
        <v>401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402</v>
      </c>
      <c r="C234" s="78" t="s">
        <v>2</v>
      </c>
      <c r="D234" s="79"/>
      <c r="E234" s="77" t="s">
        <v>402</v>
      </c>
      <c r="F234" s="80">
        <v>23</v>
      </c>
      <c r="G234" s="78" t="s">
        <v>2</v>
      </c>
    </row>
    <row r="235" spans="2:7">
      <c r="B235" s="77" t="s">
        <v>404</v>
      </c>
      <c r="C235" s="78" t="s">
        <v>2</v>
      </c>
      <c r="D235" s="79"/>
      <c r="E235" s="77" t="s">
        <v>404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416</v>
      </c>
      <c r="C237" s="78" t="s">
        <v>47</v>
      </c>
      <c r="D237" s="79"/>
      <c r="E237" s="77" t="s">
        <v>416</v>
      </c>
      <c r="F237" s="80">
        <v>1070</v>
      </c>
      <c r="G237" s="78" t="s">
        <v>47</v>
      </c>
    </row>
    <row r="238" spans="2:7">
      <c r="B238" s="77" t="s">
        <v>418</v>
      </c>
      <c r="C238" s="78" t="s">
        <v>2</v>
      </c>
      <c r="D238" s="79"/>
      <c r="E238" s="77" t="s">
        <v>418</v>
      </c>
      <c r="F238" s="80">
        <v>40</v>
      </c>
      <c r="G238" s="78" t="s">
        <v>2</v>
      </c>
    </row>
    <row r="239" spans="2:7">
      <c r="B239" s="77" t="s">
        <v>417</v>
      </c>
      <c r="C239" s="78" t="s">
        <v>414</v>
      </c>
      <c r="D239" s="79"/>
      <c r="E239" s="77" t="s">
        <v>417</v>
      </c>
      <c r="F239" s="80">
        <v>2500</v>
      </c>
      <c r="G239" s="78" t="s">
        <v>414</v>
      </c>
    </row>
    <row r="240" spans="2:7">
      <c r="B240" s="77" t="s">
        <v>415</v>
      </c>
      <c r="C240" s="78" t="s">
        <v>47</v>
      </c>
      <c r="D240" s="79"/>
      <c r="E240" s="77" t="s">
        <v>415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428</v>
      </c>
      <c r="C242" s="78" t="s">
        <v>0</v>
      </c>
      <c r="D242" s="79"/>
      <c r="E242" s="77" t="s">
        <v>428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429</v>
      </c>
      <c r="C244" s="78" t="s">
        <v>0</v>
      </c>
      <c r="D244" s="79"/>
      <c r="E244" s="77" t="s">
        <v>429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427</v>
      </c>
      <c r="C246" s="78" t="s">
        <v>0</v>
      </c>
      <c r="D246" s="79"/>
      <c r="E246" s="77" t="s">
        <v>427</v>
      </c>
      <c r="F246" s="80">
        <v>2500</v>
      </c>
      <c r="G246" s="78" t="s">
        <v>0</v>
      </c>
    </row>
    <row r="247" spans="2:7">
      <c r="B247" s="97" t="s">
        <v>435</v>
      </c>
      <c r="C247" s="78" t="s">
        <v>0</v>
      </c>
      <c r="D247" s="79"/>
      <c r="E247" s="97" t="s">
        <v>435</v>
      </c>
      <c r="F247" s="98">
        <v>2500</v>
      </c>
      <c r="G247" s="78" t="s">
        <v>0</v>
      </c>
    </row>
    <row r="248" spans="2:7">
      <c r="B248" s="97" t="s">
        <v>436</v>
      </c>
      <c r="C248" s="78" t="s">
        <v>0</v>
      </c>
      <c r="D248" s="79"/>
      <c r="E248" s="97" t="s">
        <v>436</v>
      </c>
      <c r="F248" s="98">
        <v>3000</v>
      </c>
      <c r="G248" s="78" t="s">
        <v>0</v>
      </c>
    </row>
    <row r="249" spans="2:7">
      <c r="B249" s="97" t="s">
        <v>437</v>
      </c>
      <c r="C249" s="78" t="s">
        <v>0</v>
      </c>
      <c r="D249" s="79"/>
      <c r="E249" s="97" t="s">
        <v>437</v>
      </c>
      <c r="F249" s="98">
        <v>3500</v>
      </c>
      <c r="G249" s="78" t="s">
        <v>0</v>
      </c>
    </row>
    <row r="250" spans="2:7">
      <c r="B250" s="77" t="s">
        <v>430</v>
      </c>
      <c r="C250" s="78" t="s">
        <v>154</v>
      </c>
      <c r="D250" s="79"/>
      <c r="E250" s="77" t="s">
        <v>430</v>
      </c>
      <c r="F250" s="80">
        <v>1500</v>
      </c>
      <c r="G250" s="78" t="s">
        <v>154</v>
      </c>
    </row>
    <row r="251" spans="2:7">
      <c r="B251" s="77" t="s">
        <v>431</v>
      </c>
      <c r="C251" s="78" t="s">
        <v>154</v>
      </c>
      <c r="D251" s="79"/>
      <c r="E251" s="77" t="s">
        <v>431</v>
      </c>
      <c r="F251" s="80">
        <v>2500</v>
      </c>
      <c r="G251" s="78" t="s">
        <v>154</v>
      </c>
    </row>
    <row r="252" spans="2:7">
      <c r="B252" s="77" t="s">
        <v>461</v>
      </c>
      <c r="C252" s="78" t="s">
        <v>154</v>
      </c>
      <c r="D252" s="79"/>
      <c r="E252" s="77" t="s">
        <v>461</v>
      </c>
      <c r="F252" s="80">
        <v>3000</v>
      </c>
      <c r="G252" s="78" t="s">
        <v>154</v>
      </c>
    </row>
    <row r="253" spans="2:7">
      <c r="B253" s="77" t="s">
        <v>432</v>
      </c>
      <c r="C253" s="78" t="s">
        <v>47</v>
      </c>
      <c r="D253" s="79"/>
      <c r="E253" s="77" t="s">
        <v>432</v>
      </c>
      <c r="F253" s="80">
        <v>15000</v>
      </c>
      <c r="G253" s="78" t="s">
        <v>47</v>
      </c>
    </row>
    <row r="254" spans="2:7">
      <c r="B254" s="77" t="s">
        <v>823</v>
      </c>
      <c r="C254" s="78" t="s">
        <v>3</v>
      </c>
      <c r="D254" s="79"/>
      <c r="E254" s="77" t="s">
        <v>823</v>
      </c>
      <c r="F254" s="80">
        <v>15000</v>
      </c>
      <c r="G254" s="78" t="s">
        <v>3</v>
      </c>
    </row>
    <row r="255" spans="2:7">
      <c r="B255" s="77" t="s">
        <v>824</v>
      </c>
      <c r="C255" s="78" t="s">
        <v>3</v>
      </c>
      <c r="D255" s="79"/>
      <c r="E255" s="77" t="s">
        <v>824</v>
      </c>
      <c r="F255" s="80">
        <v>22000</v>
      </c>
      <c r="G255" s="78" t="s">
        <v>3</v>
      </c>
    </row>
    <row r="256" spans="2:7">
      <c r="B256" s="77" t="s">
        <v>825</v>
      </c>
      <c r="C256" s="78" t="s">
        <v>3</v>
      </c>
      <c r="D256" s="79"/>
      <c r="E256" s="77" t="s">
        <v>825</v>
      </c>
      <c r="F256" s="80">
        <v>34000</v>
      </c>
      <c r="G256" s="78" t="s">
        <v>3</v>
      </c>
    </row>
    <row r="257" spans="2:7">
      <c r="B257" s="77" t="s">
        <v>826</v>
      </c>
      <c r="C257" s="78" t="s">
        <v>3</v>
      </c>
      <c r="D257" s="79"/>
      <c r="E257" s="77" t="s">
        <v>826</v>
      </c>
      <c r="F257" s="80">
        <v>21000</v>
      </c>
      <c r="G257" s="78" t="s">
        <v>3</v>
      </c>
    </row>
    <row r="258" spans="2:7">
      <c r="B258" s="77" t="s">
        <v>827</v>
      </c>
      <c r="C258" s="78" t="s">
        <v>3</v>
      </c>
      <c r="D258" s="79"/>
      <c r="E258" s="77" t="s">
        <v>827</v>
      </c>
      <c r="F258" s="80">
        <v>33000</v>
      </c>
      <c r="G258" s="78" t="s">
        <v>3</v>
      </c>
    </row>
    <row r="259" spans="2:7">
      <c r="B259" s="77" t="s">
        <v>828</v>
      </c>
      <c r="C259" s="78" t="s">
        <v>3</v>
      </c>
      <c r="D259" s="79"/>
      <c r="E259" s="77" t="s">
        <v>828</v>
      </c>
      <c r="F259" s="80">
        <v>25000</v>
      </c>
      <c r="G259" s="78" t="s">
        <v>3</v>
      </c>
    </row>
    <row r="260" spans="2:7">
      <c r="B260" s="77" t="s">
        <v>829</v>
      </c>
      <c r="C260" s="78" t="s">
        <v>3</v>
      </c>
      <c r="D260" s="79"/>
      <c r="E260" s="77" t="s">
        <v>829</v>
      </c>
      <c r="F260" s="80">
        <v>70000</v>
      </c>
      <c r="G260" s="78" t="s">
        <v>3</v>
      </c>
    </row>
    <row r="261" spans="2:7">
      <c r="B261" s="77" t="s">
        <v>830</v>
      </c>
      <c r="C261" s="78" t="s">
        <v>37</v>
      </c>
      <c r="D261" s="79"/>
      <c r="E261" s="77" t="s">
        <v>830</v>
      </c>
      <c r="F261" s="80">
        <v>2200</v>
      </c>
      <c r="G261" s="78" t="s">
        <v>37</v>
      </c>
    </row>
    <row r="262" spans="2:7">
      <c r="B262" s="77" t="s">
        <v>831</v>
      </c>
      <c r="C262" s="78" t="s">
        <v>832</v>
      </c>
      <c r="D262" s="79"/>
      <c r="E262" s="77" t="s">
        <v>831</v>
      </c>
      <c r="F262" s="80">
        <v>4590</v>
      </c>
      <c r="G262" s="78" t="s">
        <v>832</v>
      </c>
    </row>
    <row r="263" spans="2:7">
      <c r="B263" s="77" t="s">
        <v>833</v>
      </c>
      <c r="C263" s="78" t="s">
        <v>832</v>
      </c>
      <c r="D263" s="79"/>
      <c r="E263" s="77" t="s">
        <v>833</v>
      </c>
      <c r="F263" s="80">
        <v>7990</v>
      </c>
      <c r="G263" s="78" t="s">
        <v>832</v>
      </c>
    </row>
    <row r="264" spans="2:7">
      <c r="B264" s="77" t="s">
        <v>834</v>
      </c>
      <c r="C264" s="78" t="s">
        <v>832</v>
      </c>
      <c r="D264" s="79"/>
      <c r="E264" s="77" t="s">
        <v>834</v>
      </c>
      <c r="F264" s="80">
        <v>11500</v>
      </c>
      <c r="G264" s="78" t="s">
        <v>832</v>
      </c>
    </row>
    <row r="265" spans="2:7">
      <c r="B265" s="77" t="s">
        <v>835</v>
      </c>
      <c r="C265" s="78" t="s">
        <v>836</v>
      </c>
      <c r="D265" s="79"/>
      <c r="E265" s="77" t="s">
        <v>835</v>
      </c>
      <c r="F265" s="230">
        <v>1350</v>
      </c>
      <c r="G265" s="78" t="s">
        <v>836</v>
      </c>
    </row>
    <row r="266" spans="2:7">
      <c r="B266" s="77" t="s">
        <v>837</v>
      </c>
      <c r="C266" s="78" t="s">
        <v>836</v>
      </c>
      <c r="D266" s="79"/>
      <c r="E266" s="77" t="s">
        <v>837</v>
      </c>
      <c r="F266" s="230">
        <v>2550</v>
      </c>
      <c r="G266" s="78" t="s">
        <v>836</v>
      </c>
    </row>
    <row r="267" spans="2:7">
      <c r="B267" s="77" t="s">
        <v>838</v>
      </c>
      <c r="C267" s="78" t="s">
        <v>836</v>
      </c>
      <c r="D267" s="79"/>
      <c r="E267" s="77" t="s">
        <v>838</v>
      </c>
      <c r="F267" s="230">
        <v>2150</v>
      </c>
      <c r="G267" s="78" t="s">
        <v>836</v>
      </c>
    </row>
    <row r="268" spans="2:7">
      <c r="B268" s="77" t="s">
        <v>839</v>
      </c>
      <c r="C268" s="78" t="s">
        <v>836</v>
      </c>
      <c r="D268" s="79"/>
      <c r="E268" s="77" t="s">
        <v>839</v>
      </c>
      <c r="F268" s="230">
        <v>5700</v>
      </c>
      <c r="G268" s="78" t="s">
        <v>836</v>
      </c>
    </row>
    <row r="269" spans="2:7">
      <c r="B269" s="77" t="s">
        <v>840</v>
      </c>
      <c r="C269" s="78" t="s">
        <v>836</v>
      </c>
      <c r="D269" s="79"/>
      <c r="E269" s="77" t="s">
        <v>840</v>
      </c>
      <c r="F269" s="230">
        <v>2790</v>
      </c>
      <c r="G269" s="78" t="s">
        <v>836</v>
      </c>
    </row>
    <row r="270" spans="2:7">
      <c r="B270" s="77" t="s">
        <v>841</v>
      </c>
      <c r="C270" s="78" t="s">
        <v>3</v>
      </c>
      <c r="D270" s="79"/>
      <c r="E270" s="77" t="s">
        <v>841</v>
      </c>
      <c r="F270" s="231">
        <v>54500</v>
      </c>
      <c r="G270" s="78" t="s">
        <v>3</v>
      </c>
    </row>
    <row r="271" spans="2:7">
      <c r="B271" s="77" t="s">
        <v>842</v>
      </c>
      <c r="C271" s="78" t="s">
        <v>3</v>
      </c>
      <c r="D271" s="79"/>
      <c r="E271" s="77" t="s">
        <v>842</v>
      </c>
      <c r="F271" s="232">
        <v>54500</v>
      </c>
      <c r="G271" s="78" t="s">
        <v>3</v>
      </c>
    </row>
    <row r="272" spans="2:7">
      <c r="B272" s="77" t="s">
        <v>843</v>
      </c>
      <c r="C272" s="78" t="s">
        <v>3</v>
      </c>
      <c r="D272" s="79"/>
      <c r="E272" s="77" t="s">
        <v>843</v>
      </c>
      <c r="F272" s="232">
        <v>92800</v>
      </c>
      <c r="G272" s="78" t="s">
        <v>3</v>
      </c>
    </row>
    <row r="273" spans="2:7">
      <c r="B273" s="77" t="s">
        <v>844</v>
      </c>
      <c r="C273" s="78" t="s">
        <v>3</v>
      </c>
      <c r="D273" s="79"/>
      <c r="E273" s="77" t="s">
        <v>844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459</v>
      </c>
      <c r="C280" s="83" t="s">
        <v>11</v>
      </c>
      <c r="E280" s="53" t="s">
        <v>459</v>
      </c>
      <c r="F280" s="84">
        <v>799</v>
      </c>
      <c r="G280" s="84"/>
    </row>
    <row r="281" spans="2:7">
      <c r="C281" s="83"/>
      <c r="E281" s="53" t="s">
        <v>460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669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668</v>
      </c>
      <c r="J5" s="11" t="s">
        <v>268</v>
      </c>
      <c r="K5" s="10" t="s">
        <v>573</v>
      </c>
      <c r="N5" s="129" t="s">
        <v>297</v>
      </c>
      <c r="O5" s="127" t="s">
        <v>255</v>
      </c>
      <c r="P5" s="127" t="s">
        <v>330</v>
      </c>
      <c r="Q5" s="130" t="s">
        <v>294</v>
      </c>
      <c r="R5" s="206" t="s">
        <v>707</v>
      </c>
      <c r="S5" t="s">
        <v>706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667</v>
      </c>
      <c r="J6" s="11" t="s">
        <v>574</v>
      </c>
      <c r="K6" s="10" t="s">
        <v>572</v>
      </c>
      <c r="N6" s="129" t="s">
        <v>239</v>
      </c>
      <c r="O6" s="126" t="s">
        <v>256</v>
      </c>
      <c r="P6" s="127" t="s">
        <v>328</v>
      </c>
      <c r="Q6" s="130" t="s">
        <v>294</v>
      </c>
      <c r="R6" s="206" t="s">
        <v>707</v>
      </c>
      <c r="S6" t="s">
        <v>706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666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328</v>
      </c>
      <c r="Q7" s="130" t="s">
        <v>294</v>
      </c>
      <c r="R7" s="206" t="s">
        <v>707</v>
      </c>
      <c r="S7" t="s">
        <v>706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661</v>
      </c>
      <c r="J8" s="14" t="s">
        <v>541</v>
      </c>
      <c r="K8" s="14" t="s">
        <v>121</v>
      </c>
      <c r="L8" s="140"/>
      <c r="N8" s="129" t="s">
        <v>241</v>
      </c>
      <c r="O8" s="1" t="s">
        <v>579</v>
      </c>
      <c r="P8" s="127" t="s">
        <v>329</v>
      </c>
      <c r="Q8" s="130" t="s">
        <v>293</v>
      </c>
      <c r="R8" s="206" t="s">
        <v>709</v>
      </c>
      <c r="S8" t="s">
        <v>708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665</v>
      </c>
      <c r="J9" s="13" t="s">
        <v>540</v>
      </c>
      <c r="K9" s="14" t="s">
        <v>433</v>
      </c>
      <c r="L9" s="140"/>
      <c r="N9" s="129" t="s">
        <v>242</v>
      </c>
      <c r="O9" s="1" t="s">
        <v>605</v>
      </c>
      <c r="P9" s="127" t="s">
        <v>327</v>
      </c>
      <c r="Q9" s="130" t="s">
        <v>293</v>
      </c>
      <c r="R9" s="206" t="s">
        <v>709</v>
      </c>
      <c r="S9" t="s">
        <v>708</v>
      </c>
      <c r="T9" t="s">
        <v>315</v>
      </c>
      <c r="U9" s="4" t="s">
        <v>322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365</v>
      </c>
      <c r="I10" s="24" t="s">
        <v>664</v>
      </c>
      <c r="J10" t="s">
        <v>552</v>
      </c>
      <c r="K10" s="14" t="s">
        <v>553</v>
      </c>
      <c r="L10" s="140"/>
      <c r="N10" s="125" t="s">
        <v>243</v>
      </c>
      <c r="O10" s="126" t="s">
        <v>258</v>
      </c>
      <c r="P10" s="127" t="s">
        <v>562</v>
      </c>
      <c r="Q10" s="130" t="s">
        <v>294</v>
      </c>
      <c r="R10" s="206" t="s">
        <v>709</v>
      </c>
      <c r="S10" t="s">
        <v>708</v>
      </c>
      <c r="T10" t="s">
        <v>316</v>
      </c>
      <c r="U10" s="4" t="s">
        <v>323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364</v>
      </c>
      <c r="I11" s="24" t="s">
        <v>662</v>
      </c>
      <c r="J11" t="s">
        <v>265</v>
      </c>
      <c r="N11" s="129" t="s">
        <v>244</v>
      </c>
      <c r="O11" s="1" t="s">
        <v>259</v>
      </c>
      <c r="P11" s="127" t="s">
        <v>327</v>
      </c>
      <c r="Q11" s="130" t="s">
        <v>293</v>
      </c>
      <c r="R11" s="206" t="s">
        <v>709</v>
      </c>
      <c r="S11" t="s">
        <v>708</v>
      </c>
      <c r="T11" t="s">
        <v>317</v>
      </c>
      <c r="U11" s="4" t="s">
        <v>325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366</v>
      </c>
      <c r="I12" s="13" t="s">
        <v>663</v>
      </c>
      <c r="N12" s="131" t="s">
        <v>245</v>
      </c>
      <c r="O12" s="1" t="s">
        <v>260</v>
      </c>
      <c r="P12" s="127" t="s">
        <v>327</v>
      </c>
      <c r="Q12" s="130" t="s">
        <v>293</v>
      </c>
      <c r="R12" s="206" t="s">
        <v>709</v>
      </c>
      <c r="S12" t="s">
        <v>708</v>
      </c>
      <c r="T12" t="s">
        <v>318</v>
      </c>
      <c r="U12" s="4" t="s">
        <v>326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367</v>
      </c>
      <c r="I13" s="13" t="s">
        <v>663</v>
      </c>
      <c r="N13" s="129" t="s">
        <v>636</v>
      </c>
      <c r="O13" s="1" t="s">
        <v>637</v>
      </c>
      <c r="P13" s="127" t="s">
        <v>327</v>
      </c>
      <c r="Q13" s="130" t="s">
        <v>293</v>
      </c>
      <c r="R13" s="206" t="s">
        <v>709</v>
      </c>
      <c r="S13" t="s">
        <v>708</v>
      </c>
      <c r="T13" t="s">
        <v>333</v>
      </c>
      <c r="U13" s="4" t="s">
        <v>566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363</v>
      </c>
      <c r="I14" s="25" t="s">
        <v>550</v>
      </c>
      <c r="J14" s="4"/>
      <c r="N14" s="12" t="s">
        <v>615</v>
      </c>
      <c r="O14" s="1" t="s">
        <v>616</v>
      </c>
      <c r="P14" s="127" t="s">
        <v>327</v>
      </c>
      <c r="Q14" s="130" t="s">
        <v>293</v>
      </c>
      <c r="R14" s="206" t="s">
        <v>709</v>
      </c>
      <c r="S14" t="s">
        <v>708</v>
      </c>
      <c r="T14" t="s">
        <v>334</v>
      </c>
      <c r="U14" s="4" t="s">
        <v>567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369</v>
      </c>
      <c r="I15" s="25" t="s">
        <v>373</v>
      </c>
      <c r="N15" s="129" t="s">
        <v>638</v>
      </c>
      <c r="O15" s="126" t="s">
        <v>639</v>
      </c>
      <c r="P15" s="127" t="s">
        <v>328</v>
      </c>
      <c r="Q15" s="130" t="s">
        <v>294</v>
      </c>
      <c r="R15" s="206" t="s">
        <v>707</v>
      </c>
      <c r="S15" t="s">
        <v>706</v>
      </c>
      <c r="T15" t="s">
        <v>319</v>
      </c>
      <c r="U15" s="4" t="s">
        <v>324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368</v>
      </c>
      <c r="I16" s="25" t="s">
        <v>372</v>
      </c>
      <c r="N16" s="129" t="s">
        <v>640</v>
      </c>
      <c r="O16" s="126" t="s">
        <v>641</v>
      </c>
      <c r="P16" s="127" t="s">
        <v>327</v>
      </c>
      <c r="Q16" s="130" t="s">
        <v>293</v>
      </c>
      <c r="R16" s="206" t="s">
        <v>709</v>
      </c>
      <c r="S16" t="s">
        <v>708</v>
      </c>
      <c r="T16" t="s">
        <v>320</v>
      </c>
      <c r="U16" s="4" t="s">
        <v>855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612</v>
      </c>
      <c r="Q17" s="130" t="s">
        <v>292</v>
      </c>
      <c r="R17" s="206"/>
      <c r="T17" t="s">
        <v>321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340</v>
      </c>
      <c r="J18" s="20" t="s">
        <v>301</v>
      </c>
      <c r="K18" s="14" t="s">
        <v>541</v>
      </c>
      <c r="L18" s="11" t="s">
        <v>268</v>
      </c>
      <c r="M18" s="10" t="s">
        <v>573</v>
      </c>
      <c r="N18" s="129" t="s">
        <v>247</v>
      </c>
      <c r="O18" s="1" t="s">
        <v>606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341</v>
      </c>
      <c r="J19" s="20" t="s">
        <v>301</v>
      </c>
      <c r="K19" s="14" t="s">
        <v>541</v>
      </c>
      <c r="L19" s="11" t="s">
        <v>268</v>
      </c>
      <c r="M19" s="10" t="s">
        <v>573</v>
      </c>
      <c r="N19" s="129" t="s">
        <v>248</v>
      </c>
      <c r="O19" s="1" t="s">
        <v>607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342</v>
      </c>
      <c r="J20" s="20" t="s">
        <v>301</v>
      </c>
      <c r="K20" s="14" t="s">
        <v>541</v>
      </c>
      <c r="L20" s="11" t="s">
        <v>268</v>
      </c>
      <c r="M20" s="10" t="s">
        <v>573</v>
      </c>
      <c r="N20" s="199" t="s">
        <v>608</v>
      </c>
      <c r="O20" s="200" t="s">
        <v>609</v>
      </c>
      <c r="P20" s="127" t="s">
        <v>286</v>
      </c>
      <c r="Q20" s="127" t="s">
        <v>332</v>
      </c>
      <c r="R20" s="128"/>
      <c r="T20" t="s">
        <v>577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559</v>
      </c>
      <c r="J21" s="21" t="s">
        <v>298</v>
      </c>
      <c r="K21" s="14" t="s">
        <v>541</v>
      </c>
      <c r="L21" s="11" t="s">
        <v>601</v>
      </c>
      <c r="M21" s="10" t="s">
        <v>573</v>
      </c>
      <c r="N21" s="125" t="s">
        <v>249</v>
      </c>
      <c r="O21" s="126" t="s">
        <v>262</v>
      </c>
      <c r="P21" s="127" t="s">
        <v>614</v>
      </c>
      <c r="Q21" s="127" t="s">
        <v>331</v>
      </c>
      <c r="R21" s="128"/>
      <c r="T21" t="s">
        <v>619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421</v>
      </c>
      <c r="J22" s="21" t="s">
        <v>298</v>
      </c>
      <c r="K22" s="13" t="s">
        <v>604</v>
      </c>
      <c r="L22" s="11" t="s">
        <v>601</v>
      </c>
      <c r="M22" s="10" t="s">
        <v>572</v>
      </c>
      <c r="N22" s="129" t="s">
        <v>250</v>
      </c>
      <c r="O22" s="126" t="s">
        <v>263</v>
      </c>
      <c r="P22" s="127" t="s">
        <v>286</v>
      </c>
      <c r="Q22" s="127" t="s">
        <v>332</v>
      </c>
      <c r="R22" s="128"/>
      <c r="T22" t="s">
        <v>620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343</v>
      </c>
      <c r="J23" s="20" t="s">
        <v>558</v>
      </c>
      <c r="K23" s="13" t="s">
        <v>604</v>
      </c>
      <c r="L23" s="11" t="s">
        <v>601</v>
      </c>
      <c r="M23" s="10" t="s">
        <v>572</v>
      </c>
      <c r="N23" s="131" t="s">
        <v>251</v>
      </c>
      <c r="O23" s="126" t="s">
        <v>264</v>
      </c>
      <c r="P23" s="127" t="s">
        <v>389</v>
      </c>
      <c r="Q23" s="130" t="s">
        <v>294</v>
      </c>
      <c r="R23" s="206"/>
      <c r="T23" t="s">
        <v>621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344</v>
      </c>
      <c r="J24" s="20" t="s">
        <v>301</v>
      </c>
      <c r="K24" s="13" t="s">
        <v>604</v>
      </c>
      <c r="L24" s="11" t="s">
        <v>601</v>
      </c>
      <c r="M24" s="10" t="s">
        <v>572</v>
      </c>
      <c r="N24" s="129" t="s">
        <v>252</v>
      </c>
      <c r="O24" s="126" t="s">
        <v>287</v>
      </c>
      <c r="P24" s="127" t="s">
        <v>286</v>
      </c>
      <c r="Q24" s="127" t="s">
        <v>332</v>
      </c>
      <c r="R24" s="128"/>
      <c r="T24" t="s">
        <v>622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345</v>
      </c>
      <c r="J25" s="21" t="s">
        <v>298</v>
      </c>
      <c r="K25" s="13" t="s">
        <v>604</v>
      </c>
      <c r="L25" s="11" t="s">
        <v>601</v>
      </c>
      <c r="M25" s="10" t="s">
        <v>572</v>
      </c>
      <c r="N25" s="199" t="s">
        <v>610</v>
      </c>
      <c r="O25" s="200" t="s">
        <v>611</v>
      </c>
      <c r="P25" s="127" t="s">
        <v>286</v>
      </c>
      <c r="Q25" s="127" t="s">
        <v>332</v>
      </c>
      <c r="R25" s="128"/>
      <c r="T25" t="s">
        <v>623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524</v>
      </c>
      <c r="J26" s="21" t="s">
        <v>298</v>
      </c>
      <c r="K26" s="13" t="s">
        <v>604</v>
      </c>
      <c r="L26" s="11" t="s">
        <v>601</v>
      </c>
      <c r="M26" s="10" t="s">
        <v>572</v>
      </c>
      <c r="N26" s="129" t="s">
        <v>358</v>
      </c>
      <c r="O26" s="126" t="s">
        <v>359</v>
      </c>
      <c r="P26" s="127" t="s">
        <v>328</v>
      </c>
      <c r="Q26" s="130" t="s">
        <v>294</v>
      </c>
      <c r="R26" s="206" t="s">
        <v>707</v>
      </c>
      <c r="S26" t="s">
        <v>706</v>
      </c>
      <c r="T26" t="s">
        <v>578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346</v>
      </c>
      <c r="J27" s="20" t="s">
        <v>301</v>
      </c>
      <c r="K27" s="14" t="s">
        <v>541</v>
      </c>
      <c r="L27" s="11" t="s">
        <v>268</v>
      </c>
      <c r="M27" s="10" t="s">
        <v>573</v>
      </c>
      <c r="N27" s="129" t="s">
        <v>253</v>
      </c>
      <c r="O27" s="126" t="s">
        <v>288</v>
      </c>
      <c r="P27" s="127" t="s">
        <v>613</v>
      </c>
      <c r="Q27" s="127" t="s">
        <v>332</v>
      </c>
      <c r="R27" s="128"/>
      <c r="T27" t="s">
        <v>624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490</v>
      </c>
      <c r="J28" s="20" t="s">
        <v>301</v>
      </c>
      <c r="K28" s="14" t="s">
        <v>541</v>
      </c>
      <c r="L28" s="11" t="s">
        <v>268</v>
      </c>
      <c r="M28" s="10" t="s">
        <v>573</v>
      </c>
      <c r="N28" s="12"/>
      <c r="O28" s="1"/>
      <c r="P28" s="9"/>
      <c r="Q28" s="10"/>
      <c r="R28"/>
      <c r="T28" t="s">
        <v>625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489</v>
      </c>
      <c r="J29" s="20" t="s">
        <v>301</v>
      </c>
      <c r="K29" s="14" t="s">
        <v>541</v>
      </c>
      <c r="L29" s="11" t="s">
        <v>268</v>
      </c>
      <c r="M29" s="10" t="s">
        <v>573</v>
      </c>
      <c r="N29" s="10" t="s">
        <v>669</v>
      </c>
      <c r="O29" s="10" t="s">
        <v>380</v>
      </c>
      <c r="T29" t="s">
        <v>626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410</v>
      </c>
      <c r="J30" s="21" t="s">
        <v>299</v>
      </c>
      <c r="K30" s="13" t="s">
        <v>282</v>
      </c>
      <c r="L30" s="11" t="s">
        <v>601</v>
      </c>
      <c r="M30" s="10" t="s">
        <v>659</v>
      </c>
      <c r="N30" s="10" t="s">
        <v>668</v>
      </c>
      <c r="O30" s="10" t="s">
        <v>381</v>
      </c>
      <c r="T30" t="s">
        <v>627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411</v>
      </c>
      <c r="J31" s="21" t="s">
        <v>299</v>
      </c>
      <c r="K31" s="13" t="s">
        <v>282</v>
      </c>
      <c r="L31" s="11" t="s">
        <v>601</v>
      </c>
      <c r="M31" s="10" t="s">
        <v>659</v>
      </c>
      <c r="N31" s="10" t="s">
        <v>667</v>
      </c>
      <c r="O31" s="10" t="s">
        <v>382</v>
      </c>
      <c r="T31" t="s">
        <v>628</v>
      </c>
    </row>
    <row r="32" spans="2:20" ht="15.6">
      <c r="B32" s="8" t="s">
        <v>374</v>
      </c>
      <c r="C32" s="9" t="s">
        <v>376</v>
      </c>
      <c r="D32" s="9" t="s">
        <v>364</v>
      </c>
      <c r="E32" s="9" t="s">
        <v>364</v>
      </c>
      <c r="G32" s="9" t="s">
        <v>364</v>
      </c>
      <c r="H32" s="4"/>
      <c r="I32" s="23" t="s">
        <v>347</v>
      </c>
      <c r="J32" s="20" t="s">
        <v>301</v>
      </c>
      <c r="K32" s="13" t="s">
        <v>282</v>
      </c>
      <c r="L32" s="11" t="s">
        <v>601</v>
      </c>
      <c r="M32" s="10" t="s">
        <v>659</v>
      </c>
      <c r="N32" s="10" t="s">
        <v>666</v>
      </c>
      <c r="O32" s="10" t="s">
        <v>726</v>
      </c>
      <c r="T32" t="s">
        <v>629</v>
      </c>
    </row>
    <row r="33" spans="2:20" ht="15.6">
      <c r="B33" s="8" t="s">
        <v>360</v>
      </c>
      <c r="C33" s="9" t="s">
        <v>377</v>
      </c>
      <c r="D33" s="9" t="s">
        <v>365</v>
      </c>
      <c r="E33" s="9" t="s">
        <v>365</v>
      </c>
      <c r="G33" s="9" t="s">
        <v>365</v>
      </c>
      <c r="H33" s="4"/>
      <c r="I33" s="23" t="s">
        <v>348</v>
      </c>
      <c r="J33" s="20" t="s">
        <v>301</v>
      </c>
      <c r="K33" s="13" t="s">
        <v>719</v>
      </c>
      <c r="L33" s="11" t="s">
        <v>601</v>
      </c>
      <c r="M33" s="10" t="s">
        <v>659</v>
      </c>
      <c r="N33" s="10" t="s">
        <v>661</v>
      </c>
      <c r="O33" s="10" t="s">
        <v>670</v>
      </c>
    </row>
    <row r="34" spans="2:20" ht="15.6">
      <c r="B34" s="8" t="s">
        <v>361</v>
      </c>
      <c r="C34" s="9" t="s">
        <v>378</v>
      </c>
      <c r="D34" s="9" t="s">
        <v>366</v>
      </c>
      <c r="E34" s="9" t="s">
        <v>366</v>
      </c>
      <c r="G34" s="9" t="s">
        <v>366</v>
      </c>
      <c r="H34" s="4"/>
      <c r="I34" s="23" t="s">
        <v>349</v>
      </c>
      <c r="J34" s="20" t="s">
        <v>301</v>
      </c>
      <c r="K34" s="13" t="s">
        <v>719</v>
      </c>
      <c r="L34" s="11" t="s">
        <v>601</v>
      </c>
      <c r="M34" s="10" t="s">
        <v>659</v>
      </c>
      <c r="N34" s="10" t="s">
        <v>665</v>
      </c>
      <c r="O34" s="12" t="s">
        <v>383</v>
      </c>
    </row>
    <row r="35" spans="2:20" ht="15.6">
      <c r="B35" s="8" t="s">
        <v>362</v>
      </c>
      <c r="C35" s="9" t="s">
        <v>375</v>
      </c>
      <c r="D35" s="9" t="s">
        <v>367</v>
      </c>
      <c r="E35" s="9" t="s">
        <v>367</v>
      </c>
      <c r="G35" s="9" t="s">
        <v>367</v>
      </c>
      <c r="H35" s="4"/>
      <c r="I35" s="23" t="s">
        <v>350</v>
      </c>
      <c r="J35" s="20" t="s">
        <v>301</v>
      </c>
      <c r="K35" s="13" t="s">
        <v>719</v>
      </c>
      <c r="L35" s="11" t="s">
        <v>601</v>
      </c>
      <c r="M35" s="10" t="s">
        <v>659</v>
      </c>
      <c r="N35" s="24" t="s">
        <v>664</v>
      </c>
      <c r="O35" s="12" t="s">
        <v>384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351</v>
      </c>
      <c r="J36" s="21" t="s">
        <v>298</v>
      </c>
      <c r="K36" s="13" t="s">
        <v>719</v>
      </c>
      <c r="L36" s="11" t="s">
        <v>601</v>
      </c>
      <c r="M36" s="10" t="s">
        <v>659</v>
      </c>
      <c r="N36" s="24" t="s">
        <v>662</v>
      </c>
      <c r="O36" s="12" t="s">
        <v>385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363</v>
      </c>
      <c r="H37" s="4"/>
      <c r="I37" s="23" t="s">
        <v>582</v>
      </c>
      <c r="J37" s="21" t="s">
        <v>298</v>
      </c>
      <c r="K37" s="13" t="s">
        <v>719</v>
      </c>
      <c r="L37" s="11" t="s">
        <v>601</v>
      </c>
      <c r="M37" s="10" t="s">
        <v>659</v>
      </c>
      <c r="N37" s="10" t="s">
        <v>370</v>
      </c>
      <c r="O37" s="12" t="s">
        <v>386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368</v>
      </c>
      <c r="H38" s="4"/>
      <c r="I38" s="23" t="s">
        <v>523</v>
      </c>
      <c r="J38" s="21" t="s">
        <v>298</v>
      </c>
      <c r="K38" s="13" t="s">
        <v>719</v>
      </c>
      <c r="L38" s="11" t="s">
        <v>601</v>
      </c>
      <c r="M38" s="10" t="s">
        <v>659</v>
      </c>
      <c r="N38" s="13" t="s">
        <v>282</v>
      </c>
      <c r="O38" s="10" t="s">
        <v>419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369</v>
      </c>
      <c r="H39" s="4"/>
      <c r="I39" s="23" t="s">
        <v>464</v>
      </c>
      <c r="J39" s="20" t="s">
        <v>301</v>
      </c>
      <c r="K39" s="13" t="s">
        <v>719</v>
      </c>
      <c r="L39" s="11" t="s">
        <v>601</v>
      </c>
      <c r="M39" s="10" t="s">
        <v>659</v>
      </c>
      <c r="N39" s="12" t="s">
        <v>371</v>
      </c>
      <c r="O39" s="12" t="s">
        <v>388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352</v>
      </c>
      <c r="J40" s="21" t="s">
        <v>299</v>
      </c>
      <c r="K40" s="13" t="s">
        <v>719</v>
      </c>
      <c r="L40" s="11" t="s">
        <v>601</v>
      </c>
      <c r="M40" s="10" t="s">
        <v>659</v>
      </c>
      <c r="N40" s="25" t="s">
        <v>550</v>
      </c>
      <c r="O40" s="12" t="s">
        <v>551</v>
      </c>
      <c r="S40" s="129" t="s">
        <v>242</v>
      </c>
      <c r="T40" s="129" t="s">
        <v>710</v>
      </c>
    </row>
    <row r="41" spans="2:20" ht="15.6">
      <c r="H41" s="4"/>
      <c r="I41" s="23" t="s">
        <v>630</v>
      </c>
      <c r="J41" s="20" t="s">
        <v>558</v>
      </c>
      <c r="K41" s="13" t="s">
        <v>719</v>
      </c>
      <c r="L41" s="11" t="s">
        <v>601</v>
      </c>
      <c r="M41" s="10" t="s">
        <v>659</v>
      </c>
      <c r="N41" s="12" t="s">
        <v>373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353</v>
      </c>
      <c r="J42" s="20" t="s">
        <v>558</v>
      </c>
      <c r="K42" s="13" t="s">
        <v>719</v>
      </c>
      <c r="L42" s="11" t="s">
        <v>601</v>
      </c>
      <c r="M42" s="10" t="s">
        <v>659</v>
      </c>
      <c r="N42" s="12" t="s">
        <v>372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581</v>
      </c>
      <c r="J43" s="20" t="s">
        <v>301</v>
      </c>
      <c r="K43" s="13" t="s">
        <v>719</v>
      </c>
      <c r="L43" s="11" t="s">
        <v>601</v>
      </c>
      <c r="M43" s="10" t="s">
        <v>659</v>
      </c>
      <c r="N43" s="10"/>
      <c r="O43" s="10"/>
      <c r="S43" s="131" t="s">
        <v>245</v>
      </c>
      <c r="T43" s="131" t="s">
        <v>711</v>
      </c>
    </row>
    <row r="44" spans="2:20" ht="15.6">
      <c r="H44" s="4"/>
      <c r="I44" s="23" t="s">
        <v>354</v>
      </c>
      <c r="J44" s="20" t="s">
        <v>301</v>
      </c>
      <c r="K44" s="13" t="s">
        <v>719</v>
      </c>
      <c r="L44" s="11" t="s">
        <v>601</v>
      </c>
      <c r="M44" s="10" t="s">
        <v>659</v>
      </c>
      <c r="S44" s="129" t="s">
        <v>636</v>
      </c>
      <c r="T44" s="129" t="s">
        <v>712</v>
      </c>
    </row>
    <row r="45" spans="2:20" ht="15.6">
      <c r="H45" s="4"/>
      <c r="I45" s="23" t="s">
        <v>355</v>
      </c>
      <c r="J45" s="20" t="s">
        <v>301</v>
      </c>
      <c r="K45" s="13" t="s">
        <v>719</v>
      </c>
      <c r="L45" s="11" t="s">
        <v>601</v>
      </c>
      <c r="M45" s="10" t="s">
        <v>659</v>
      </c>
      <c r="S45" s="12" t="s">
        <v>615</v>
      </c>
      <c r="T45" s="129" t="s">
        <v>713</v>
      </c>
    </row>
    <row r="46" spans="2:20" ht="15.6">
      <c r="H46" s="4"/>
      <c r="I46" t="s">
        <v>650</v>
      </c>
      <c r="J46" s="20" t="s">
        <v>301</v>
      </c>
      <c r="K46" s="13" t="s">
        <v>719</v>
      </c>
      <c r="L46" s="11" t="s">
        <v>657</v>
      </c>
      <c r="M46" s="10" t="s">
        <v>659</v>
      </c>
      <c r="S46" s="129" t="s">
        <v>638</v>
      </c>
      <c r="T46" s="129" t="s">
        <v>638</v>
      </c>
    </row>
    <row r="47" spans="2:20" ht="15.6">
      <c r="I47" t="s">
        <v>651</v>
      </c>
      <c r="J47" s="20" t="s">
        <v>301</v>
      </c>
      <c r="K47" s="13" t="s">
        <v>604</v>
      </c>
      <c r="L47" s="11" t="s">
        <v>657</v>
      </c>
      <c r="M47" s="10" t="s">
        <v>572</v>
      </c>
      <c r="S47" s="129" t="s">
        <v>640</v>
      </c>
      <c r="T47" s="129" t="s">
        <v>714</v>
      </c>
    </row>
    <row r="48" spans="2:20" ht="15.6">
      <c r="I48" t="s">
        <v>652</v>
      </c>
      <c r="J48" s="20" t="s">
        <v>301</v>
      </c>
      <c r="K48" s="13" t="s">
        <v>719</v>
      </c>
      <c r="L48" s="11" t="s">
        <v>657</v>
      </c>
      <c r="M48" s="10" t="s">
        <v>572</v>
      </c>
      <c r="S48" s="129" t="s">
        <v>246</v>
      </c>
      <c r="T48" s="129" t="s">
        <v>246</v>
      </c>
    </row>
    <row r="49" spans="9:21" ht="15.6">
      <c r="I49" t="s">
        <v>653</v>
      </c>
      <c r="J49" s="20" t="s">
        <v>301</v>
      </c>
      <c r="K49" s="13" t="s">
        <v>604</v>
      </c>
      <c r="L49" s="11" t="s">
        <v>657</v>
      </c>
      <c r="M49" s="10" t="s">
        <v>572</v>
      </c>
      <c r="S49" s="129" t="s">
        <v>247</v>
      </c>
      <c r="T49" s="129" t="s">
        <v>247</v>
      </c>
    </row>
    <row r="50" spans="9:21" ht="15.6">
      <c r="I50" t="s">
        <v>654</v>
      </c>
      <c r="J50" s="20" t="s">
        <v>558</v>
      </c>
      <c r="K50" s="13" t="s">
        <v>604</v>
      </c>
      <c r="L50" s="11" t="s">
        <v>657</v>
      </c>
      <c r="M50" s="10" t="s">
        <v>572</v>
      </c>
      <c r="S50" s="129" t="s">
        <v>248</v>
      </c>
      <c r="T50" s="129" t="s">
        <v>248</v>
      </c>
    </row>
    <row r="51" spans="9:21" ht="15.6">
      <c r="I51" t="s">
        <v>655</v>
      </c>
      <c r="J51" s="20" t="s">
        <v>301</v>
      </c>
      <c r="K51" s="13" t="s">
        <v>282</v>
      </c>
      <c r="L51" s="201" t="s">
        <v>658</v>
      </c>
      <c r="M51" s="10" t="s">
        <v>659</v>
      </c>
      <c r="S51" s="199" t="s">
        <v>608</v>
      </c>
      <c r="T51" s="199" t="s">
        <v>608</v>
      </c>
    </row>
    <row r="52" spans="9:21" ht="15.6">
      <c r="I52" t="s">
        <v>656</v>
      </c>
      <c r="J52" s="20" t="s">
        <v>301</v>
      </c>
      <c r="K52" s="13" t="s">
        <v>282</v>
      </c>
      <c r="L52" s="201" t="s">
        <v>658</v>
      </c>
      <c r="M52" s="10" t="s">
        <v>659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610</v>
      </c>
      <c r="T56" s="199" t="s">
        <v>610</v>
      </c>
    </row>
    <row r="57" spans="9:21">
      <c r="S57" s="129" t="s">
        <v>358</v>
      </c>
      <c r="T57" s="129" t="s">
        <v>358</v>
      </c>
    </row>
    <row r="58" spans="9:21">
      <c r="S58" s="129" t="s">
        <v>253</v>
      </c>
      <c r="T58" s="129" t="s">
        <v>253</v>
      </c>
    </row>
    <row r="61" spans="9:21">
      <c r="S61" t="s">
        <v>315</v>
      </c>
      <c r="T61" s="129" t="s">
        <v>241</v>
      </c>
      <c r="U61" t="s">
        <v>715</v>
      </c>
    </row>
    <row r="62" spans="9:21">
      <c r="S62" t="s">
        <v>316</v>
      </c>
      <c r="T62" s="129" t="s">
        <v>241</v>
      </c>
      <c r="U62" t="s">
        <v>715</v>
      </c>
    </row>
    <row r="63" spans="9:21">
      <c r="S63" t="s">
        <v>317</v>
      </c>
      <c r="T63" s="129" t="s">
        <v>241</v>
      </c>
      <c r="U63" t="s">
        <v>715</v>
      </c>
    </row>
    <row r="64" spans="9:21">
      <c r="S64" t="s">
        <v>318</v>
      </c>
      <c r="T64" s="129" t="s">
        <v>241</v>
      </c>
      <c r="U64" t="s">
        <v>715</v>
      </c>
    </row>
    <row r="65" spans="19:21">
      <c r="S65" t="s">
        <v>333</v>
      </c>
      <c r="T65" t="s">
        <v>716</v>
      </c>
      <c r="U65" t="s">
        <v>717</v>
      </c>
    </row>
    <row r="66" spans="19:21">
      <c r="S66" t="s">
        <v>334</v>
      </c>
      <c r="T66" t="s">
        <v>716</v>
      </c>
      <c r="U66" t="s">
        <v>717</v>
      </c>
    </row>
    <row r="67" spans="19:21">
      <c r="S67" t="s">
        <v>319</v>
      </c>
      <c r="T67" t="s">
        <v>716</v>
      </c>
      <c r="U67" t="s">
        <v>717</v>
      </c>
    </row>
    <row r="68" spans="19:21" ht="18">
      <c r="S68" t="s">
        <v>320</v>
      </c>
      <c r="T68" s="207" t="s">
        <v>246</v>
      </c>
      <c r="U68" s="208" t="s">
        <v>718</v>
      </c>
    </row>
    <row r="69" spans="19:21" ht="18">
      <c r="S69" t="s">
        <v>321</v>
      </c>
      <c r="T69" s="207" t="s">
        <v>246</v>
      </c>
      <c r="U69" s="208" t="s">
        <v>718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6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733</v>
      </c>
      <c r="O3" s="212" t="s">
        <v>734</v>
      </c>
      <c r="P3" s="127" t="s">
        <v>735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736</v>
      </c>
      <c r="F4" s="9" t="s">
        <v>278</v>
      </c>
      <c r="G4" s="9" t="s">
        <v>278</v>
      </c>
      <c r="H4" s="10" t="s">
        <v>737</v>
      </c>
      <c r="I4" s="11" t="s">
        <v>267</v>
      </c>
      <c r="J4" s="10" t="s">
        <v>98</v>
      </c>
      <c r="M4" s="211" t="s">
        <v>243</v>
      </c>
      <c r="N4" s="127" t="s">
        <v>738</v>
      </c>
      <c r="O4" s="212" t="s">
        <v>739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736</v>
      </c>
      <c r="F5" s="9" t="s">
        <v>278</v>
      </c>
      <c r="G5" s="9" t="s">
        <v>281</v>
      </c>
      <c r="H5" s="10" t="s">
        <v>740</v>
      </c>
      <c r="I5" s="11" t="s">
        <v>268</v>
      </c>
      <c r="J5" s="10" t="s">
        <v>573</v>
      </c>
      <c r="M5" s="213" t="s">
        <v>239</v>
      </c>
      <c r="N5" s="127" t="s">
        <v>741</v>
      </c>
      <c r="O5" s="212" t="s">
        <v>742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736</v>
      </c>
      <c r="F6" s="9" t="s">
        <v>278</v>
      </c>
      <c r="G6" s="9" t="s">
        <v>178</v>
      </c>
      <c r="H6" s="10" t="s">
        <v>743</v>
      </c>
      <c r="I6" s="11" t="s">
        <v>744</v>
      </c>
      <c r="J6" s="10" t="s">
        <v>572</v>
      </c>
      <c r="M6" s="214" t="s">
        <v>240</v>
      </c>
      <c r="N6" s="126" t="s">
        <v>745</v>
      </c>
      <c r="O6" s="212" t="s">
        <v>746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736</v>
      </c>
      <c r="F7" s="9" t="s">
        <v>278</v>
      </c>
      <c r="G7" s="9" t="s">
        <v>219</v>
      </c>
      <c r="H7" s="10" t="s">
        <v>747</v>
      </c>
      <c r="I7" s="11" t="s">
        <v>748</v>
      </c>
      <c r="J7" s="10" t="s">
        <v>572</v>
      </c>
      <c r="M7" s="214" t="s">
        <v>749</v>
      </c>
      <c r="N7" s="126" t="s">
        <v>750</v>
      </c>
      <c r="O7" s="212" t="s">
        <v>746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736</v>
      </c>
      <c r="F8" s="9" t="s">
        <v>278</v>
      </c>
      <c r="G8" s="9" t="s">
        <v>283</v>
      </c>
      <c r="H8" s="10" t="s">
        <v>751</v>
      </c>
      <c r="I8" s="13" t="s">
        <v>282</v>
      </c>
      <c r="J8" s="13" t="s">
        <v>67</v>
      </c>
      <c r="K8" s="11"/>
      <c r="M8" s="211" t="s">
        <v>752</v>
      </c>
      <c r="N8" s="126" t="s">
        <v>753</v>
      </c>
      <c r="O8" s="212" t="s">
        <v>754</v>
      </c>
      <c r="P8" s="127" t="s">
        <v>294</v>
      </c>
      <c r="R8" t="s">
        <v>315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736</v>
      </c>
      <c r="F9" s="9" t="s">
        <v>278</v>
      </c>
      <c r="G9" s="9" t="s">
        <v>108</v>
      </c>
      <c r="H9" s="10" t="s">
        <v>755</v>
      </c>
      <c r="I9" s="14" t="s">
        <v>541</v>
      </c>
      <c r="J9" s="14" t="s">
        <v>121</v>
      </c>
      <c r="M9" s="214" t="s">
        <v>610</v>
      </c>
      <c r="N9" s="126" t="s">
        <v>756</v>
      </c>
      <c r="O9" s="212" t="s">
        <v>754</v>
      </c>
      <c r="P9" s="127" t="s">
        <v>294</v>
      </c>
      <c r="R9" t="s">
        <v>316</v>
      </c>
      <c r="S9" s="4" t="s">
        <v>322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736</v>
      </c>
      <c r="F10" s="9" t="s">
        <v>108</v>
      </c>
      <c r="G10" s="4" t="s">
        <v>365</v>
      </c>
      <c r="H10" s="24" t="s">
        <v>757</v>
      </c>
      <c r="I10" s="13" t="s">
        <v>604</v>
      </c>
      <c r="J10" s="14" t="s">
        <v>433</v>
      </c>
      <c r="M10" s="211" t="s">
        <v>242</v>
      </c>
      <c r="N10" s="126" t="s">
        <v>758</v>
      </c>
      <c r="O10" s="212" t="s">
        <v>759</v>
      </c>
      <c r="P10" s="127" t="s">
        <v>293</v>
      </c>
      <c r="R10" t="s">
        <v>317</v>
      </c>
      <c r="S10" s="4" t="s">
        <v>323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736</v>
      </c>
      <c r="F11" s="9" t="s">
        <v>108</v>
      </c>
      <c r="G11" s="4" t="s">
        <v>760</v>
      </c>
      <c r="H11" s="24" t="s">
        <v>761</v>
      </c>
      <c r="I11" t="s">
        <v>552</v>
      </c>
      <c r="J11" s="14" t="s">
        <v>553</v>
      </c>
      <c r="M11" s="215" t="s">
        <v>244</v>
      </c>
      <c r="N11" s="126" t="s">
        <v>259</v>
      </c>
      <c r="O11" s="212" t="s">
        <v>742</v>
      </c>
      <c r="P11" s="127" t="s">
        <v>293</v>
      </c>
      <c r="R11" t="s">
        <v>318</v>
      </c>
      <c r="S11" s="4" t="s">
        <v>325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736</v>
      </c>
      <c r="F12" s="9" t="s">
        <v>108</v>
      </c>
      <c r="G12" s="4" t="s">
        <v>762</v>
      </c>
      <c r="H12" s="13" t="s">
        <v>282</v>
      </c>
      <c r="I12" t="s">
        <v>265</v>
      </c>
      <c r="M12" s="214" t="s">
        <v>763</v>
      </c>
      <c r="N12" s="126" t="s">
        <v>764</v>
      </c>
      <c r="O12" s="212" t="s">
        <v>754</v>
      </c>
      <c r="P12" s="127" t="s">
        <v>293</v>
      </c>
      <c r="R12" t="s">
        <v>333</v>
      </c>
      <c r="S12" s="4" t="s">
        <v>326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736</v>
      </c>
      <c r="F13" s="9" t="s">
        <v>108</v>
      </c>
      <c r="G13" s="4" t="s">
        <v>765</v>
      </c>
      <c r="H13" s="13" t="s">
        <v>282</v>
      </c>
      <c r="I13" t="s">
        <v>267</v>
      </c>
      <c r="J13" s="10" t="s">
        <v>98</v>
      </c>
      <c r="M13" s="214" t="s">
        <v>615</v>
      </c>
      <c r="N13" s="126" t="s">
        <v>766</v>
      </c>
      <c r="O13" s="212" t="s">
        <v>754</v>
      </c>
      <c r="P13" s="127" t="s">
        <v>293</v>
      </c>
      <c r="R13" t="s">
        <v>334</v>
      </c>
      <c r="S13" s="4" t="s">
        <v>566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367</v>
      </c>
      <c r="H14" s="13" t="s">
        <v>282</v>
      </c>
      <c r="I14" t="s">
        <v>767</v>
      </c>
      <c r="J14" s="10" t="s">
        <v>573</v>
      </c>
      <c r="K14" t="s">
        <v>768</v>
      </c>
      <c r="M14" s="214" t="s">
        <v>636</v>
      </c>
      <c r="N14" s="126" t="s">
        <v>769</v>
      </c>
      <c r="O14" s="212" t="s">
        <v>754</v>
      </c>
      <c r="P14" s="127" t="s">
        <v>293</v>
      </c>
      <c r="R14" t="s">
        <v>319</v>
      </c>
      <c r="S14" s="4" t="s">
        <v>567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366</v>
      </c>
      <c r="H15" s="13" t="s">
        <v>371</v>
      </c>
      <c r="I15" s="11" t="s">
        <v>658</v>
      </c>
      <c r="J15" s="10" t="s">
        <v>659</v>
      </c>
      <c r="K15" t="s">
        <v>770</v>
      </c>
      <c r="M15" s="215" t="s">
        <v>771</v>
      </c>
      <c r="N15" s="126" t="s">
        <v>641</v>
      </c>
      <c r="O15" s="212" t="s">
        <v>754</v>
      </c>
      <c r="P15" s="127" t="s">
        <v>293</v>
      </c>
      <c r="R15" t="s">
        <v>320</v>
      </c>
      <c r="S15" s="4" t="s">
        <v>324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363</v>
      </c>
      <c r="H16" s="25" t="s">
        <v>550</v>
      </c>
      <c r="I16" s="11" t="s">
        <v>657</v>
      </c>
      <c r="J16" s="10" t="s">
        <v>572</v>
      </c>
      <c r="K16" t="s">
        <v>772</v>
      </c>
      <c r="M16" s="214" t="s">
        <v>246</v>
      </c>
      <c r="N16" s="126" t="s">
        <v>773</v>
      </c>
      <c r="O16" s="212" t="s">
        <v>774</v>
      </c>
      <c r="P16" s="127" t="s">
        <v>775</v>
      </c>
      <c r="R16" t="s">
        <v>321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369</v>
      </c>
      <c r="H17" s="25" t="s">
        <v>373</v>
      </c>
      <c r="M17" s="213" t="s">
        <v>247</v>
      </c>
      <c r="N17" s="126" t="s">
        <v>776</v>
      </c>
      <c r="O17" s="212" t="s">
        <v>777</v>
      </c>
      <c r="P17" s="127" t="s">
        <v>775</v>
      </c>
      <c r="R17" t="s">
        <v>778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368</v>
      </c>
      <c r="H18" s="25" t="s">
        <v>372</v>
      </c>
      <c r="M18" s="214" t="s">
        <v>779</v>
      </c>
      <c r="N18" s="216" t="s">
        <v>780</v>
      </c>
      <c r="O18" s="212" t="s">
        <v>754</v>
      </c>
      <c r="P18" s="127" t="s">
        <v>775</v>
      </c>
      <c r="R18" t="s">
        <v>781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573</v>
      </c>
      <c r="M19" s="214" t="s">
        <v>248</v>
      </c>
      <c r="N19" s="126" t="s">
        <v>782</v>
      </c>
      <c r="O19" s="212" t="s">
        <v>783</v>
      </c>
      <c r="P19" s="127" t="s">
        <v>775</v>
      </c>
      <c r="R19" t="s">
        <v>543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658</v>
      </c>
      <c r="L20" s="10" t="s">
        <v>659</v>
      </c>
      <c r="M20" s="214" t="s">
        <v>253</v>
      </c>
      <c r="N20" s="126" t="s">
        <v>288</v>
      </c>
      <c r="O20" s="212" t="s">
        <v>784</v>
      </c>
      <c r="P20" s="127" t="s">
        <v>286</v>
      </c>
      <c r="R20" t="s">
        <v>577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601</v>
      </c>
      <c r="L21" s="10" t="s">
        <v>572</v>
      </c>
      <c r="M21" s="214" t="s">
        <v>252</v>
      </c>
      <c r="N21" s="126" t="s">
        <v>287</v>
      </c>
      <c r="O21" s="212" t="s">
        <v>784</v>
      </c>
      <c r="P21" s="127" t="s">
        <v>286</v>
      </c>
      <c r="R21" t="s">
        <v>619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785</v>
      </c>
      <c r="N22" s="126" t="s">
        <v>786</v>
      </c>
      <c r="O22" s="212" t="s">
        <v>787</v>
      </c>
      <c r="P22" s="127" t="s">
        <v>286</v>
      </c>
      <c r="R22" t="s">
        <v>620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788</v>
      </c>
      <c r="N23" s="216" t="s">
        <v>264</v>
      </c>
      <c r="O23" s="212" t="s">
        <v>754</v>
      </c>
      <c r="P23" s="127" t="s">
        <v>286</v>
      </c>
      <c r="R23" t="s">
        <v>621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341</v>
      </c>
      <c r="I24" s="20" t="s">
        <v>301</v>
      </c>
      <c r="M24" s="214" t="s">
        <v>608</v>
      </c>
      <c r="N24" s="126" t="s">
        <v>789</v>
      </c>
      <c r="O24" s="212" t="s">
        <v>790</v>
      </c>
      <c r="P24" s="127" t="s">
        <v>286</v>
      </c>
      <c r="R24" t="s">
        <v>622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559</v>
      </c>
      <c r="I25" s="21" t="s">
        <v>298</v>
      </c>
      <c r="J25">
        <v>399</v>
      </c>
      <c r="M25" s="214" t="s">
        <v>791</v>
      </c>
      <c r="N25" s="126" t="s">
        <v>359</v>
      </c>
      <c r="O25" s="212" t="s">
        <v>792</v>
      </c>
      <c r="P25" s="127" t="s">
        <v>793</v>
      </c>
      <c r="R25" t="s">
        <v>623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421</v>
      </c>
      <c r="I26" s="21" t="s">
        <v>298</v>
      </c>
      <c r="J26">
        <v>399</v>
      </c>
      <c r="R26" t="s">
        <v>578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343</v>
      </c>
      <c r="I27" s="21" t="s">
        <v>299</v>
      </c>
      <c r="R27" t="s">
        <v>624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344</v>
      </c>
      <c r="I28" s="20" t="s">
        <v>301</v>
      </c>
      <c r="R28" t="s">
        <v>625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794</v>
      </c>
      <c r="I29" s="21" t="s">
        <v>298</v>
      </c>
      <c r="J29">
        <v>399</v>
      </c>
      <c r="M29" s="10" t="s">
        <v>737</v>
      </c>
      <c r="N29" s="10" t="s">
        <v>380</v>
      </c>
      <c r="O29" s="211" t="s">
        <v>241</v>
      </c>
      <c r="P29" s="214" t="s">
        <v>845</v>
      </c>
      <c r="R29" t="s">
        <v>626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795</v>
      </c>
      <c r="I30" s="20" t="s">
        <v>301</v>
      </c>
      <c r="M30" s="10" t="s">
        <v>740</v>
      </c>
      <c r="N30" s="10" t="s">
        <v>381</v>
      </c>
      <c r="O30" s="214" t="s">
        <v>242</v>
      </c>
      <c r="P30" s="214" t="s">
        <v>759</v>
      </c>
      <c r="R30" t="s">
        <v>627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796</v>
      </c>
      <c r="I31" s="21" t="s">
        <v>298</v>
      </c>
      <c r="M31" s="10" t="s">
        <v>743</v>
      </c>
      <c r="N31" s="10" t="s">
        <v>382</v>
      </c>
      <c r="O31" s="214" t="s">
        <v>243</v>
      </c>
      <c r="P31" s="214" t="s">
        <v>846</v>
      </c>
      <c r="R31" t="s">
        <v>628</v>
      </c>
    </row>
    <row r="32" spans="2:18" ht="25.2" thickBot="1">
      <c r="B32" s="217" t="s">
        <v>226</v>
      </c>
      <c r="C32" s="218" t="s">
        <v>227</v>
      </c>
      <c r="D32" s="218" t="s">
        <v>762</v>
      </c>
      <c r="E32" s="218" t="s">
        <v>762</v>
      </c>
      <c r="F32" s="218" t="s">
        <v>762</v>
      </c>
      <c r="G32" s="4"/>
      <c r="H32" s="22" t="s">
        <v>797</v>
      </c>
      <c r="I32" s="20" t="s">
        <v>301</v>
      </c>
      <c r="M32" s="10" t="s">
        <v>747</v>
      </c>
      <c r="N32" s="10" t="s">
        <v>798</v>
      </c>
      <c r="O32" s="219" t="s">
        <v>799</v>
      </c>
      <c r="P32" s="219" t="s">
        <v>717</v>
      </c>
      <c r="R32" t="s">
        <v>629</v>
      </c>
    </row>
    <row r="33" spans="2:21" ht="25.2" thickBot="1">
      <c r="B33" s="217" t="s">
        <v>229</v>
      </c>
      <c r="C33" s="220" t="s">
        <v>230</v>
      </c>
      <c r="D33" s="220" t="s">
        <v>366</v>
      </c>
      <c r="E33" s="220" t="s">
        <v>366</v>
      </c>
      <c r="F33" s="220" t="s">
        <v>366</v>
      </c>
      <c r="G33" s="4"/>
      <c r="H33" s="23" t="s">
        <v>346</v>
      </c>
      <c r="I33" s="20" t="s">
        <v>301</v>
      </c>
      <c r="M33" s="10" t="s">
        <v>751</v>
      </c>
      <c r="N33" s="10" t="s">
        <v>800</v>
      </c>
      <c r="O33" s="219" t="s">
        <v>716</v>
      </c>
      <c r="P33" s="219" t="s">
        <v>717</v>
      </c>
    </row>
    <row r="34" spans="2:21" ht="25.2" thickBot="1">
      <c r="B34" s="221" t="s">
        <v>231</v>
      </c>
      <c r="C34" s="220" t="s">
        <v>232</v>
      </c>
      <c r="D34" s="220" t="s">
        <v>366</v>
      </c>
      <c r="E34" s="220" t="s">
        <v>366</v>
      </c>
      <c r="F34" s="220" t="s">
        <v>366</v>
      </c>
      <c r="G34" s="4"/>
      <c r="H34" s="23" t="s">
        <v>490</v>
      </c>
      <c r="I34" s="20" t="s">
        <v>301</v>
      </c>
      <c r="M34" s="10" t="s">
        <v>755</v>
      </c>
      <c r="N34" s="12" t="s">
        <v>383</v>
      </c>
      <c r="O34" s="219" t="s">
        <v>801</v>
      </c>
      <c r="P34" s="219" t="s">
        <v>717</v>
      </c>
    </row>
    <row r="35" spans="2:21" ht="16.2" thickBot="1">
      <c r="B35" s="222" t="s">
        <v>233</v>
      </c>
      <c r="C35" s="220" t="s">
        <v>234</v>
      </c>
      <c r="D35" s="220" t="s">
        <v>366</v>
      </c>
      <c r="E35" s="220" t="s">
        <v>366</v>
      </c>
      <c r="F35" s="220" t="s">
        <v>366</v>
      </c>
      <c r="G35" s="4"/>
      <c r="H35" s="23" t="s">
        <v>489</v>
      </c>
      <c r="I35" s="20" t="s">
        <v>301</v>
      </c>
      <c r="M35" s="10" t="s">
        <v>757</v>
      </c>
      <c r="N35" s="12" t="s">
        <v>384</v>
      </c>
      <c r="U35" s="124"/>
    </row>
    <row r="36" spans="2:21" ht="16.2" thickBot="1">
      <c r="B36" s="222" t="s">
        <v>235</v>
      </c>
      <c r="C36" s="220" t="s">
        <v>236</v>
      </c>
      <c r="D36" s="220" t="s">
        <v>366</v>
      </c>
      <c r="E36" s="220" t="s">
        <v>366</v>
      </c>
      <c r="F36" s="220" t="s">
        <v>366</v>
      </c>
      <c r="G36" s="4"/>
      <c r="H36" s="23" t="s">
        <v>410</v>
      </c>
      <c r="I36" s="21" t="s">
        <v>299</v>
      </c>
      <c r="M36" s="10" t="s">
        <v>761</v>
      </c>
      <c r="N36" s="12" t="s">
        <v>385</v>
      </c>
      <c r="U36" s="128"/>
    </row>
    <row r="37" spans="2:21" ht="16.2" thickBot="1">
      <c r="B37" s="222" t="s">
        <v>360</v>
      </c>
      <c r="C37" s="220" t="s">
        <v>377</v>
      </c>
      <c r="D37" s="220" t="s">
        <v>760</v>
      </c>
      <c r="E37" s="220" t="s">
        <v>760</v>
      </c>
      <c r="F37" s="220" t="s">
        <v>760</v>
      </c>
      <c r="G37" s="4"/>
      <c r="H37" s="23" t="s">
        <v>411</v>
      </c>
      <c r="I37" s="21" t="s">
        <v>299</v>
      </c>
      <c r="M37" s="10" t="s">
        <v>370</v>
      </c>
      <c r="N37" s="12" t="s">
        <v>386</v>
      </c>
    </row>
    <row r="38" spans="2:21" ht="16.2" thickBot="1">
      <c r="B38" s="222" t="s">
        <v>374</v>
      </c>
      <c r="C38" s="220" t="s">
        <v>802</v>
      </c>
      <c r="D38" s="220" t="s">
        <v>760</v>
      </c>
      <c r="E38" s="220" t="s">
        <v>760</v>
      </c>
      <c r="F38" s="220" t="s">
        <v>760</v>
      </c>
      <c r="G38" s="4"/>
      <c r="H38" s="23" t="s">
        <v>347</v>
      </c>
      <c r="I38" s="20" t="s">
        <v>301</v>
      </c>
      <c r="M38" s="13" t="s">
        <v>282</v>
      </c>
      <c r="N38" s="10" t="s">
        <v>419</v>
      </c>
    </row>
    <row r="39" spans="2:21" ht="16.2" thickBot="1">
      <c r="B39" s="222" t="s">
        <v>361</v>
      </c>
      <c r="C39" s="220" t="s">
        <v>803</v>
      </c>
      <c r="D39" s="220" t="s">
        <v>762</v>
      </c>
      <c r="E39" s="220" t="s">
        <v>762</v>
      </c>
      <c r="F39" s="220" t="s">
        <v>762</v>
      </c>
      <c r="G39" s="4"/>
      <c r="H39" s="23" t="s">
        <v>348</v>
      </c>
      <c r="I39" s="20" t="s">
        <v>301</v>
      </c>
      <c r="M39" s="12" t="s">
        <v>371</v>
      </c>
      <c r="N39" s="12" t="s">
        <v>388</v>
      </c>
      <c r="U39" s="129"/>
    </row>
    <row r="40" spans="2:21" ht="16.2" thickBot="1">
      <c r="B40" s="222" t="s">
        <v>362</v>
      </c>
      <c r="C40" s="220" t="s">
        <v>375</v>
      </c>
      <c r="D40" s="220" t="s">
        <v>765</v>
      </c>
      <c r="E40" s="220" t="s">
        <v>765</v>
      </c>
      <c r="F40" s="220" t="s">
        <v>765</v>
      </c>
      <c r="G40" s="4"/>
      <c r="H40" s="23" t="s">
        <v>349</v>
      </c>
      <c r="I40" s="20" t="s">
        <v>301</v>
      </c>
      <c r="M40" s="25" t="s">
        <v>550</v>
      </c>
      <c r="N40" s="12" t="s">
        <v>551</v>
      </c>
      <c r="U40" s="129"/>
    </row>
    <row r="41" spans="2:21" ht="16.2" thickBot="1">
      <c r="B41" s="223" t="s">
        <v>804</v>
      </c>
      <c r="C41" s="224" t="s">
        <v>805</v>
      </c>
      <c r="D41" s="220" t="s">
        <v>762</v>
      </c>
      <c r="E41" s="220" t="s">
        <v>762</v>
      </c>
      <c r="F41" s="220" t="s">
        <v>762</v>
      </c>
      <c r="G41" s="4"/>
      <c r="H41" s="23" t="s">
        <v>350</v>
      </c>
      <c r="I41" s="20" t="s">
        <v>301</v>
      </c>
      <c r="M41" s="12" t="s">
        <v>373</v>
      </c>
      <c r="N41" s="10"/>
    </row>
    <row r="42" spans="2:21" ht="16.2" thickBot="1">
      <c r="B42" s="225" t="s">
        <v>806</v>
      </c>
      <c r="C42" s="220" t="s">
        <v>807</v>
      </c>
      <c r="D42" s="220" t="s">
        <v>765</v>
      </c>
      <c r="E42" s="220" t="s">
        <v>765</v>
      </c>
      <c r="F42" s="220" t="s">
        <v>765</v>
      </c>
      <c r="G42" s="4"/>
      <c r="H42" s="23" t="s">
        <v>351</v>
      </c>
      <c r="I42" s="21" t="s">
        <v>298</v>
      </c>
      <c r="J42">
        <v>399</v>
      </c>
      <c r="M42" s="12" t="s">
        <v>372</v>
      </c>
      <c r="N42" s="10"/>
      <c r="U42" s="129"/>
    </row>
    <row r="43" spans="2:21" ht="15.6">
      <c r="B43" s="222" t="s">
        <v>808</v>
      </c>
      <c r="C43" s="226"/>
      <c r="D43" s="226"/>
      <c r="E43" s="226"/>
      <c r="G43" s="4"/>
      <c r="H43" s="23" t="s">
        <v>582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523</v>
      </c>
      <c r="I44" s="20" t="s">
        <v>301</v>
      </c>
      <c r="U44" s="129"/>
    </row>
    <row r="45" spans="2:21" ht="15.6">
      <c r="G45" s="4"/>
      <c r="H45" s="23" t="s">
        <v>809</v>
      </c>
      <c r="I45" s="20" t="s">
        <v>301</v>
      </c>
      <c r="U45" s="129"/>
    </row>
    <row r="46" spans="2:21" ht="15.6">
      <c r="G46" s="4"/>
      <c r="H46" s="227" t="s">
        <v>810</v>
      </c>
      <c r="I46" s="20" t="s">
        <v>301</v>
      </c>
      <c r="J46" s="139"/>
    </row>
    <row r="47" spans="2:21" ht="15.6">
      <c r="G47" s="4"/>
      <c r="H47" s="23" t="s">
        <v>849</v>
      </c>
      <c r="I47" s="21" t="s">
        <v>299</v>
      </c>
      <c r="U47" s="206"/>
    </row>
    <row r="48" spans="2:21">
      <c r="H48" s="23" t="s">
        <v>850</v>
      </c>
      <c r="I48" t="s">
        <v>558</v>
      </c>
      <c r="U48" s="206"/>
    </row>
    <row r="49" spans="8:21" ht="15.6">
      <c r="H49" s="227" t="s">
        <v>811</v>
      </c>
      <c r="I49" s="21" t="s">
        <v>299</v>
      </c>
      <c r="U49" s="206"/>
    </row>
    <row r="50" spans="8:21" ht="15.6">
      <c r="H50" s="23" t="s">
        <v>812</v>
      </c>
      <c r="I50" s="20" t="s">
        <v>301</v>
      </c>
      <c r="U50" s="206"/>
    </row>
    <row r="51" spans="8:21" ht="15.6">
      <c r="H51" s="23" t="s">
        <v>353</v>
      </c>
      <c r="I51" s="20" t="s">
        <v>301</v>
      </c>
      <c r="U51" s="128"/>
    </row>
    <row r="52" spans="8:21" ht="15.6">
      <c r="H52" s="23" t="s">
        <v>581</v>
      </c>
      <c r="I52" s="20" t="s">
        <v>301</v>
      </c>
      <c r="U52" s="128"/>
    </row>
    <row r="53" spans="8:21" ht="15.6">
      <c r="H53" s="23" t="s">
        <v>354</v>
      </c>
      <c r="I53" s="20" t="s">
        <v>301</v>
      </c>
      <c r="U53" s="128"/>
    </row>
    <row r="54" spans="8:21" ht="15.6">
      <c r="H54" s="23" t="s">
        <v>355</v>
      </c>
      <c r="I54" s="20" t="s">
        <v>301</v>
      </c>
      <c r="U54" s="206"/>
    </row>
    <row r="55" spans="8:21" ht="15.6">
      <c r="H55" s="23" t="s">
        <v>813</v>
      </c>
      <c r="I55" s="20" t="s">
        <v>301</v>
      </c>
      <c r="U55" s="128"/>
    </row>
    <row r="56" spans="8:21" ht="15.6">
      <c r="H56" s="23" t="s">
        <v>814</v>
      </c>
      <c r="I56" s="20" t="s">
        <v>301</v>
      </c>
      <c r="U56" s="128"/>
    </row>
    <row r="57" spans="8:21" ht="15.6">
      <c r="H57" s="23" t="s">
        <v>851</v>
      </c>
      <c r="I57" s="20" t="s">
        <v>301</v>
      </c>
      <c r="U57" s="206"/>
    </row>
    <row r="58" spans="8:21" ht="15.6">
      <c r="H58" t="s">
        <v>815</v>
      </c>
      <c r="I58" s="20" t="s">
        <v>301</v>
      </c>
      <c r="U58" s="128"/>
    </row>
    <row r="59" spans="8:21" ht="15.6">
      <c r="H59" t="s">
        <v>816</v>
      </c>
      <c r="I59" s="20" t="s">
        <v>301</v>
      </c>
    </row>
    <row r="60" spans="8:21" ht="15.6">
      <c r="H60" t="s">
        <v>817</v>
      </c>
      <c r="I60" s="20" t="s">
        <v>301</v>
      </c>
      <c r="J60">
        <v>399</v>
      </c>
    </row>
    <row r="61" spans="8:21" ht="15.6">
      <c r="H61" t="s">
        <v>818</v>
      </c>
      <c r="I61" s="20" t="s">
        <v>301</v>
      </c>
      <c r="J61">
        <v>399</v>
      </c>
    </row>
    <row r="62" spans="8:21" ht="15.6">
      <c r="H62" t="s">
        <v>819</v>
      </c>
      <c r="I62" s="20" t="s">
        <v>301</v>
      </c>
    </row>
    <row r="63" spans="8:21" ht="15.6">
      <c r="H63" t="s">
        <v>852</v>
      </c>
      <c r="I63" s="20" t="s">
        <v>301</v>
      </c>
    </row>
    <row r="64" spans="8:21" ht="15.6">
      <c r="H64" t="s">
        <v>853</v>
      </c>
      <c r="I64" s="20" t="s">
        <v>301</v>
      </c>
    </row>
    <row r="65" spans="8:9" ht="15.6">
      <c r="H65" t="s">
        <v>655</v>
      </c>
      <c r="I65" s="20" t="s">
        <v>301</v>
      </c>
    </row>
    <row r="66" spans="8:9">
      <c r="H66" t="s">
        <v>820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91"/>
  <sheetViews>
    <sheetView tabSelected="1" view="pageBreakPreview" zoomScale="60" zoomScaleNormal="80" workbookViewId="0">
      <selection activeCell="C3" sqref="C3"/>
    </sheetView>
  </sheetViews>
  <sheetFormatPr defaultRowHeight="14.4"/>
  <cols>
    <col min="1" max="1" width="6.44140625" bestFit="1" customWidth="1"/>
    <col min="2" max="2" width="29.5546875" customWidth="1"/>
    <col min="3" max="3" width="39.44140625" customWidth="1"/>
    <col min="4" max="4" width="21.33203125" customWidth="1"/>
    <col min="5" max="5" width="20.109375" customWidth="1"/>
    <col min="6" max="6" width="13.21875" customWidth="1"/>
    <col min="7" max="7" width="14.44140625" customWidth="1"/>
    <col min="8" max="8" width="12.777343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41" t="s">
        <v>443</v>
      </c>
      <c r="D1" s="341"/>
      <c r="E1" s="341"/>
      <c r="F1" s="341"/>
      <c r="G1" s="341"/>
      <c r="H1" s="341"/>
      <c r="I1" s="342"/>
      <c r="J1" s="174" t="s">
        <v>91</v>
      </c>
      <c r="K1" s="332" t="s">
        <v>867</v>
      </c>
      <c r="L1" s="333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34" t="s">
        <v>868</v>
      </c>
      <c r="L2" s="335"/>
    </row>
    <row r="3" spans="1:19" ht="27">
      <c r="A3" s="336" t="s">
        <v>291</v>
      </c>
      <c r="B3" s="337"/>
      <c r="C3" s="180" t="s">
        <v>862</v>
      </c>
      <c r="D3" s="181" t="s">
        <v>93</v>
      </c>
      <c r="E3" s="310" t="s">
        <v>865</v>
      </c>
      <c r="F3" s="311"/>
      <c r="G3" s="311"/>
      <c r="H3" s="311"/>
      <c r="I3" s="181" t="s">
        <v>306</v>
      </c>
      <c r="J3" s="306" t="s">
        <v>316</v>
      </c>
      <c r="K3" s="306"/>
      <c r="L3" s="307"/>
    </row>
    <row r="4" spans="1:19" ht="27">
      <c r="A4" s="336" t="s">
        <v>92</v>
      </c>
      <c r="B4" s="337"/>
      <c r="C4" s="308" t="s">
        <v>863</v>
      </c>
      <c r="D4" s="309"/>
      <c r="E4" s="309"/>
      <c r="F4" s="309"/>
      <c r="G4" s="309"/>
      <c r="H4" s="309"/>
      <c r="I4" s="181" t="s">
        <v>576</v>
      </c>
      <c r="J4" s="304" t="s">
        <v>577</v>
      </c>
      <c r="K4" s="304"/>
      <c r="L4" s="305"/>
    </row>
    <row r="5" spans="1:19" ht="27">
      <c r="A5" s="336" t="s">
        <v>337</v>
      </c>
      <c r="B5" s="337"/>
      <c r="C5" s="182" t="s">
        <v>794</v>
      </c>
      <c r="D5" s="181" t="s">
        <v>303</v>
      </c>
      <c r="E5" s="183">
        <v>1</v>
      </c>
      <c r="F5" s="184" t="s">
        <v>335</v>
      </c>
      <c r="G5" s="181" t="s">
        <v>100</v>
      </c>
      <c r="H5" s="183">
        <v>4</v>
      </c>
      <c r="I5" s="185" t="s">
        <v>304</v>
      </c>
      <c r="J5" s="181" t="s">
        <v>336</v>
      </c>
      <c r="K5" s="186">
        <v>33</v>
      </c>
      <c r="L5" s="187" t="s">
        <v>305</v>
      </c>
    </row>
    <row r="6" spans="1:19" ht="27">
      <c r="A6" s="336" t="s">
        <v>310</v>
      </c>
      <c r="B6" s="337"/>
      <c r="C6" s="343" t="s">
        <v>866</v>
      </c>
      <c r="D6" s="344"/>
      <c r="E6" s="344"/>
      <c r="F6" s="344"/>
      <c r="G6" s="181" t="s">
        <v>312</v>
      </c>
      <c r="H6" s="344" t="s">
        <v>323</v>
      </c>
      <c r="I6" s="344"/>
      <c r="J6" s="181" t="s">
        <v>313</v>
      </c>
      <c r="K6" s="343" t="s">
        <v>861</v>
      </c>
      <c r="L6" s="345"/>
    </row>
    <row r="7" spans="1:19" ht="21.45" customHeight="1">
      <c r="A7" s="336" t="s">
        <v>311</v>
      </c>
      <c r="B7" s="337"/>
      <c r="C7" s="338" t="s">
        <v>855</v>
      </c>
      <c r="D7" s="338"/>
      <c r="E7" s="338"/>
      <c r="F7" s="338"/>
      <c r="G7" s="181" t="s">
        <v>312</v>
      </c>
      <c r="H7" s="339" t="s">
        <v>855</v>
      </c>
      <c r="I7" s="339"/>
      <c r="J7" s="181" t="s">
        <v>313</v>
      </c>
      <c r="K7" s="339"/>
      <c r="L7" s="340"/>
    </row>
    <row r="8" spans="1:19" ht="27">
      <c r="A8" s="188"/>
      <c r="B8" s="181" t="s">
        <v>99</v>
      </c>
      <c r="C8" s="183" t="s">
        <v>752</v>
      </c>
      <c r="D8" s="181" t="s">
        <v>312</v>
      </c>
      <c r="E8" s="324" t="str">
        <f>VLOOKUP(C8,'Ref.3'!M3:P25,3,0)</f>
        <v>Sales Executive</v>
      </c>
      <c r="F8" s="327"/>
      <c r="G8" s="181" t="s">
        <v>309</v>
      </c>
      <c r="H8" s="327" t="str">
        <f>VLOOKUP(C8,'Ref.3'!M3:P25,4,0)</f>
        <v>Hospitality</v>
      </c>
      <c r="I8" s="327"/>
      <c r="J8" s="181" t="s">
        <v>313</v>
      </c>
      <c r="K8" s="324" t="str">
        <f>VLOOKUP(C8,'Ref.3'!M3:P25,2,0)</f>
        <v xml:space="preserve">065-2387605 </v>
      </c>
      <c r="L8" s="325"/>
    </row>
    <row r="9" spans="1:19" ht="27">
      <c r="A9" s="188"/>
      <c r="B9" s="181" t="s">
        <v>307</v>
      </c>
      <c r="C9" s="189" t="s">
        <v>213</v>
      </c>
      <c r="D9" s="181" t="s">
        <v>237</v>
      </c>
      <c r="E9" s="297" t="str">
        <f>VLOOKUP(C9,'Ref.3'!B4:G43,2,0)</f>
        <v>NG</v>
      </c>
      <c r="F9" s="297"/>
      <c r="G9" s="181" t="s">
        <v>290</v>
      </c>
      <c r="H9" s="297" t="str">
        <f>VLOOKUP(C9,'Ref.3'!B4:F43,5,0)</f>
        <v>I</v>
      </c>
      <c r="I9" s="297"/>
      <c r="J9" s="181" t="s">
        <v>314</v>
      </c>
      <c r="K9" s="324" t="str">
        <f>VLOOKUP(H9,'Ref.3'!G4:H18,2,0)</f>
        <v>นายวิเชียร นุชพงษ์</v>
      </c>
      <c r="L9" s="325"/>
    </row>
    <row r="10" spans="1:19" ht="27">
      <c r="A10" s="190"/>
      <c r="B10" s="181" t="s">
        <v>295</v>
      </c>
      <c r="C10" s="191" t="str">
        <f>C9</f>
        <v>งามวงศ์วาน</v>
      </c>
      <c r="D10" s="181" t="s">
        <v>308</v>
      </c>
      <c r="E10" s="326" t="str">
        <f>VLOOKUP(C9,'Ref.3'!B4:F43,2,0)</f>
        <v>NG</v>
      </c>
      <c r="F10" s="326"/>
      <c r="G10" s="181" t="s">
        <v>387</v>
      </c>
      <c r="H10" s="297" t="str">
        <f>VLOOKUP(C10,'Ref.3'!B4:F43,3,0)</f>
        <v>I</v>
      </c>
      <c r="I10" s="297"/>
      <c r="J10" s="181" t="s">
        <v>313</v>
      </c>
      <c r="K10" s="327" t="str">
        <f>VLOOKUP(K9,'Ref.3'!M29:N42,2,0)</f>
        <v>083-600-9399</v>
      </c>
      <c r="L10" s="328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29" t="s">
        <v>94</v>
      </c>
      <c r="C12" s="330"/>
      <c r="D12" s="330"/>
      <c r="E12" s="330"/>
      <c r="F12" s="330"/>
      <c r="G12" s="331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46" t="s">
        <v>595</v>
      </c>
      <c r="C13" s="347"/>
      <c r="D13" s="347"/>
      <c r="E13" s="347"/>
      <c r="F13" s="347"/>
      <c r="G13" s="348"/>
      <c r="H13" s="238">
        <v>3500</v>
      </c>
      <c r="I13" s="239">
        <v>1</v>
      </c>
      <c r="J13" s="240" t="s">
        <v>48</v>
      </c>
      <c r="K13" s="241">
        <f>I13*H13</f>
        <v>3500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46" t="s">
        <v>864</v>
      </c>
      <c r="C14" s="347"/>
      <c r="D14" s="347"/>
      <c r="E14" s="347"/>
      <c r="F14" s="347"/>
      <c r="G14" s="348"/>
      <c r="H14" s="238">
        <v>1000</v>
      </c>
      <c r="I14" s="239">
        <v>1</v>
      </c>
      <c r="J14" s="240" t="s">
        <v>48</v>
      </c>
      <c r="K14" s="241">
        <f t="shared" ref="K14:K15" si="0">I14*H14</f>
        <v>1000</v>
      </c>
      <c r="L14" s="242" t="s">
        <v>11</v>
      </c>
    </row>
    <row r="15" spans="1:19" ht="24.6">
      <c r="A15" s="237">
        <v>3</v>
      </c>
      <c r="B15" s="349" t="s">
        <v>584</v>
      </c>
      <c r="C15" s="350"/>
      <c r="D15" s="350"/>
      <c r="E15" s="350"/>
      <c r="F15" s="350"/>
      <c r="G15" s="351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49" t="s">
        <v>585</v>
      </c>
      <c r="C16" s="350"/>
      <c r="D16" s="350"/>
      <c r="E16" s="350"/>
      <c r="F16" s="350"/>
      <c r="G16" s="351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59">
        <v>5</v>
      </c>
      <c r="B17" s="246" t="s">
        <v>522</v>
      </c>
      <c r="C17" s="247"/>
      <c r="D17" s="246" t="s">
        <v>527</v>
      </c>
      <c r="E17" s="353"/>
      <c r="F17" s="353"/>
      <c r="G17" s="353"/>
      <c r="H17" s="352" t="s">
        <v>296</v>
      </c>
      <c r="I17" s="352"/>
      <c r="J17" s="352"/>
      <c r="K17" s="249">
        <f>SUM(K13:K16)</f>
        <v>4500</v>
      </c>
      <c r="L17" s="250" t="s">
        <v>11</v>
      </c>
    </row>
    <row r="18" spans="1:12" ht="24.6">
      <c r="A18" s="360"/>
      <c r="B18" s="251" t="s">
        <v>528</v>
      </c>
      <c r="C18" s="248"/>
      <c r="D18" s="251" t="s">
        <v>529</v>
      </c>
      <c r="E18" s="283"/>
      <c r="F18" s="284" t="s">
        <v>521</v>
      </c>
      <c r="G18" s="248"/>
      <c r="H18" s="356" t="s">
        <v>589</v>
      </c>
      <c r="I18" s="357"/>
      <c r="J18" s="357"/>
      <c r="K18" s="249">
        <f>K13</f>
        <v>3500</v>
      </c>
      <c r="L18" s="250" t="s">
        <v>11</v>
      </c>
    </row>
    <row r="19" spans="1:12" ht="24.6">
      <c r="A19" s="361"/>
      <c r="B19" s="251" t="s">
        <v>508</v>
      </c>
      <c r="C19" s="248"/>
      <c r="D19" s="285">
        <v>2567</v>
      </c>
      <c r="E19" s="286"/>
      <c r="F19" s="252"/>
      <c r="G19" s="252"/>
      <c r="H19" s="358" t="s">
        <v>299</v>
      </c>
      <c r="I19" s="358"/>
      <c r="J19" s="358"/>
      <c r="K19" s="253">
        <f>VLOOKUP(H19,'Ref.1'!E276:F281,2,0)</f>
        <v>499</v>
      </c>
      <c r="L19" s="250" t="s">
        <v>11</v>
      </c>
    </row>
    <row r="20" spans="1:12" ht="28.8">
      <c r="A20" s="288">
        <v>6</v>
      </c>
      <c r="B20" s="300" t="s">
        <v>588</v>
      </c>
      <c r="C20" s="301"/>
      <c r="D20" s="298" t="s">
        <v>587</v>
      </c>
      <c r="E20" s="299"/>
      <c r="F20" s="299"/>
      <c r="G20" s="289">
        <f>K14</f>
        <v>1000</v>
      </c>
      <c r="H20" s="290" t="s">
        <v>11</v>
      </c>
      <c r="I20" s="291"/>
      <c r="J20" s="292" t="s">
        <v>586</v>
      </c>
      <c r="K20" s="293">
        <f>K18-K19</f>
        <v>3001</v>
      </c>
      <c r="L20" s="294" t="s">
        <v>11</v>
      </c>
    </row>
    <row r="21" spans="1:12" ht="24.6">
      <c r="A21" s="354" t="s">
        <v>525</v>
      </c>
      <c r="B21" s="354"/>
      <c r="C21" s="354"/>
      <c r="D21" s="354"/>
      <c r="E21" s="354"/>
      <c r="F21" s="354"/>
      <c r="G21" s="354"/>
      <c r="H21" s="254"/>
      <c r="I21" s="287"/>
      <c r="J21" s="287"/>
      <c r="K21" s="254"/>
      <c r="L21" s="287"/>
    </row>
    <row r="22" spans="1:12" ht="24.6">
      <c r="A22" s="287" t="s">
        <v>43</v>
      </c>
      <c r="B22" s="355" t="s">
        <v>580</v>
      </c>
      <c r="C22" s="355"/>
      <c r="D22" s="355"/>
      <c r="E22" s="355"/>
      <c r="F22" s="355"/>
      <c r="G22" s="355"/>
      <c r="H22" s="254" t="s">
        <v>44</v>
      </c>
      <c r="I22" s="287" t="s">
        <v>45</v>
      </c>
      <c r="J22" s="287" t="s">
        <v>1</v>
      </c>
      <c r="K22" s="254" t="s">
        <v>46</v>
      </c>
      <c r="L22" s="287" t="s">
        <v>1</v>
      </c>
    </row>
    <row r="23" spans="1:12" ht="24.6">
      <c r="A23" s="279">
        <v>1</v>
      </c>
      <c r="B23" s="317" t="s">
        <v>492</v>
      </c>
      <c r="C23" s="317"/>
      <c r="D23" s="317"/>
      <c r="E23" s="317"/>
      <c r="F23" s="317"/>
      <c r="G23" s="317"/>
      <c r="H23" s="256">
        <f>IFERROR(VLOOKUP(B23,'Ref.1'!$E$2:$G$273,2,FALSE),"")</f>
        <v>2000</v>
      </c>
      <c r="I23" s="257">
        <v>12</v>
      </c>
      <c r="J23" s="258" t="str">
        <f>IFERROR(VLOOKUP(B23,'Ref.1'!$E$2:$G$291,3,FALSE),"")</f>
        <v>ตัว</v>
      </c>
      <c r="K23" s="256">
        <f t="shared" ref="K23:K51" si="2">IFERROR(I23*H23,0)</f>
        <v>24000</v>
      </c>
      <c r="L23" s="295" t="s">
        <v>11</v>
      </c>
    </row>
    <row r="24" spans="1:12" ht="24.6">
      <c r="A24" s="279"/>
      <c r="B24" s="317" t="s">
        <v>633</v>
      </c>
      <c r="C24" s="317"/>
      <c r="D24" s="317"/>
      <c r="E24" s="317"/>
      <c r="F24" s="317"/>
      <c r="G24" s="317"/>
      <c r="H24" s="256">
        <f>IFERROR(VLOOKUP(B24,'Ref.1'!$E$2:$G$273,2,FALSE),"")</f>
        <v>1000</v>
      </c>
      <c r="I24" s="257">
        <v>1</v>
      </c>
      <c r="J24" s="258" t="str">
        <f>IFERROR(VLOOKUP(B24,'Ref.1'!$E$2:$G$291,3,FALSE),"")</f>
        <v>ตัว</v>
      </c>
      <c r="K24" s="256">
        <f t="shared" ref="K24" si="3">IFERROR(I24*H24,0)</f>
        <v>1000</v>
      </c>
      <c r="L24" s="295" t="s">
        <v>11</v>
      </c>
    </row>
    <row r="25" spans="1:12" ht="24.6">
      <c r="A25" s="279">
        <v>2</v>
      </c>
      <c r="B25" s="317" t="s">
        <v>448</v>
      </c>
      <c r="C25" s="317"/>
      <c r="D25" s="317"/>
      <c r="E25" s="317"/>
      <c r="F25" s="317"/>
      <c r="G25" s="317"/>
      <c r="H25" s="256">
        <f>IFERROR(VLOOKUP(B25,'Ref.1'!$E$2:$G$273,2,FALSE),"")</f>
        <v>5750</v>
      </c>
      <c r="I25" s="257">
        <v>1</v>
      </c>
      <c r="J25" s="258" t="str">
        <f>IFERROR(VLOOKUP(B25,'Ref.1'!$E$2:$G$291,3,FALSE),"")</f>
        <v>ตัว</v>
      </c>
      <c r="K25" s="256">
        <f t="shared" ref="K25" si="4">IFERROR(I25*H25,0)</f>
        <v>5750</v>
      </c>
      <c r="L25" s="295" t="s">
        <v>11</v>
      </c>
    </row>
    <row r="26" spans="1:12" ht="24.6">
      <c r="A26" s="279">
        <v>3</v>
      </c>
      <c r="B26" s="317" t="s">
        <v>33</v>
      </c>
      <c r="C26" s="317"/>
      <c r="D26" s="317"/>
      <c r="E26" s="317"/>
      <c r="F26" s="317"/>
      <c r="G26" s="317"/>
      <c r="H26" s="256">
        <f>IFERROR(VLOOKUP(B26,'Ref.1'!$E$2:$G$273,2,FALSE),"")</f>
        <v>7900</v>
      </c>
      <c r="I26" s="257">
        <v>1</v>
      </c>
      <c r="J26" s="258" t="str">
        <f>IFERROR(VLOOKUP(B26,'Ref.1'!$E$2:$G$291,3,FALSE),"")</f>
        <v>ตัว</v>
      </c>
      <c r="K26" s="256">
        <f t="shared" si="2"/>
        <v>7900</v>
      </c>
      <c r="L26" s="279" t="s">
        <v>11</v>
      </c>
    </row>
    <row r="27" spans="1:12" ht="24.6">
      <c r="A27" s="279">
        <v>4</v>
      </c>
      <c r="B27" s="317" t="s">
        <v>466</v>
      </c>
      <c r="C27" s="317"/>
      <c r="D27" s="317"/>
      <c r="E27" s="317"/>
      <c r="F27" s="317"/>
      <c r="G27" s="317"/>
      <c r="H27" s="256">
        <f>IFERROR(VLOOKUP(B27,'Ref.1'!$E$2:$G$273,2,FALSE),"")</f>
        <v>52</v>
      </c>
      <c r="I27" s="257">
        <v>1</v>
      </c>
      <c r="J27" s="258" t="str">
        <f>IFERROR(VLOOKUP(B27,'Ref.1'!$E$2:$G$291,3,FALSE),"")</f>
        <v>เส้น</v>
      </c>
      <c r="K27" s="256">
        <f t="shared" si="2"/>
        <v>52</v>
      </c>
      <c r="L27" s="279" t="s">
        <v>11</v>
      </c>
    </row>
    <row r="28" spans="1:12" ht="24.6">
      <c r="A28" s="279">
        <v>5</v>
      </c>
      <c r="B28" s="317" t="s">
        <v>465</v>
      </c>
      <c r="C28" s="317"/>
      <c r="D28" s="317"/>
      <c r="E28" s="317"/>
      <c r="F28" s="317"/>
      <c r="G28" s="317"/>
      <c r="H28" s="256">
        <f>IFERROR(VLOOKUP(B28,'Ref.1'!$E$2:$G$273,2,FALSE),"")</f>
        <v>52</v>
      </c>
      <c r="I28" s="257">
        <v>1</v>
      </c>
      <c r="J28" s="258" t="str">
        <f>IFERROR(VLOOKUP(B28,'Ref.1'!$E$2:$G$291,3,FALSE),"")</f>
        <v>เส้น</v>
      </c>
      <c r="K28" s="256">
        <f t="shared" si="2"/>
        <v>52</v>
      </c>
      <c r="L28" s="279" t="s">
        <v>11</v>
      </c>
    </row>
    <row r="29" spans="1:12" ht="24.6">
      <c r="A29" s="279">
        <v>6</v>
      </c>
      <c r="B29" s="317" t="s">
        <v>54</v>
      </c>
      <c r="C29" s="317"/>
      <c r="D29" s="317"/>
      <c r="E29" s="317"/>
      <c r="F29" s="317"/>
      <c r="G29" s="317"/>
      <c r="H29" s="256">
        <f>IFERROR(VLOOKUP(B29,'Ref.1'!$E$2:$G$273,2,FALSE),"")</f>
        <v>3</v>
      </c>
      <c r="I29" s="257">
        <v>70</v>
      </c>
      <c r="J29" s="258" t="str">
        <f>IFERROR(VLOOKUP(B29,'Ref.1'!$E$2:$G$291,3,FALSE),"")</f>
        <v>เมตร</v>
      </c>
      <c r="K29" s="256">
        <f t="shared" ref="K29:K35" si="5">IFERROR(I29*H29,0)</f>
        <v>210</v>
      </c>
      <c r="L29" s="279" t="s">
        <v>11</v>
      </c>
    </row>
    <row r="30" spans="1:12" ht="24.6">
      <c r="A30" s="279">
        <v>7</v>
      </c>
      <c r="B30" s="317" t="s">
        <v>128</v>
      </c>
      <c r="C30" s="317"/>
      <c r="D30" s="317"/>
      <c r="E30" s="317"/>
      <c r="F30" s="317"/>
      <c r="G30" s="317"/>
      <c r="H30" s="256">
        <f>IFERROR(VLOOKUP(B30,'Ref.1'!$E$2:$G$273,2,FALSE),"")</f>
        <v>1800</v>
      </c>
      <c r="I30" s="257">
        <v>2</v>
      </c>
      <c r="J30" s="258" t="str">
        <f>IFERROR(VLOOKUP(B30,'Ref.1'!$E$2:$G$291,3,FALSE),"")</f>
        <v>กล่อง</v>
      </c>
      <c r="K30" s="256">
        <f t="shared" si="5"/>
        <v>3600</v>
      </c>
      <c r="L30" s="279" t="s">
        <v>11</v>
      </c>
    </row>
    <row r="31" spans="1:12" ht="24.6">
      <c r="A31" s="279">
        <v>8</v>
      </c>
      <c r="B31" s="317" t="s">
        <v>38</v>
      </c>
      <c r="C31" s="317"/>
      <c r="D31" s="317"/>
      <c r="E31" s="317"/>
      <c r="F31" s="317"/>
      <c r="G31" s="317"/>
      <c r="H31" s="256">
        <f>IFERROR(VLOOKUP(B31,'Ref.1'!$E$2:$G$273,2,FALSE),"")</f>
        <v>50</v>
      </c>
      <c r="I31" s="257">
        <v>2</v>
      </c>
      <c r="J31" s="258" t="str">
        <f>IFERROR(VLOOKUP(B31,'Ref.1'!$E$2:$G$291,3,FALSE),"")</f>
        <v>ถุง</v>
      </c>
      <c r="K31" s="256">
        <f t="shared" si="5"/>
        <v>100</v>
      </c>
      <c r="L31" s="279" t="s">
        <v>11</v>
      </c>
    </row>
    <row r="32" spans="1:12" ht="24.6">
      <c r="A32" s="279">
        <v>9</v>
      </c>
      <c r="B32" s="317" t="s">
        <v>35</v>
      </c>
      <c r="C32" s="317"/>
      <c r="D32" s="317"/>
      <c r="E32" s="317"/>
      <c r="F32" s="317"/>
      <c r="G32" s="317"/>
      <c r="H32" s="256">
        <f>IFERROR(VLOOKUP(B32,'Ref.1'!$E$2:$G$273,2,FALSE),"")</f>
        <v>960</v>
      </c>
      <c r="I32" s="257">
        <v>1</v>
      </c>
      <c r="J32" s="258" t="str">
        <f>IFERROR(VLOOKUP(B32,'Ref.1'!$E$2:$G$291,3,FALSE),"")</f>
        <v>ตัว</v>
      </c>
      <c r="K32" s="256">
        <f t="shared" ref="K32:K34" si="6">IFERROR(I32*H32,0)</f>
        <v>960</v>
      </c>
      <c r="L32" s="279" t="s">
        <v>11</v>
      </c>
    </row>
    <row r="33" spans="1:12" ht="24.6">
      <c r="A33" s="279">
        <v>10</v>
      </c>
      <c r="B33" s="317" t="s">
        <v>458</v>
      </c>
      <c r="C33" s="317"/>
      <c r="D33" s="317"/>
      <c r="E33" s="317"/>
      <c r="F33" s="317"/>
      <c r="G33" s="317"/>
      <c r="H33" s="256">
        <f>IFERROR(VLOOKUP(B33,'Ref.1'!$E$2:$G$273,2,FALSE),"")</f>
        <v>180</v>
      </c>
      <c r="I33" s="257">
        <v>1</v>
      </c>
      <c r="J33" s="258" t="str">
        <f>IFERROR(VLOOKUP(B33,'Ref.1'!$E$2:$G$291,3,FALSE),"")</f>
        <v>เส้น</v>
      </c>
      <c r="K33" s="256">
        <f t="shared" si="6"/>
        <v>180</v>
      </c>
      <c r="L33" s="279" t="s">
        <v>11</v>
      </c>
    </row>
    <row r="34" spans="1:12" ht="24.6">
      <c r="A34" s="279">
        <v>11</v>
      </c>
      <c r="B34" s="317" t="s">
        <v>725</v>
      </c>
      <c r="C34" s="317"/>
      <c r="D34" s="317"/>
      <c r="E34" s="317"/>
      <c r="F34" s="317"/>
      <c r="G34" s="317"/>
      <c r="H34" s="256">
        <f>IFERROR(VLOOKUP(B34,'Ref.1'!$E$2:$G$273,2,FALSE),"")</f>
        <v>1890</v>
      </c>
      <c r="I34" s="257">
        <v>1</v>
      </c>
      <c r="J34" s="258" t="str">
        <f>IFERROR(VLOOKUP(B34,'Ref.1'!$E$2:$G$291,3,FALSE),"")</f>
        <v>ตัว</v>
      </c>
      <c r="K34" s="256">
        <f t="shared" si="6"/>
        <v>1890</v>
      </c>
      <c r="L34" s="279" t="s">
        <v>11</v>
      </c>
    </row>
    <row r="35" spans="1:12" ht="24.6">
      <c r="A35" s="279">
        <v>12</v>
      </c>
      <c r="B35" s="317" t="s">
        <v>442</v>
      </c>
      <c r="C35" s="317"/>
      <c r="D35" s="317"/>
      <c r="E35" s="317"/>
      <c r="F35" s="317"/>
      <c r="G35" s="317"/>
      <c r="H35" s="256">
        <f>IFERROR(VLOOKUP(B35,'Ref.1'!$E$2:$G$273,2,FALSE),"")</f>
        <v>550</v>
      </c>
      <c r="I35" s="257">
        <v>1</v>
      </c>
      <c r="J35" s="258" t="str">
        <f>IFERROR(VLOOKUP(B35,'Ref.1'!$E$2:$G$291,3,FALSE),"")</f>
        <v>ตัว</v>
      </c>
      <c r="K35" s="261">
        <f t="shared" si="5"/>
        <v>550</v>
      </c>
      <c r="L35" s="296" t="s">
        <v>11</v>
      </c>
    </row>
    <row r="36" spans="1:12" ht="24.6">
      <c r="A36" s="279"/>
      <c r="B36" s="364"/>
      <c r="C36" s="364"/>
      <c r="D36" s="364"/>
      <c r="E36" s="364"/>
      <c r="F36" s="364"/>
      <c r="G36" s="364"/>
      <c r="H36" s="256"/>
      <c r="I36" s="257"/>
      <c r="J36" s="258"/>
      <c r="K36" s="256"/>
      <c r="L36" s="279"/>
    </row>
    <row r="37" spans="1:12" ht="25.2" thickBot="1">
      <c r="A37" s="263"/>
      <c r="B37" s="314" t="s">
        <v>95</v>
      </c>
      <c r="C37" s="315"/>
      <c r="D37" s="315"/>
      <c r="E37" s="315"/>
      <c r="F37" s="315"/>
      <c r="G37" s="315"/>
      <c r="H37" s="315"/>
      <c r="I37" s="315"/>
      <c r="J37" s="316"/>
      <c r="K37" s="264">
        <f>SUM(K23:K36)</f>
        <v>46244</v>
      </c>
      <c r="L37" s="265" t="s">
        <v>11</v>
      </c>
    </row>
    <row r="38" spans="1:12" ht="24.6">
      <c r="A38" s="266" t="s">
        <v>43</v>
      </c>
      <c r="B38" s="363" t="s">
        <v>583</v>
      </c>
      <c r="C38" s="363"/>
      <c r="D38" s="363"/>
      <c r="E38" s="363"/>
      <c r="F38" s="363"/>
      <c r="G38" s="363"/>
      <c r="H38" s="268" t="s">
        <v>44</v>
      </c>
      <c r="I38" s="267" t="s">
        <v>45</v>
      </c>
      <c r="J38" s="267" t="s">
        <v>1</v>
      </c>
      <c r="K38" s="268" t="s">
        <v>46</v>
      </c>
      <c r="L38" s="269" t="s">
        <v>1</v>
      </c>
    </row>
    <row r="39" spans="1:12" ht="24.6">
      <c r="A39" s="259">
        <v>1</v>
      </c>
      <c r="B39" s="321" t="s">
        <v>10</v>
      </c>
      <c r="C39" s="322"/>
      <c r="D39" s="322"/>
      <c r="E39" s="322"/>
      <c r="F39" s="322"/>
      <c r="G39" s="323"/>
      <c r="H39" s="256">
        <f>IFERROR(VLOOKUP(B39,'Ref.1'!$E$2:$G$291,2,FALSE),"")</f>
        <v>1500</v>
      </c>
      <c r="I39" s="257">
        <v>1</v>
      </c>
      <c r="J39" s="258" t="str">
        <f>IFERROR(VLOOKUP(B39,'Ref.1'!$E$2:$G$291,3,FALSE),"")</f>
        <v>คู่</v>
      </c>
      <c r="K39" s="256">
        <f t="shared" ref="K39:K41" si="7">IFERROR(I39*H39,0)</f>
        <v>1500</v>
      </c>
      <c r="L39" s="260" t="s">
        <v>11</v>
      </c>
    </row>
    <row r="40" spans="1:12" ht="24.6">
      <c r="A40" s="255">
        <v>2</v>
      </c>
      <c r="B40" s="321" t="s">
        <v>426</v>
      </c>
      <c r="C40" s="322"/>
      <c r="D40" s="322"/>
      <c r="E40" s="322"/>
      <c r="F40" s="322"/>
      <c r="G40" s="323"/>
      <c r="H40" s="256">
        <f>IFERROR(VLOOKUP(B40,'Ref.1'!$E$2:$G$291,2,FALSE),"")</f>
        <v>2150</v>
      </c>
      <c r="I40" s="257">
        <v>1</v>
      </c>
      <c r="J40" s="258" t="str">
        <f>IFERROR(VLOOKUP(B40,'Ref.1'!$E$2:$G$291,3,FALSE),"")</f>
        <v>ตัว</v>
      </c>
      <c r="K40" s="256">
        <f t="shared" si="7"/>
        <v>2150</v>
      </c>
      <c r="L40" s="260" t="s">
        <v>11</v>
      </c>
    </row>
    <row r="41" spans="1:12" ht="24.6">
      <c r="A41" s="259">
        <v>3</v>
      </c>
      <c r="B41" s="321" t="s">
        <v>15</v>
      </c>
      <c r="C41" s="322"/>
      <c r="D41" s="322"/>
      <c r="E41" s="322"/>
      <c r="F41" s="322"/>
      <c r="G41" s="323"/>
      <c r="H41" s="256">
        <f>IFERROR(VLOOKUP(B41,'Ref.1'!$E$2:$G$291,2,FALSE),"")</f>
        <v>1400</v>
      </c>
      <c r="I41" s="257">
        <v>1</v>
      </c>
      <c r="J41" s="258" t="str">
        <f>IFERROR(VLOOKUP(B41,'Ref.1'!$E$2:$G$291,3,FALSE),"")</f>
        <v>ตัว</v>
      </c>
      <c r="K41" s="256">
        <f t="shared" si="7"/>
        <v>1400</v>
      </c>
      <c r="L41" s="260" t="s">
        <v>11</v>
      </c>
    </row>
    <row r="42" spans="1:12" ht="24.6">
      <c r="A42" s="270"/>
      <c r="B42" s="365" t="s">
        <v>95</v>
      </c>
      <c r="C42" s="366"/>
      <c r="D42" s="366"/>
      <c r="E42" s="366"/>
      <c r="F42" s="366"/>
      <c r="G42" s="366"/>
      <c r="H42" s="366"/>
      <c r="I42" s="366"/>
      <c r="J42" s="367"/>
      <c r="K42" s="271">
        <f>SUM(K39:K41)</f>
        <v>5050</v>
      </c>
      <c r="L42" s="272" t="s">
        <v>11</v>
      </c>
    </row>
    <row r="43" spans="1:12" ht="24.6">
      <c r="A43" s="273" t="s">
        <v>43</v>
      </c>
      <c r="B43" s="318" t="s">
        <v>724</v>
      </c>
      <c r="C43" s="319"/>
      <c r="D43" s="319"/>
      <c r="E43" s="319"/>
      <c r="F43" s="319"/>
      <c r="G43" s="320"/>
      <c r="H43" s="274" t="s">
        <v>44</v>
      </c>
      <c r="I43" s="275" t="s">
        <v>45</v>
      </c>
      <c r="J43" s="276" t="s">
        <v>1</v>
      </c>
      <c r="K43" s="274">
        <v>8</v>
      </c>
      <c r="L43" s="277" t="s">
        <v>1</v>
      </c>
    </row>
    <row r="44" spans="1:12" ht="24.6">
      <c r="A44" s="255">
        <v>2</v>
      </c>
      <c r="B44" s="321" t="s">
        <v>423</v>
      </c>
      <c r="C44" s="322"/>
      <c r="D44" s="322"/>
      <c r="E44" s="322"/>
      <c r="F44" s="322"/>
      <c r="G44" s="323"/>
      <c r="H44" s="256">
        <f>IFERROR(VLOOKUP(B44,'Ref.1'!$N$49:$Q$104,3,FALSE),"")</f>
        <v>1500</v>
      </c>
      <c r="I44" s="257">
        <v>2</v>
      </c>
      <c r="J44" s="258" t="str">
        <f>IFERROR(VLOOKUP(B44,'Ref.1'!$N$49:$Q$104,4,FALSE),"")</f>
        <v>วัน</v>
      </c>
      <c r="K44" s="256">
        <f t="shared" ref="K44:K45" si="8">IFERROR(I44*H44,0)</f>
        <v>3000</v>
      </c>
      <c r="L44" s="260" t="s">
        <v>11</v>
      </c>
    </row>
    <row r="45" spans="1:12" ht="24.6">
      <c r="A45" s="259">
        <v>3</v>
      </c>
      <c r="B45" s="321" t="s">
        <v>434</v>
      </c>
      <c r="C45" s="322"/>
      <c r="D45" s="322"/>
      <c r="E45" s="322"/>
      <c r="F45" s="322"/>
      <c r="G45" s="323"/>
      <c r="H45" s="256">
        <f>IFERROR(VLOOKUP(B45,'Ref.1'!$N$49:$Q$104,3,FALSE),"")</f>
        <v>7</v>
      </c>
      <c r="I45" s="257">
        <v>70</v>
      </c>
      <c r="J45" s="258" t="str">
        <f>IFERROR(VLOOKUP(B45,'Ref.1'!$N$49:$Q$104,4,FALSE),"")</f>
        <v>เมตร</v>
      </c>
      <c r="K45" s="256">
        <f t="shared" si="8"/>
        <v>490</v>
      </c>
      <c r="L45" s="260" t="s">
        <v>11</v>
      </c>
    </row>
    <row r="46" spans="1:12" ht="24.6">
      <c r="A46" s="255">
        <v>4</v>
      </c>
      <c r="B46" s="321" t="s">
        <v>429</v>
      </c>
      <c r="C46" s="322"/>
      <c r="D46" s="322"/>
      <c r="E46" s="322"/>
      <c r="F46" s="322"/>
      <c r="G46" s="323"/>
      <c r="H46" s="256">
        <v>1500</v>
      </c>
      <c r="I46" s="257">
        <v>1</v>
      </c>
      <c r="J46" s="258" t="str">
        <f>IFERROR(VLOOKUP(B46,'Ref.1'!$N$49:$Q$104,4,FALSE),"")</f>
        <v>จุด</v>
      </c>
      <c r="K46" s="256">
        <f t="shared" si="2"/>
        <v>1500</v>
      </c>
      <c r="L46" s="260" t="s">
        <v>11</v>
      </c>
    </row>
    <row r="47" spans="1:12" ht="24.6">
      <c r="A47" s="259">
        <v>5</v>
      </c>
      <c r="B47" s="321" t="s">
        <v>428</v>
      </c>
      <c r="C47" s="322"/>
      <c r="D47" s="322"/>
      <c r="E47" s="322"/>
      <c r="F47" s="322"/>
      <c r="G47" s="323"/>
      <c r="H47" s="262">
        <v>1000</v>
      </c>
      <c r="I47" s="279">
        <v>1</v>
      </c>
      <c r="J47" s="258" t="str">
        <f t="shared" ref="J47" si="9">IFERROR(VLOOKUP(B47,หน่วยนอกอาคาร,2,FALSE),"")</f>
        <v>จุด</v>
      </c>
      <c r="K47" s="256">
        <f>H47</f>
        <v>1000</v>
      </c>
      <c r="L47" s="260"/>
    </row>
    <row r="48" spans="1:12" ht="24.6" hidden="1">
      <c r="A48" s="255">
        <v>5</v>
      </c>
      <c r="B48" s="321"/>
      <c r="C48" s="322"/>
      <c r="D48" s="322"/>
      <c r="E48" s="322"/>
      <c r="F48" s="322"/>
      <c r="G48" s="323"/>
      <c r="H48" s="256" t="str">
        <f>IFERROR(VLOOKUP(B48,'Ref.1'!$N$49:$Q$104,3,FALSE),"")</f>
        <v/>
      </c>
      <c r="I48" s="278"/>
      <c r="J48" s="258" t="str">
        <f>IFERROR(VLOOKUP(B48,'Ref.1'!$N$49:$Q$104,4,FALSE),"")</f>
        <v/>
      </c>
      <c r="K48" s="256">
        <f t="shared" si="2"/>
        <v>0</v>
      </c>
      <c r="L48" s="260" t="s">
        <v>11</v>
      </c>
    </row>
    <row r="49" spans="1:12" ht="20.55" hidden="1" customHeight="1">
      <c r="A49" s="255">
        <v>6</v>
      </c>
      <c r="B49" s="321" t="s">
        <v>727</v>
      </c>
      <c r="C49" s="322"/>
      <c r="D49" s="322"/>
      <c r="E49" s="322"/>
      <c r="F49" s="322"/>
      <c r="G49" s="323"/>
      <c r="H49" s="256">
        <f>IFERROR(VLOOKUP(B49,'Ref.1'!$N$49:$Q$104,3,FALSE),"")</f>
        <v>1500</v>
      </c>
      <c r="I49" s="258"/>
      <c r="J49" s="258" t="str">
        <f>IFERROR(VLOOKUP(B49,'Ref.1'!$N$49:$Q$104,4,FALSE),"")</f>
        <v>จุด</v>
      </c>
      <c r="K49" s="256">
        <f t="shared" si="2"/>
        <v>0</v>
      </c>
      <c r="L49" s="260" t="s">
        <v>11</v>
      </c>
    </row>
    <row r="50" spans="1:12" ht="19.95" hidden="1" customHeight="1">
      <c r="A50" s="255">
        <v>6</v>
      </c>
      <c r="B50" s="321"/>
      <c r="C50" s="322"/>
      <c r="D50" s="322"/>
      <c r="E50" s="322"/>
      <c r="F50" s="322"/>
      <c r="G50" s="323"/>
      <c r="H50" s="256" t="str">
        <f>IFERROR(VLOOKUP(B50,'Ref.1'!$N$49:$Q$104,3,FALSE),"")</f>
        <v/>
      </c>
      <c r="I50" s="258"/>
      <c r="J50" s="258" t="str">
        <f>IFERROR(VLOOKUP(B50,'Ref.1'!$N$49:$Q$104,4,FALSE),"")</f>
        <v/>
      </c>
      <c r="K50" s="256">
        <f t="shared" si="2"/>
        <v>0</v>
      </c>
      <c r="L50" s="260" t="s">
        <v>11</v>
      </c>
    </row>
    <row r="51" spans="1:12" ht="24.6" hidden="1">
      <c r="A51" s="255">
        <v>7</v>
      </c>
      <c r="B51" s="362" t="s">
        <v>543</v>
      </c>
      <c r="C51" s="362"/>
      <c r="D51" s="362"/>
      <c r="E51" s="362"/>
      <c r="F51" s="362"/>
      <c r="G51" s="362"/>
      <c r="H51" s="262"/>
      <c r="I51" s="279"/>
      <c r="J51" s="258" t="str">
        <f t="shared" ref="J51" si="10">IFERROR(VLOOKUP(B51,หน่วยนอกอาคาร,2,FALSE),"")</f>
        <v/>
      </c>
      <c r="K51" s="256">
        <f t="shared" si="2"/>
        <v>0</v>
      </c>
      <c r="L51" s="260" t="s">
        <v>11</v>
      </c>
    </row>
    <row r="52" spans="1:12" ht="27" thickBot="1">
      <c r="A52" s="280"/>
      <c r="B52" s="313" t="s">
        <v>95</v>
      </c>
      <c r="C52" s="313"/>
      <c r="D52" s="313"/>
      <c r="E52" s="313"/>
      <c r="F52" s="313"/>
      <c r="G52" s="313"/>
      <c r="H52" s="313"/>
      <c r="I52" s="313"/>
      <c r="J52" s="313"/>
      <c r="K52" s="281">
        <f>SUM(K44:K51)</f>
        <v>5990</v>
      </c>
      <c r="L52" s="282" t="s">
        <v>11</v>
      </c>
    </row>
    <row r="53" spans="1:12" ht="24.6" hidden="1">
      <c r="A53" s="37"/>
      <c r="B53" s="372" t="s">
        <v>453</v>
      </c>
      <c r="C53" s="373"/>
      <c r="D53" s="373"/>
      <c r="E53" s="373"/>
      <c r="F53" s="373"/>
      <c r="G53" s="374"/>
      <c r="H53" s="38"/>
      <c r="I53" s="39"/>
      <c r="J53" s="39"/>
      <c r="K53" s="38"/>
      <c r="L53" s="40"/>
    </row>
    <row r="54" spans="1:12" ht="24.6" hidden="1">
      <c r="A54" s="41" t="s">
        <v>43</v>
      </c>
      <c r="B54" s="375" t="s">
        <v>94</v>
      </c>
      <c r="C54" s="375"/>
      <c r="D54" s="375"/>
      <c r="E54" s="375"/>
      <c r="F54" s="375"/>
      <c r="G54" s="375"/>
      <c r="H54" s="42" t="s">
        <v>44</v>
      </c>
      <c r="I54" s="43" t="s">
        <v>45</v>
      </c>
      <c r="J54" s="43" t="s">
        <v>1</v>
      </c>
      <c r="K54" s="42" t="s">
        <v>46</v>
      </c>
      <c r="L54" s="44" t="s">
        <v>1</v>
      </c>
    </row>
    <row r="55" spans="1:12" ht="24.6" hidden="1">
      <c r="A55" s="31">
        <v>1</v>
      </c>
      <c r="B55" s="376"/>
      <c r="C55" s="376"/>
      <c r="D55" s="376"/>
      <c r="E55" s="376"/>
      <c r="F55" s="376"/>
      <c r="G55" s="376"/>
      <c r="H55" s="33" t="str">
        <f t="shared" ref="H55:H68" si="11">IFERROR(VLOOKUP(B55,Priceนอกอาคาร,2,FALSE),"")</f>
        <v/>
      </c>
      <c r="I55" s="52"/>
      <c r="J55" s="96" t="str">
        <f t="shared" ref="J55:J68" si="12">IFERROR(VLOOKUP(B55,หน่วยนอกอาคาร,2,FALSE),"")</f>
        <v/>
      </c>
      <c r="K55" s="33">
        <f t="shared" ref="K55:K68" si="13">IFERROR(I55*H55,0)</f>
        <v>0</v>
      </c>
      <c r="L55" s="32" t="s">
        <v>11</v>
      </c>
    </row>
    <row r="56" spans="1:12" ht="24.6" hidden="1">
      <c r="A56" s="31">
        <v>2</v>
      </c>
      <c r="B56" s="376"/>
      <c r="C56" s="376"/>
      <c r="D56" s="376"/>
      <c r="E56" s="376"/>
      <c r="F56" s="376"/>
      <c r="G56" s="376"/>
      <c r="H56" s="33" t="str">
        <f t="shared" si="11"/>
        <v/>
      </c>
      <c r="I56" s="51"/>
      <c r="J56" s="96" t="str">
        <f t="shared" si="12"/>
        <v/>
      </c>
      <c r="K56" s="33">
        <f t="shared" si="13"/>
        <v>0</v>
      </c>
      <c r="L56" s="32" t="s">
        <v>11</v>
      </c>
    </row>
    <row r="57" spans="1:12" ht="24.6" hidden="1">
      <c r="A57" s="31">
        <v>3</v>
      </c>
      <c r="B57" s="376"/>
      <c r="C57" s="376"/>
      <c r="D57" s="376"/>
      <c r="E57" s="376"/>
      <c r="F57" s="376"/>
      <c r="G57" s="376"/>
      <c r="H57" s="33" t="str">
        <f t="shared" si="11"/>
        <v/>
      </c>
      <c r="I57" s="51"/>
      <c r="J57" s="96" t="str">
        <f t="shared" ref="J57" si="14">IFERROR(VLOOKUP(B57,หน่วยนอกอาคาร,2,FALSE),"")</f>
        <v/>
      </c>
      <c r="K57" s="33">
        <f t="shared" ref="K57" si="15">IFERROR(I57*H57,0)</f>
        <v>0</v>
      </c>
      <c r="L57" s="32" t="s">
        <v>11</v>
      </c>
    </row>
    <row r="58" spans="1:12" ht="24.6" hidden="1">
      <c r="A58" s="31">
        <v>4</v>
      </c>
      <c r="B58" s="376"/>
      <c r="C58" s="376"/>
      <c r="D58" s="376"/>
      <c r="E58" s="376"/>
      <c r="F58" s="376"/>
      <c r="G58" s="376"/>
      <c r="H58" s="33" t="str">
        <f t="shared" si="11"/>
        <v/>
      </c>
      <c r="I58" s="51"/>
      <c r="J58" s="96" t="str">
        <f t="shared" ref="J58" si="16">IFERROR(VLOOKUP(B58,หน่วยนอกอาคาร,2,FALSE),"")</f>
        <v/>
      </c>
      <c r="K58" s="33">
        <f t="shared" ref="K58" si="17">IFERROR(I58*H58,0)</f>
        <v>0</v>
      </c>
      <c r="L58" s="32" t="s">
        <v>11</v>
      </c>
    </row>
    <row r="59" spans="1:12" ht="24.6" hidden="1">
      <c r="A59" s="31">
        <v>5</v>
      </c>
      <c r="B59" s="376"/>
      <c r="C59" s="376"/>
      <c r="D59" s="376"/>
      <c r="E59" s="376"/>
      <c r="F59" s="376"/>
      <c r="G59" s="376"/>
      <c r="H59" s="33" t="str">
        <f t="shared" si="11"/>
        <v/>
      </c>
      <c r="I59" s="51"/>
      <c r="J59" s="96" t="str">
        <f t="shared" si="12"/>
        <v/>
      </c>
      <c r="K59" s="33">
        <f t="shared" si="13"/>
        <v>0</v>
      </c>
      <c r="L59" s="32" t="s">
        <v>11</v>
      </c>
    </row>
    <row r="60" spans="1:12" ht="27" hidden="1" thickBot="1">
      <c r="A60" s="34"/>
      <c r="B60" s="312" t="s">
        <v>95</v>
      </c>
      <c r="C60" s="312"/>
      <c r="D60" s="312"/>
      <c r="E60" s="312"/>
      <c r="F60" s="312"/>
      <c r="G60" s="312"/>
      <c r="H60" s="312"/>
      <c r="I60" s="312"/>
      <c r="J60" s="312"/>
      <c r="K60" s="35">
        <f>SUM(K55:K59)</f>
        <v>0</v>
      </c>
      <c r="L60" s="36" t="s">
        <v>11</v>
      </c>
    </row>
    <row r="61" spans="1:12" ht="24.6" hidden="1">
      <c r="A61" s="103"/>
      <c r="B61" s="377" t="s">
        <v>454</v>
      </c>
      <c r="C61" s="377"/>
      <c r="D61" s="377"/>
      <c r="E61" s="377"/>
      <c r="F61" s="377"/>
      <c r="G61" s="377"/>
      <c r="H61" s="104"/>
      <c r="I61" s="105"/>
      <c r="J61" s="105"/>
      <c r="K61" s="104"/>
      <c r="L61" s="106"/>
    </row>
    <row r="62" spans="1:12" ht="24.6" hidden="1">
      <c r="A62" s="107" t="s">
        <v>43</v>
      </c>
      <c r="B62" s="378" t="s">
        <v>94</v>
      </c>
      <c r="C62" s="378"/>
      <c r="D62" s="378"/>
      <c r="E62" s="378"/>
      <c r="F62" s="378"/>
      <c r="G62" s="378"/>
      <c r="H62" s="108" t="s">
        <v>44</v>
      </c>
      <c r="I62" s="132" t="s">
        <v>45</v>
      </c>
      <c r="J62" s="132" t="s">
        <v>1</v>
      </c>
      <c r="K62" s="108" t="s">
        <v>46</v>
      </c>
      <c r="L62" s="109" t="s">
        <v>1</v>
      </c>
    </row>
    <row r="63" spans="1:12" ht="24.6" hidden="1">
      <c r="A63" s="31">
        <v>1</v>
      </c>
      <c r="B63" s="376" t="s">
        <v>422</v>
      </c>
      <c r="C63" s="376"/>
      <c r="D63" s="376"/>
      <c r="E63" s="376"/>
      <c r="F63" s="376"/>
      <c r="G63" s="376"/>
      <c r="H63" s="33">
        <f t="shared" ref="H63:H65" si="18">IFERROR(VLOOKUP(B63,Priceนอกอาคาร,2,FALSE),"")</f>
        <v>1000</v>
      </c>
      <c r="I63" s="52"/>
      <c r="J63" s="96" t="str">
        <f t="shared" ref="J63:J65" si="19">IFERROR(VLOOKUP(B63,หน่วยนอกอาคาร,2,FALSE),"")</f>
        <v>วัน</v>
      </c>
      <c r="K63" s="33">
        <f t="shared" ref="K63:K65" si="20">IFERROR(I63*H63,0)</f>
        <v>0</v>
      </c>
      <c r="L63" s="32" t="s">
        <v>11</v>
      </c>
    </row>
    <row r="64" spans="1:12" ht="24.6" hidden="1">
      <c r="A64" s="31">
        <v>2</v>
      </c>
      <c r="B64" s="376" t="s">
        <v>429</v>
      </c>
      <c r="C64" s="376"/>
      <c r="D64" s="376"/>
      <c r="E64" s="376"/>
      <c r="F64" s="376"/>
      <c r="G64" s="376"/>
      <c r="H64" s="33">
        <f t="shared" si="18"/>
        <v>1000</v>
      </c>
      <c r="I64" s="51"/>
      <c r="J64" s="96" t="str">
        <f t="shared" si="19"/>
        <v>จุด</v>
      </c>
      <c r="K64" s="33">
        <f t="shared" si="20"/>
        <v>0</v>
      </c>
      <c r="L64" s="32" t="s">
        <v>11</v>
      </c>
    </row>
    <row r="65" spans="1:12" ht="24.6" hidden="1">
      <c r="A65" s="31">
        <v>3</v>
      </c>
      <c r="B65" s="376" t="s">
        <v>428</v>
      </c>
      <c r="C65" s="376"/>
      <c r="D65" s="376"/>
      <c r="E65" s="376"/>
      <c r="F65" s="376"/>
      <c r="G65" s="376"/>
      <c r="H65" s="33">
        <f t="shared" si="18"/>
        <v>1000</v>
      </c>
      <c r="I65" s="51"/>
      <c r="J65" s="96" t="str">
        <f t="shared" si="19"/>
        <v>จุด</v>
      </c>
      <c r="K65" s="33">
        <f t="shared" si="20"/>
        <v>0</v>
      </c>
      <c r="L65" s="32" t="s">
        <v>11</v>
      </c>
    </row>
    <row r="66" spans="1:12" ht="24.6" hidden="1">
      <c r="A66" s="31">
        <v>4</v>
      </c>
      <c r="B66" s="376" t="s">
        <v>434</v>
      </c>
      <c r="C66" s="376"/>
      <c r="D66" s="376"/>
      <c r="E66" s="376"/>
      <c r="F66" s="376"/>
      <c r="G66" s="376"/>
      <c r="H66" s="33" t="str">
        <f t="shared" si="11"/>
        <v/>
      </c>
      <c r="I66" s="51"/>
      <c r="J66" s="96" t="str">
        <f t="shared" si="12"/>
        <v/>
      </c>
      <c r="K66" s="33">
        <f t="shared" si="13"/>
        <v>0</v>
      </c>
      <c r="L66" s="32" t="s">
        <v>11</v>
      </c>
    </row>
    <row r="67" spans="1:12" ht="24.6" hidden="1">
      <c r="A67" s="31">
        <v>5</v>
      </c>
      <c r="B67" s="376"/>
      <c r="C67" s="376"/>
      <c r="D67" s="376"/>
      <c r="E67" s="376"/>
      <c r="F67" s="376"/>
      <c r="G67" s="376"/>
      <c r="H67" s="33" t="str">
        <f t="shared" si="11"/>
        <v/>
      </c>
      <c r="I67" s="51"/>
      <c r="J67" s="96" t="str">
        <f t="shared" si="12"/>
        <v/>
      </c>
      <c r="K67" s="33">
        <f t="shared" si="13"/>
        <v>0</v>
      </c>
      <c r="L67" s="32" t="s">
        <v>11</v>
      </c>
    </row>
    <row r="68" spans="1:12" ht="23.4" hidden="1" customHeight="1" thickBot="1">
      <c r="A68" s="31">
        <v>6</v>
      </c>
      <c r="B68" s="371"/>
      <c r="C68" s="371"/>
      <c r="D68" s="371"/>
      <c r="E68" s="371"/>
      <c r="F68" s="371"/>
      <c r="G68" s="371"/>
      <c r="H68" s="33" t="str">
        <f t="shared" si="11"/>
        <v/>
      </c>
      <c r="I68" s="133"/>
      <c r="J68" s="96" t="str">
        <f t="shared" si="12"/>
        <v/>
      </c>
      <c r="K68" s="33">
        <f t="shared" si="13"/>
        <v>0</v>
      </c>
      <c r="L68" s="32" t="s">
        <v>11</v>
      </c>
    </row>
    <row r="69" spans="1:12" ht="28.8" hidden="1" customHeight="1" thickBot="1">
      <c r="A69" s="45"/>
      <c r="B69" s="312" t="s">
        <v>95</v>
      </c>
      <c r="C69" s="312"/>
      <c r="D69" s="312"/>
      <c r="E69" s="312"/>
      <c r="F69" s="312"/>
      <c r="G69" s="312"/>
      <c r="H69" s="312"/>
      <c r="I69" s="312"/>
      <c r="J69" s="312"/>
      <c r="K69" s="134">
        <f>SUM(K63:K67)</f>
        <v>0</v>
      </c>
      <c r="L69" s="135" t="s">
        <v>11</v>
      </c>
    </row>
    <row r="70" spans="1:12" ht="6.6" hidden="1" customHeight="1">
      <c r="A70" s="46"/>
      <c r="B70" s="380"/>
      <c r="C70" s="380"/>
      <c r="D70" s="380"/>
      <c r="E70" s="380"/>
      <c r="F70" s="380"/>
      <c r="G70" s="380"/>
      <c r="H70" s="47"/>
      <c r="I70" s="49"/>
      <c r="J70" s="49"/>
      <c r="K70" s="48"/>
      <c r="L70" s="26"/>
    </row>
    <row r="71" spans="1:12" s="137" customFormat="1" ht="27.6" thickBot="1">
      <c r="A71" s="302" t="s">
        <v>96</v>
      </c>
      <c r="B71" s="303"/>
      <c r="C71" s="141">
        <f>K69+K52+K37+K42</f>
        <v>57284</v>
      </c>
      <c r="D71" s="142" t="s">
        <v>11</v>
      </c>
      <c r="E71" s="143"/>
      <c r="F71" s="144" t="s">
        <v>592</v>
      </c>
      <c r="G71" s="141">
        <f>K15+K16</f>
        <v>0</v>
      </c>
      <c r="H71" s="142" t="s">
        <v>11</v>
      </c>
      <c r="I71" s="145"/>
      <c r="J71" s="144" t="s">
        <v>542</v>
      </c>
      <c r="K71" s="141">
        <f>C71-G71</f>
        <v>57284</v>
      </c>
      <c r="L71" s="142" t="s">
        <v>11</v>
      </c>
    </row>
    <row r="72" spans="1:12" ht="28.8">
      <c r="A72" s="146"/>
      <c r="B72" s="147"/>
      <c r="C72" s="147" t="s">
        <v>594</v>
      </c>
      <c r="D72" s="148">
        <f>K69+K37</f>
        <v>46244</v>
      </c>
      <c r="E72" s="149" t="s">
        <v>11</v>
      </c>
      <c r="F72" s="150"/>
      <c r="G72" s="151"/>
      <c r="H72" s="152"/>
      <c r="I72" s="153"/>
      <c r="J72" s="150" t="s">
        <v>593</v>
      </c>
      <c r="K72" s="154">
        <f>K69+K42</f>
        <v>5050</v>
      </c>
      <c r="L72" s="155" t="s">
        <v>11</v>
      </c>
    </row>
    <row r="73" spans="1:12" ht="28.8">
      <c r="A73" s="146"/>
      <c r="B73" s="156"/>
      <c r="C73" s="147" t="s">
        <v>590</v>
      </c>
      <c r="D73" s="157">
        <f>(K69+K37+K52-K15)/K20</f>
        <v>17.405531489503499</v>
      </c>
      <c r="E73" s="149" t="s">
        <v>48</v>
      </c>
      <c r="F73" s="158"/>
      <c r="G73" s="158"/>
      <c r="H73" s="159"/>
      <c r="I73" s="153"/>
      <c r="J73" s="150" t="s">
        <v>591</v>
      </c>
      <c r="K73" s="160">
        <f>(K69+K42-K16)/G20</f>
        <v>5.05</v>
      </c>
      <c r="L73" s="155" t="s">
        <v>48</v>
      </c>
    </row>
    <row r="74" spans="1:12" ht="30.6">
      <c r="A74" s="146"/>
      <c r="B74" s="156"/>
      <c r="C74" s="161" t="s">
        <v>596</v>
      </c>
      <c r="D74" s="162">
        <f>K18/K5</f>
        <v>106.06060606060606</v>
      </c>
      <c r="E74" s="149" t="s">
        <v>11</v>
      </c>
      <c r="F74" s="370" t="s">
        <v>600</v>
      </c>
      <c r="G74" s="370"/>
      <c r="H74" s="209">
        <f>K71/(G20+K20)</f>
        <v>14.317420644838791</v>
      </c>
      <c r="I74" s="381" t="s">
        <v>599</v>
      </c>
      <c r="J74" s="381"/>
      <c r="K74" s="163">
        <f>K14/K5</f>
        <v>30.303030303030305</v>
      </c>
      <c r="L74" s="155" t="s">
        <v>11</v>
      </c>
    </row>
    <row r="75" spans="1:12" ht="27" hidden="1">
      <c r="A75" s="164"/>
      <c r="B75" s="165"/>
      <c r="C75" s="166"/>
      <c r="D75" s="166"/>
      <c r="E75" s="167"/>
      <c r="F75" s="165"/>
      <c r="G75" s="165"/>
    </row>
    <row r="76" spans="1:12" ht="27" hidden="1">
      <c r="A76" s="168"/>
      <c r="B76" s="169"/>
      <c r="C76" s="166"/>
      <c r="D76" s="166"/>
      <c r="E76" s="170"/>
      <c r="F76" s="169"/>
      <c r="G76" s="169"/>
      <c r="H76" s="171"/>
      <c r="I76" s="168"/>
    </row>
    <row r="77" spans="1:12" ht="25.8" hidden="1" customHeight="1">
      <c r="A77" s="46"/>
      <c r="B77" s="369"/>
      <c r="C77" s="369"/>
      <c r="D77" s="369"/>
      <c r="E77" s="369"/>
      <c r="F77" s="369"/>
      <c r="G77" s="369"/>
      <c r="H77" s="50"/>
      <c r="I77" s="49"/>
    </row>
    <row r="78" spans="1:12" ht="25.8" customHeight="1">
      <c r="A78" s="46"/>
      <c r="B78" s="380" t="s">
        <v>860</v>
      </c>
      <c r="C78" s="380"/>
      <c r="D78" s="380"/>
      <c r="E78" s="380"/>
      <c r="F78" s="380"/>
      <c r="G78" s="380"/>
      <c r="H78" s="380"/>
      <c r="I78" s="380"/>
      <c r="J78" s="380"/>
      <c r="K78" s="380"/>
      <c r="L78" s="380"/>
    </row>
    <row r="79" spans="1:12" ht="32.4" customHeight="1">
      <c r="A79" s="382" t="s">
        <v>848</v>
      </c>
      <c r="B79" s="382"/>
      <c r="C79" s="382"/>
      <c r="D79" s="382" t="s">
        <v>821</v>
      </c>
      <c r="E79" s="382"/>
      <c r="F79" s="382"/>
      <c r="G79" s="382"/>
      <c r="H79" s="382" t="s">
        <v>847</v>
      </c>
      <c r="I79" s="382"/>
      <c r="J79" s="382"/>
      <c r="K79" s="382"/>
      <c r="L79" s="382"/>
    </row>
    <row r="80" spans="1:12" ht="46.8" customHeight="1">
      <c r="A80" s="382" t="s">
        <v>494</v>
      </c>
      <c r="B80" s="382"/>
      <c r="C80" s="382"/>
      <c r="D80" s="382" t="s">
        <v>494</v>
      </c>
      <c r="E80" s="382"/>
      <c r="F80" s="382"/>
      <c r="G80" s="382"/>
      <c r="H80" s="382" t="s">
        <v>603</v>
      </c>
      <c r="I80" s="382"/>
      <c r="J80" s="382"/>
      <c r="K80" s="382"/>
      <c r="L80" s="382"/>
    </row>
    <row r="81" spans="1:12" ht="24.6">
      <c r="A81" s="383" t="s">
        <v>244</v>
      </c>
      <c r="B81" s="383"/>
      <c r="C81" s="383"/>
      <c r="D81" s="368" t="s">
        <v>716</v>
      </c>
      <c r="E81" s="368"/>
      <c r="F81" s="368"/>
      <c r="G81" s="368"/>
      <c r="H81" s="368" t="s">
        <v>859</v>
      </c>
      <c r="I81" s="368"/>
      <c r="J81" s="368"/>
      <c r="K81" s="368"/>
      <c r="L81" s="368"/>
    </row>
    <row r="82" spans="1:12" ht="20.55" customHeight="1">
      <c r="A82" s="368" t="str">
        <f>VLOOKUP(A81,'Ref.3'!M3:O25,3,0)</f>
        <v xml:space="preserve"> Assistant  Sales Manager</v>
      </c>
      <c r="B82" s="368"/>
      <c r="C82" s="368"/>
      <c r="D82" s="368" t="str">
        <f>VLOOKUP(D81,'Ref.3'!O29:P345,2,0)</f>
        <v>Deputy Managing Director of Marketing</v>
      </c>
      <c r="E82" s="368"/>
      <c r="F82" s="368"/>
      <c r="G82" s="368"/>
      <c r="H82" s="368" t="s">
        <v>635</v>
      </c>
      <c r="I82" s="368"/>
      <c r="J82" s="368"/>
      <c r="K82" s="368"/>
      <c r="L82" s="368"/>
    </row>
    <row r="83" spans="1:12" ht="20.55" customHeight="1">
      <c r="A83" s="233"/>
      <c r="B83" s="233"/>
      <c r="C83" s="233"/>
      <c r="D83" s="233"/>
      <c r="E83" s="234"/>
      <c r="F83" s="234"/>
      <c r="G83" s="234"/>
      <c r="H83" s="235"/>
      <c r="I83" s="235"/>
      <c r="J83" s="233"/>
      <c r="K83" s="233"/>
      <c r="L83" s="236"/>
    </row>
    <row r="84" spans="1:12" ht="24.6">
      <c r="A84" s="382" t="s">
        <v>858</v>
      </c>
      <c r="B84" s="382"/>
      <c r="C84" s="382"/>
      <c r="D84" s="382" t="str">
        <f>VLOOKUP(D86,'Ref.3'!I14:J161,2,0)</f>
        <v>ผู้อนุมัติส่วนงาน Non cable</v>
      </c>
      <c r="E84" s="382"/>
      <c r="F84" s="382"/>
      <c r="G84" s="382"/>
      <c r="H84" s="382" t="s">
        <v>723</v>
      </c>
      <c r="I84" s="382"/>
      <c r="J84" s="382"/>
      <c r="K84" s="382"/>
      <c r="L84" s="382"/>
    </row>
    <row r="85" spans="1:12" ht="46.8" customHeight="1">
      <c r="A85" s="382" t="s">
        <v>495</v>
      </c>
      <c r="B85" s="382"/>
      <c r="C85" s="382"/>
      <c r="D85" s="382" t="s">
        <v>302</v>
      </c>
      <c r="E85" s="382"/>
      <c r="F85" s="382"/>
      <c r="G85" s="382"/>
      <c r="H85" s="382" t="s">
        <v>602</v>
      </c>
      <c r="I85" s="382"/>
      <c r="J85" s="382"/>
      <c r="K85" s="382"/>
      <c r="L85" s="382"/>
    </row>
    <row r="86" spans="1:12" ht="20.399999999999999" customHeight="1">
      <c r="A86" s="368" t="s">
        <v>856</v>
      </c>
      <c r="B86" s="368"/>
      <c r="C86" s="368"/>
      <c r="D86" s="384" t="s">
        <v>658</v>
      </c>
      <c r="E86" s="384"/>
      <c r="F86" s="384"/>
      <c r="G86" s="384"/>
      <c r="H86" s="385" t="s">
        <v>604</v>
      </c>
      <c r="I86" s="385"/>
      <c r="J86" s="385"/>
      <c r="K86" s="385"/>
      <c r="L86" s="385"/>
    </row>
    <row r="87" spans="1:12" ht="24.6">
      <c r="A87" s="121"/>
      <c r="B87" s="379" t="s">
        <v>857</v>
      </c>
      <c r="C87" s="379"/>
      <c r="D87" s="368" t="str">
        <f>VLOOKUP(D86,'Ref.3'!I14:K16,3,0)</f>
        <v>Sales Manager ISP</v>
      </c>
      <c r="E87" s="368"/>
      <c r="F87" s="368"/>
      <c r="G87" s="368"/>
      <c r="H87" s="368" t="str">
        <f>VLOOKUP(H86,'Ref.3'!I8:J10,2,0)</f>
        <v>ผู้อนุมัติสายงาน Cable และ Non cable</v>
      </c>
      <c r="I87" s="368"/>
      <c r="J87" s="368"/>
      <c r="K87" s="368"/>
      <c r="L87" s="368"/>
    </row>
    <row r="88" spans="1:12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>
      <c r="D91" s="121"/>
      <c r="E91" s="121"/>
      <c r="F91" s="121"/>
      <c r="G91" s="121"/>
      <c r="H91" s="121"/>
      <c r="I91" s="121"/>
      <c r="J91" s="121"/>
      <c r="K91" s="121"/>
      <c r="L91" s="121"/>
    </row>
  </sheetData>
  <mergeCells count="118">
    <mergeCell ref="B87:C87"/>
    <mergeCell ref="H82:L82"/>
    <mergeCell ref="B78:L78"/>
    <mergeCell ref="I74:J74"/>
    <mergeCell ref="B70:G70"/>
    <mergeCell ref="H87:L87"/>
    <mergeCell ref="A79:C79"/>
    <mergeCell ref="A80:C80"/>
    <mergeCell ref="A81:C81"/>
    <mergeCell ref="D79:G79"/>
    <mergeCell ref="D80:G80"/>
    <mergeCell ref="D81:G81"/>
    <mergeCell ref="D85:G85"/>
    <mergeCell ref="D84:G84"/>
    <mergeCell ref="D86:G86"/>
    <mergeCell ref="H84:L84"/>
    <mergeCell ref="H85:L85"/>
    <mergeCell ref="H86:L86"/>
    <mergeCell ref="H79:L79"/>
    <mergeCell ref="H80:L80"/>
    <mergeCell ref="H81:L81"/>
    <mergeCell ref="D87:G87"/>
    <mergeCell ref="A84:C84"/>
    <mergeCell ref="A85:C85"/>
    <mergeCell ref="A86:C86"/>
    <mergeCell ref="B77:G77"/>
    <mergeCell ref="F74:G74"/>
    <mergeCell ref="B68:G68"/>
    <mergeCell ref="B53:G53"/>
    <mergeCell ref="B54:G54"/>
    <mergeCell ref="B55:G55"/>
    <mergeCell ref="B56:G56"/>
    <mergeCell ref="B59:G59"/>
    <mergeCell ref="B67:G67"/>
    <mergeCell ref="B64:G64"/>
    <mergeCell ref="B65:G65"/>
    <mergeCell ref="B61:G61"/>
    <mergeCell ref="B62:G62"/>
    <mergeCell ref="B63:G63"/>
    <mergeCell ref="B57:G57"/>
    <mergeCell ref="B58:G58"/>
    <mergeCell ref="B66:G66"/>
    <mergeCell ref="A82:C82"/>
    <mergeCell ref="D82:G82"/>
    <mergeCell ref="B48:G48"/>
    <mergeCell ref="B49:G49"/>
    <mergeCell ref="B51:G51"/>
    <mergeCell ref="B39:G39"/>
    <mergeCell ref="B40:G40"/>
    <mergeCell ref="B38:G38"/>
    <mergeCell ref="B46:G46"/>
    <mergeCell ref="B36:G36"/>
    <mergeCell ref="B42:J42"/>
    <mergeCell ref="B13:G13"/>
    <mergeCell ref="B14:G14"/>
    <mergeCell ref="B15:G15"/>
    <mergeCell ref="H17:J17"/>
    <mergeCell ref="H10:I10"/>
    <mergeCell ref="B45:G45"/>
    <mergeCell ref="B28:G28"/>
    <mergeCell ref="B47:G47"/>
    <mergeCell ref="B16:G16"/>
    <mergeCell ref="E17:G17"/>
    <mergeCell ref="A21:G21"/>
    <mergeCell ref="B22:G22"/>
    <mergeCell ref="B23:G23"/>
    <mergeCell ref="B26:G26"/>
    <mergeCell ref="B27:G27"/>
    <mergeCell ref="H18:J18"/>
    <mergeCell ref="H19:J19"/>
    <mergeCell ref="A17:A19"/>
    <mergeCell ref="B41:G41"/>
    <mergeCell ref="B25:G25"/>
    <mergeCell ref="B32:G32"/>
    <mergeCell ref="B34:G34"/>
    <mergeCell ref="B33:G33"/>
    <mergeCell ref="B24:G2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E9:F9"/>
    <mergeCell ref="D20:F20"/>
    <mergeCell ref="B20:C20"/>
    <mergeCell ref="A71:B71"/>
    <mergeCell ref="J4:L4"/>
    <mergeCell ref="J3:L3"/>
    <mergeCell ref="C4:H4"/>
    <mergeCell ref="E3:H3"/>
    <mergeCell ref="B69:J69"/>
    <mergeCell ref="B60:J60"/>
    <mergeCell ref="B52:J52"/>
    <mergeCell ref="B37:J37"/>
    <mergeCell ref="B29:G29"/>
    <mergeCell ref="B30:G30"/>
    <mergeCell ref="B31:G31"/>
    <mergeCell ref="B35:G35"/>
    <mergeCell ref="B43:G43"/>
    <mergeCell ref="B44:G44"/>
    <mergeCell ref="B50:G50"/>
    <mergeCell ref="H9:I9"/>
    <mergeCell ref="K9:L9"/>
    <mergeCell ref="E10:F10"/>
    <mergeCell ref="K10:L10"/>
    <mergeCell ref="B12:G12"/>
  </mergeCells>
  <phoneticPr fontId="5" type="noConversion"/>
  <dataValidations count="1">
    <dataValidation type="list" allowBlank="1" showInputMessage="1" showErrorMessage="1" sqref="B23:B35" xr:uid="{55F6B278-94A9-4A25-9ADF-6445BD0A04DC}">
      <formula1>นอกอาคาร</formula1>
    </dataValidation>
  </dataValidations>
  <hyperlinks>
    <hyperlink ref="E3" r:id="rId1" xr:uid="{4403370C-D452-4068-A2B3-E9D3D2B63D73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B39:B41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B63:G67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B55:G59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B68:G68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B44:G50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A81:C81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D81:G81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H86:L86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D86:G86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E11" workbookViewId="0">
      <selection activeCell="L46" sqref="L46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2024-06-24T04:39:37Z</cp:lastPrinted>
  <dcterms:created xsi:type="dcterms:W3CDTF">2021-08-28T09:02:17Z</dcterms:created>
  <dcterms:modified xsi:type="dcterms:W3CDTF">2025-03-21T08:18:31Z</dcterms:modified>
</cp:coreProperties>
</file>