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79F99F8F-3D61-428D-A37E-8B38E71340C8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</externalReference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ROI'!$A$1:$L$113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8" i="7" l="1"/>
  <c r="K28" i="7"/>
  <c r="K27" i="7" l="1"/>
  <c r="D108" i="7" l="1"/>
  <c r="A108" i="7" l="1"/>
  <c r="J24" i="7" l="1"/>
  <c r="J25" i="7"/>
  <c r="J26" i="7"/>
  <c r="J29" i="7"/>
  <c r="J30" i="7"/>
  <c r="J31" i="7"/>
  <c r="J32" i="7"/>
  <c r="J33" i="7"/>
  <c r="J34" i="7"/>
  <c r="J35" i="7"/>
  <c r="J36" i="7"/>
  <c r="J37" i="7"/>
  <c r="J38" i="7"/>
  <c r="H24" i="7"/>
  <c r="H25" i="7"/>
  <c r="H26" i="7"/>
  <c r="H29" i="7"/>
  <c r="H30" i="7"/>
  <c r="H31" i="7"/>
  <c r="H32" i="7"/>
  <c r="H33" i="7"/>
  <c r="H34" i="7"/>
  <c r="H35" i="7"/>
  <c r="H36" i="7"/>
  <c r="H37" i="7"/>
  <c r="H38" i="7"/>
  <c r="K19" i="7"/>
  <c r="J86" i="7"/>
  <c r="H86" i="7"/>
  <c r="K18" i="7"/>
  <c r="G20" i="7"/>
  <c r="H8" i="7"/>
  <c r="K8" i="7"/>
  <c r="E8" i="7"/>
  <c r="E10" i="7"/>
  <c r="H9" i="7"/>
  <c r="K9" i="7" s="1"/>
  <c r="K10" i="7" s="1"/>
  <c r="E9" i="7"/>
  <c r="H82" i="7" l="1"/>
  <c r="K29" i="7"/>
  <c r="K30" i="7"/>
  <c r="K31" i="7"/>
  <c r="K32" i="7"/>
  <c r="K33" i="7"/>
  <c r="K34" i="7"/>
  <c r="K35" i="7"/>
  <c r="K36" i="7"/>
  <c r="K37" i="7"/>
  <c r="K38" i="7"/>
  <c r="J42" i="7"/>
  <c r="H42" i="7"/>
  <c r="K42" i="7" s="1"/>
  <c r="K16" i="7" l="1"/>
  <c r="K91" i="7" l="1"/>
  <c r="J85" i="7"/>
  <c r="H85" i="7"/>
  <c r="K85" i="7" s="1"/>
  <c r="J84" i="7"/>
  <c r="H84" i="7"/>
  <c r="K84" i="7" s="1"/>
  <c r="J93" i="7"/>
  <c r="H93" i="7"/>
  <c r="K93" i="7" s="1"/>
  <c r="J92" i="7"/>
  <c r="H92" i="7"/>
  <c r="K92" i="7" s="1"/>
  <c r="H95" i="7"/>
  <c r="K95" i="7" s="1"/>
  <c r="J95" i="7"/>
  <c r="H96" i="7"/>
  <c r="K96" i="7" s="1"/>
  <c r="J96" i="7"/>
  <c r="H83" i="7"/>
  <c r="H87" i="7"/>
  <c r="H94" i="7"/>
  <c r="J59" i="7"/>
  <c r="J60" i="7"/>
  <c r="H59" i="7"/>
  <c r="K59" i="7" s="1"/>
  <c r="H60" i="7"/>
  <c r="K60" i="7" s="1"/>
  <c r="K14" i="7"/>
  <c r="K15" i="7"/>
  <c r="K100" i="7" s="1"/>
  <c r="K13" i="7"/>
  <c r="J94" i="7" l="1"/>
  <c r="K94" i="7"/>
  <c r="K97" i="7" s="1"/>
  <c r="J87" i="7"/>
  <c r="K87" i="7"/>
  <c r="J83" i="7"/>
  <c r="K83" i="7"/>
  <c r="J82" i="7"/>
  <c r="K82" i="7"/>
  <c r="J78" i="7"/>
  <c r="H78" i="7"/>
  <c r="K78" i="7" s="1"/>
  <c r="J77" i="7"/>
  <c r="H77" i="7"/>
  <c r="K77" i="7" s="1"/>
  <c r="J76" i="7"/>
  <c r="H76" i="7"/>
  <c r="K76" i="7" s="1"/>
  <c r="J75" i="7"/>
  <c r="H75" i="7"/>
  <c r="K75" i="7" s="1"/>
  <c r="J74" i="7"/>
  <c r="H74" i="7"/>
  <c r="K74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5" i="7"/>
  <c r="H45" i="7"/>
  <c r="K45" i="7" s="1"/>
  <c r="J44" i="7"/>
  <c r="H44" i="7"/>
  <c r="K44" i="7" s="1"/>
  <c r="J43" i="7"/>
  <c r="H43" i="7"/>
  <c r="K43" i="7" s="1"/>
  <c r="J41" i="7"/>
  <c r="H41" i="7"/>
  <c r="K41" i="7" s="1"/>
  <c r="K40" i="7"/>
  <c r="K39" i="7"/>
  <c r="K26" i="7"/>
  <c r="K25" i="7"/>
  <c r="K24" i="7"/>
  <c r="K23" i="7"/>
  <c r="K46" i="7" l="1"/>
  <c r="K88" i="7"/>
  <c r="K20" i="7"/>
  <c r="K104" i="7" s="1"/>
  <c r="K17" i="7"/>
  <c r="K79" i="7"/>
  <c r="K102" i="7" l="1"/>
  <c r="K99" i="7"/>
  <c r="K101" i="7" s="1"/>
  <c r="K103" i="7" s="1"/>
</calcChain>
</file>

<file path=xl/sharedStrings.xml><?xml version="1.0" encoding="utf-8"?>
<sst xmlns="http://schemas.openxmlformats.org/spreadsheetml/2006/main" count="2825" uniqueCount="866">
  <si>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</si>
  <si>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</si>
  <si>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</si>
  <si>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</si>
  <si>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</si>
  <si>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</si>
  <si>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</si>
  <si>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</si>
  <si>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</si>
  <si>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</si>
  <si>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</si>
  <si>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</si>
  <si>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</si>
  <si>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</si>
  <si>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</si>
  <si>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</si>
  <si>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</si>
  <si>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</si>
  <si>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</si>
  <si>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</si>
  <si>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</si>
  <si>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</si>
  <si>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</si>
  <si>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</si>
  <si>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</si>
  <si>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</si>
  <si>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</si>
  <si>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</si>
  <si>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</si>
  <si>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</si>
  <si>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</si>
  <si>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</si>
  <si>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</si>
  <si>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</si>
  <si>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</si>
  <si>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</si>
  <si>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</si>
  <si>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</si>
  <si>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</si>
  <si>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</si>
  <si>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</si>
  <si>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</si>
  <si>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</si>
  <si>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</si>
  <si>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</si>
  <si>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</si>
  <si>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</si>
  <si>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</si>
  <si>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</si>
  <si>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</si>
  <si>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</si>
  <si>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</si>
  <si>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</si>
  <si>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</si>
  <si>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</si>
  <si>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</si>
  <si>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</si>
  <si>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</si>
  <si>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</si>
  <si>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</si>
  <si>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</si>
  <si>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</si>
  <si>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</si>
  <si>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</si>
  <si>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</si>
  <si>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</si>
  <si>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</si>
  <si>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</si>
  <si>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</si>
  <si>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</si>
  <si>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</si>
  <si>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</si>
  <si>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</si>
  <si>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</si>
  <si>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</si>
  <si>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</si>
  <si>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</si>
  <si>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</si>
  <si>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</si>
  <si>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</si>
  <si>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</si>
  <si>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</si>
  <si>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</si>
  <si>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</si>
  <si>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</si>
  <si>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</si>
  <si>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</si>
  <si>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</si>
  <si>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</si>
  <si>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</si>
  <si>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</si>
  <si>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</si>
  <si>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</si>
  <si>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</si>
  <si>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</si>
  <si>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</si>
  <si>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</si>
  <si>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</si>
  <si>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</si>
  <si>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</si>
  <si>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</si>
  <si>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</si>
  <si>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</si>
  <si>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</si>
  <si>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</si>
  <si>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</si>
  <si>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</si>
  <si>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</si>
  <si>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</si>
  <si>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</si>
  <si>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</si>
  <si>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</si>
  <si>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</si>
  <si>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</si>
  <si>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</si>
  <si>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</si>
  <si>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</si>
  <si>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</si>
  <si>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</si>
  <si>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</si>
  <si>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</si>
  <si>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</si>
  <si>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</si>
  <si>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</si>
  <si>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</si>
  <si>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</si>
  <si>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</si>
  <si>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</si>
  <si>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</si>
  <si>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</si>
  <si>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</si>
  <si>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</si>
  <si>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</si>
  <si>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</si>
  <si>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</si>
  <si>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</si>
  <si>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</si>
  <si>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</si>
  <si>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</si>
  <si>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</si>
  <si>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</si>
  <si>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</si>
  <si>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</si>
  <si>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</si>
  <si>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</si>
  <si>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</si>
  <si>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</si>
  <si>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</si>
  <si>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</si>
  <si>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</si>
  <si>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</si>
  <si>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</si>
  <si>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</si>
  <si>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</si>
  <si>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</si>
  <si>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</si>
  <si>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</si>
  <si>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</si>
  <si>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</si>
  <si>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</si>
  <si>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</si>
  <si>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</si>
  <si>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</si>
  <si>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</si>
  <si>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</si>
  <si>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</si>
  <si>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</si>
  <si>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</si>
  <si>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</si>
  <si>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</si>
  <si>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</si>
  <si>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</si>
  <si>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</si>
  <si>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</si>
  <si>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</si>
  <si>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</si>
  <si>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</si>
  <si>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</si>
  <si>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</si>
  <si>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</si>
  <si>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</si>
  <si>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</si>
  <si>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</si>
  <si>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</si>
  <si>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</si>
  <si>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</si>
  <si>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</si>
  <si>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</si>
  <si>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</si>
  <si>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</si>
  <si>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</si>
  <si>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</si>
  <si>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</si>
  <si>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</si>
  <si>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</si>
  <si>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</si>
  <si>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</si>
  <si>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</si>
  <si>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</si>
  <si>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</si>
  <si>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</si>
  <si>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</si>
  <si>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</si>
  <si>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</si>
  <si>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</si>
  <si>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</si>
  <si>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</si>
  <si>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</si>
  <si>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</si>
  <si>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</si>
  <si>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</si>
  <si>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</si>
  <si>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</si>
  <si>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</si>
  <si>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</si>
  <si>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</si>
  <si>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</si>
  <si>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</si>
  <si>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</si>
  <si>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</si>
  <si>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</si>
  <si>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</si>
  <si>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</si>
  <si>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</si>
  <si>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</si>
  <si>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</si>
  <si>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</si>
  <si>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</si>
  <si>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</si>
  <si>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</si>
  <si>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</si>
  <si>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</si>
  <si>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</si>
  <si>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</si>
  <si>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</si>
  <si>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</si>
  <si>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</si>
  <si>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</si>
  <si>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</si>
  <si>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</si>
  <si>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</si>
  <si>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</si>
  <si>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</si>
  <si>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</si>
  <si>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</si>
  <si>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</si>
  <si>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</si>
  <si>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</si>
  <si>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</si>
  <si>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</si>
  <si>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</si>
  <si>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</si>
  <si>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</si>
  <si>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</si>
  <si>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</si>
  <si>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</si>
  <si>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</si>
  <si>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</si>
  <si>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</si>
  <si>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</si>
  <si>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</si>
  <si>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</si>
  <si>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</si>
  <si>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</si>
  <si>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</si>
  <si>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</si>
  <si>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</si>
  <si>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</si>
  <si>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</si>
  <si>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</si>
  <si>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</si>
  <si>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</si>
  <si>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</si>
  <si>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</si>
  <si>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</si>
  <si>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</si>
  <si>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</si>
  <si>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</si>
  <si>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</si>
  <si>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</si>
  <si>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</si>
  <si>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</si>
  <si>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</si>
  <si>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</si>
  <si>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</si>
  <si>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</si>
  <si>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</si>
  <si>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</si>
  <si>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</si>
  <si>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</si>
  <si>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</si>
  <si>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</si>
  <si>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</si>
  <si>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</si>
  <si>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</si>
  <si>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</si>
  <si>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</si>
  <si>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</si>
  <si>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</si>
  <si>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</si>
  <si>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</si>
  <si>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</si>
  <si>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</si>
  <si>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</si>
  <si>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</si>
  <si>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</si>
  <si>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</si>
  <si>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</si>
  <si>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</si>
  <si>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</si>
  <si>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</si>
  <si>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</si>
  <si>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</si>
  <si>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</si>
  <si>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</si>
  <si>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</si>
  <si>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</si>
  <si>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</si>
  <si>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</si>
  <si>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</si>
  <si>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</si>
  <si>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</si>
  <si>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</si>
  <si>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</si>
  <si>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</si>
  <si>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</si>
  <si>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</si>
  <si>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</si>
  <si>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</si>
  <si>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</si>
  <si>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</si>
  <si>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</si>
  <si>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</si>
  <si>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</si>
  <si>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</si>
  <si>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</si>
  <si>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</si>
  <si>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</si>
  <si>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</si>
  <si>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</si>
  <si>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</si>
  <si>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</si>
  <si>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</si>
  <si>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</si>
  <si>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</si>
  <si>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</si>
  <si>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</si>
  <si>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</si>
  <si>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</si>
  <si>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</si>
  <si>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</si>
  <si>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</si>
  <si>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</si>
  <si>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</si>
  <si>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</si>
  <si>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</si>
  <si>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</si>
  <si>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</si>
  <si>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</si>
  <si>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</si>
  <si>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</si>
  <si>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</si>
  <si>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</si>
  <si>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</si>
  <si>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</si>
  <si>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</si>
  <si>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</si>
  <si>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</si>
  <si>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</si>
  <si>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</si>
  <si>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</si>
  <si>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</si>
  <si>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</si>
  <si>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</si>
  <si>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</si>
  <si>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</si>
  <si>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</si>
  <si>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</si>
  <si>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</si>
  <si>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</si>
  <si>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</si>
  <si>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</si>
  <si>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</si>
  <si>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</si>
  <si>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</si>
  <si>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</si>
  <si>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</si>
  <si>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</si>
  <si>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</si>
  <si>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</si>
  <si>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</si>
  <si>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</si>
  <si>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</si>
  <si>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</si>
  <si>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</si>
  <si>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</si>
  <si>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</si>
  <si>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</si>
  <si>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</si>
  <si>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</si>
  <si>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</si>
  <si>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</si>
  <si>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</si>
  <si>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</si>
  <si>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</si>
  <si>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</si>
  <si>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</si>
  <si>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</si>
  <si>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</si>
  <si>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</si>
  <si>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</si>
  <si>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</si>
  <si>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</si>
  <si>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</si>
  <si>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</si>
  <si>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</si>
  <si>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</si>
  <si>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</si>
  <si>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</si>
  <si>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</si>
  <si>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</si>
  <si>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</si>
  <si>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</si>
  <si>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</si>
  <si>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</si>
  <si>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</si>
  <si>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</si>
  <si>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</si>
  <si>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</si>
  <si>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</si>
  <si>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</si>
  <si>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</si>
  <si>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</si>
  <si>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</si>
  <si>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</si>
  <si>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</si>
  <si>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</si>
  <si>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</si>
  <si>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</si>
  <si>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</si>
  <si>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</si>
  <si>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</si>
  <si>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</si>
  <si>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</si>
  <si>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</si>
  <si>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</si>
  <si>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</si>
  <si>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</si>
  <si>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</si>
  <si>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</si>
  <si>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</si>
  <si>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</si>
  <si>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</si>
  <si>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</si>
  <si>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</si>
  <si>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</si>
  <si>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</si>
  <si>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</si>
  <si>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</si>
  <si>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</si>
  <si>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</si>
  <si>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</si>
  <si>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</si>
  <si>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</si>
  <si>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</si>
  <si>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</si>
  <si>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</si>
  <si>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</si>
  <si>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</si>
  <si>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</si>
  <si>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</si>
  <si>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</si>
  <si>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</si>
  <si>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</si>
  <si>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</si>
  <si>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</si>
  <si>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</si>
  <si>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</si>
  <si>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</si>
  <si>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</si>
  <si>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</si>
  <si>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</si>
  <si>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</si>
  <si>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</si>
  <si>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</si>
  <si>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</si>
  <si>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</si>
  <si>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</si>
  <si>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</si>
  <si>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</si>
  <si>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</si>
  <si>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</si>
  <si>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</si>
  <si>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</si>
  <si>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</si>
  <si>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</si>
  <si>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</si>
  <si>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</si>
  <si>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</si>
  <si>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</si>
  <si>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</si>
  <si>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</si>
  <si>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</si>
  <si>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</si>
  <si>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</si>
  <si>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</si>
  <si>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</si>
  <si>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</si>
  <si>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</si>
  <si>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</si>
  <si>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</si>
  <si>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</si>
  <si>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</si>
  <si>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</si>
  <si>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</si>
  <si>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</si>
  <si>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</si>
  <si>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</si>
  <si>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</si>
  <si>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</si>
  <si>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</si>
  <si>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</si>
  <si>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</si>
  <si>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</si>
  <si>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</si>
  <si>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</si>
  <si>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</si>
  <si>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</si>
  <si>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</si>
  <si>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</si>
  <si>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</si>
  <si>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</si>
  <si>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</si>
  <si>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</si>
  <si>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</si>
  <si>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</si>
  <si>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</si>
  <si>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</si>
  <si>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</si>
  <si>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</si>
  <si>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</si>
  <si>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</si>
  <si>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</si>
  <si>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</si>
  <si>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</si>
  <si>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</si>
  <si>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</si>
  <si>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</si>
  <si>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</si>
  <si>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</si>
  <si>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</si>
  <si>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</si>
  <si>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</si>
  <si>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</si>
  <si>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</si>
  <si>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</si>
  <si>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</si>
  <si>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</si>
  <si>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</si>
  <si>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</si>
  <si>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</si>
  <si>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</si>
  <si>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</si>
  <si>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</si>
  <si>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</si>
  <si>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</si>
  <si>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</si>
  <si>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</si>
  <si>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</si>
  <si>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</si>
  <si>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</si>
  <si>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</si>
  <si>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</si>
  <si>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</si>
  <si>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</si>
  <si>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</si>
  <si>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</si>
  <si>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</si>
  <si>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</si>
  <si>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</si>
  <si>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</si>
  <si>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</si>
  <si>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</si>
  <si>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</si>
  <si>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</si>
  <si>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</si>
  <si>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</si>
  <si>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</si>
  <si>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</si>
  <si>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</si>
  <si>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</si>
  <si>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</si>
  <si>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</si>
  <si>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</si>
  <si>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</si>
  <si>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</si>
  <si>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</si>
  <si>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</si>
  <si>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</si>
  <si>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</si>
  <si>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</si>
  <si>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</si>
  <si>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</si>
  <si>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</si>
  <si>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</si>
  <si>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</si>
  <si>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</si>
  <si>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</si>
  <si>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</si>
  <si>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</si>
  <si>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</si>
  <si>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</si>
  <si>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</si>
  <si>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</si>
  <si>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</si>
  <si>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</si>
  <si>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</si>
  <si>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</si>
  <si>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</si>
  <si>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</si>
  <si>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</si>
  <si>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</si>
  <si>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</si>
  <si>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</si>
  <si>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</si>
  <si>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</si>
  <si>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</si>
  <si>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</si>
  <si>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</si>
  <si>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</si>
  <si>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</si>
  <si>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</si>
  <si>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</si>
  <si>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</si>
  <si>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</si>
  <si>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</si>
  <si>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</si>
  <si>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</si>
  <si>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</si>
  <si>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</si>
  <si>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</si>
  <si>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</si>
  <si>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</si>
  <si>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</si>
  <si>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</si>
  <si>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</si>
  <si>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</si>
  <si>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</si>
  <si>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</si>
  <si>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</si>
  <si>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</si>
  <si>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</si>
  <si>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</si>
  <si>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</si>
  <si>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</si>
  <si>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</si>
  <si>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</si>
  <si>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</si>
  <si>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</si>
  <si>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</si>
  <si>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</si>
  <si>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</si>
  <si>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</si>
  <si>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</si>
  <si>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</si>
  <si>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</si>
  <si>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</si>
  <si>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</si>
  <si>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</si>
  <si>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</si>
  <si>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</si>
  <si>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</si>
  <si>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</si>
  <si>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</si>
  <si>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</si>
  <si>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</si>
  <si>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</si>
  <si>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</si>
  <si>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</si>
  <si>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</si>
  <si>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</si>
  <si>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</si>
  <si>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</si>
  <si>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</si>
  <si>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</si>
  <si>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</si>
  <si>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</si>
  <si>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</si>
  <si>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</si>
  <si>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</si>
  <si>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</si>
  <si>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</si>
  <si>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</si>
  <si>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</si>
  <si>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</si>
  <si>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</si>
  <si>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</si>
  <si>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</si>
  <si>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</si>
  <si>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</si>
  <si>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</si>
  <si>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</si>
  <si>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</si>
  <si>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</si>
  <si>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</si>
  <si>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</si>
  <si>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</si>
  <si>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</si>
  <si>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</si>
  <si>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</si>
  <si>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</si>
  <si>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</si>
  <si>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</si>
  <si>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</si>
  <si>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</si>
  <si>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</si>
  <si>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</si>
  <si>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</si>
  <si>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</si>
  <si>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</si>
  <si>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</si>
  <si>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</si>
  <si>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</si>
  <si>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</si>
  <si>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</si>
  <si>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</si>
  <si>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</si>
  <si>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</si>
  <si>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</si>
  <si>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</si>
  <si>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</si>
  <si>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</si>
  <si>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</si>
  <si>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</si>
  <si>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</si>
  <si>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</si>
  <si>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</si>
  <si>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</si>
  <si>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</si>
  <si>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</si>
  <si>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</si>
  <si>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</si>
  <si>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</si>
  <si>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</si>
  <si>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</si>
  <si>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</si>
  <si>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</si>
  <si>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</si>
  <si>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</si>
  <si>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</si>
  <si>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</si>
  <si>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</si>
  <si>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</si>
  <si>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</si>
  <si>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</si>
  <si>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</si>
  <si>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</si>
  <si>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</si>
  <si>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</si>
  <si>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</si>
  <si>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</si>
  <si>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</si>
  <si>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</si>
  <si>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</si>
  <si>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</si>
  <si>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</si>
  <si>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</si>
  <si>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</si>
  <si>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</si>
  <si>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</si>
  <si>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</si>
  <si>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</si>
  <si>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</si>
  <si>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</si>
  <si>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</si>
  <si>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</si>
  <si>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</si>
  <si>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</si>
  <si>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</si>
  <si>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</si>
  <si>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</si>
  <si>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</si>
  <si>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</si>
  <si>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</si>
  <si>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</si>
  <si>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</si>
  <si>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</si>
  <si>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</si>
  <si>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</si>
  <si>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</si>
  <si>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</si>
  <si>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</si>
  <si>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</si>
  <si>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</si>
  <si>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</si>
  <si>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</si>
  <si>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</si>
  <si>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</si>
  <si>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</si>
  <si>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</si>
  <si>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</si>
  <si>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</si>
  <si>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</si>
  <si>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</si>
  <si>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</si>
  <si>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</si>
  <si>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</si>
  <si>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</si>
  <si>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</si>
  <si>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</si>
  <si>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</si>
  <si>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</si>
  <si>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</si>
  <si>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</si>
  <si>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</si>
  <si>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</si>
  <si>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</si>
  <si>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</si>
  <si>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</si>
  <si>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</si>
  <si>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</si>
  <si>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</si>
  <si>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</si>
  <si>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</si>
  <si>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</si>
  <si>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</si>
  <si>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</si>
  <si>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</si>
  <si>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</si>
  <si>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</si>
  <si>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</si>
  <si>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</si>
  <si>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</si>
  <si>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</si>
  <si>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</si>
  <si>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</si>
  <si>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</si>
  <si>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</si>
  <si>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</si>
  <si>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</si>
  <si>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</si>
  <si>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</si>
  <si>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</si>
  <si>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</si>
  <si>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ส่วนงาน Cable</t>
  </si>
  <si>
    <t>สายงาน Cable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</si>
  <si>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</si>
  <si>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</si>
  <si>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19" High Quality Wall Rack 6U , 40-60cm  ทีเค</t>
  </si>
  <si>
    <t>-</t>
  </si>
  <si>
    <t>นายนิมิต จุ้ยอยู่ทอง</t>
  </si>
  <si>
    <t>Assistant Survey Director Acting for Survey Director</t>
  </si>
  <si>
    <t>Transmodulator Souka 2 Slot 8 ความถี่</t>
  </si>
  <si>
    <t>Router TP-Link ER-605</t>
  </si>
  <si>
    <t>https://maps.app.goo.gl/ZK8ro55wC6kZSgKt9</t>
  </si>
  <si>
    <t>หมายเหตุ ลูกค้ามีตู้วางอุปกรณ์ให้ครับ เบื้องต้นเสนอ 50ช่อง</t>
  </si>
  <si>
    <t>The Duchess Hotel</t>
  </si>
  <si>
    <t xml:space="preserve"> 61 ถ.หลังสวน แขวงลุมพินี เขตปทุมวัน กรุงเทพมหานคร 10330</t>
  </si>
  <si>
    <t>คุณนันทชัย</t>
  </si>
  <si>
    <t>083-758-4811</t>
  </si>
  <si>
    <t>10462/04</t>
  </si>
  <si>
    <t>ผู้อนุมัติส่วนงานพื้นที่</t>
  </si>
  <si>
    <t>นายสุริยา พลทิพย์ , นายชนะชัย คุ้มคำ</t>
  </si>
  <si>
    <t>Service Suport / ผู้ช่วยผู้อำนวยการส่วนงานบริหาร</t>
  </si>
  <si>
    <t xml:space="preserve">นายภูริวัจน์ ธาดาวัฒนาวิทย์  </t>
  </si>
  <si>
    <t>อนุมัติสายงาน Cable และ Non 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</si>
</sst>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3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43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43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4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7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7" xfId="0" applyFont="1" applyBorder="1" applyAlignment="1">
      <alignment wrapText="1"/>
    </xf>
    <xf numFmtId="0" fontId="30" fillId="0" borderId="48" xfId="0" applyFont="1" applyBorder="1" applyAlignment="1">
      <alignment horizontal="center" wrapText="1"/>
    </xf>
    <xf numFmtId="0" fontId="30" fillId="17" borderId="48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30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43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33" fillId="3" borderId="10" xfId="0" applyFont="1" applyFill="1" applyBorder="1" applyAlignment="1">
      <alignment horizontal="center"/>
    </xf>
    <xf numFmtId="0" fontId="33" fillId="3" borderId="0" xfId="0" applyFont="1" applyFill="1"/>
    <xf numFmtId="43" fontId="32" fillId="3" borderId="4" xfId="1" applyFont="1" applyFill="1" applyBorder="1" applyAlignment="1" applyProtection="1">
      <alignment horizontal="center" vertical="center"/>
      <protection locked="0"/>
    </xf>
    <xf numFmtId="43" fontId="32" fillId="3" borderId="4" xfId="1" applyFont="1" applyFill="1" applyBorder="1" applyAlignment="1">
      <alignment horizontal="center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49" fontId="8" fillId="15" borderId="5" xfId="0" quotePrefix="1" applyNumberFormat="1" applyFont="1" applyFill="1" applyBorder="1" applyAlignment="1" applyProtection="1">
      <alignment horizontal="center"/>
      <protection locked="0"/>
    </xf>
    <xf numFmtId="49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50" xfId="0" applyFont="1" applyFill="1" applyBorder="1" applyAlignment="1">
      <alignment horizontal="left" vertical="center"/>
    </xf>
    <xf numFmtId="0" fontId="6" fillId="18" borderId="51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8" fillId="3" borderId="4" xfId="0" applyFont="1" applyFill="1" applyBorder="1" applyAlignment="1" applyProtection="1">
      <alignment horizontal="left"/>
      <protection locked="0"/>
    </xf>
    <xf numFmtId="0" fontId="38" fillId="3" borderId="4" xfId="0" applyFont="1" applyFill="1" applyBorder="1" applyAlignment="1" applyProtection="1">
      <alignment horizontal="left"/>
      <protection locked="0"/>
    </xf>
    <xf numFmtId="0" fontId="6" fillId="5" borderId="49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5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6" xfId="0" applyFont="1" applyFill="1" applyBorder="1" applyAlignment="1" applyProtection="1">
      <alignment horizontal="left"/>
      <protection locked="0"/>
    </xf>
    <xf numFmtId="0" fontId="6" fillId="2" borderId="14" xfId="0" applyFont="1" applyFill="1" applyBorder="1" applyAlignment="1">
      <alignment horizontal="right"/>
    </xf>
    <xf numFmtId="0" fontId="19" fillId="3" borderId="0" xfId="0" applyFont="1" applyFill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32" fillId="3" borderId="0" xfId="0" applyFont="1" applyFill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24966</xdr:colOff>
      <xdr:row>109</xdr:row>
      <xdr:rowOff>60959</xdr:rowOff>
    </xdr:from>
    <xdr:to>
      <xdr:col>9</xdr:col>
      <xdr:colOff>274857</xdr:colOff>
      <xdr:row>109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159816" y="2095880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1039949</xdr:colOff>
      <xdr:row>109</xdr:row>
      <xdr:rowOff>64770</xdr:rowOff>
    </xdr:from>
    <xdr:to>
      <xdr:col>10</xdr:col>
      <xdr:colOff>171213</xdr:colOff>
      <xdr:row>109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174799" y="2096262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663018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11</xdr:col>
      <xdr:colOff>38682</xdr:colOff>
      <xdr:row>20</xdr:row>
      <xdr:rowOff>114627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9E4E66-97C8-45C3-9C80-45861F9AF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0"/>
          <a:ext cx="6721422" cy="37722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M3U82025/20240821_Survey%20ROI%20%20M3U8%20%20&#3650;&#3619;&#3591;&#3649;&#3619;&#3617;%20&#3648;&#3610;&#3626;&#3607;&#3660;%20&#3648;&#3623;&#3626;&#3648;&#3607;&#3636;&#3619;&#3660;&#3609;%20&#3649;&#3617;&#3607;&#3648;&#3607;&#3629;&#3619;%20&#3626;&#3656;&#3591;&#3586;&#3629;&#3649;&#3610;&#3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B2" t="str">
            <v>Mikrotik Rbcapgi-5acd2nd Dual-band 2.4/5Ghz Wierless access point</v>
          </cell>
          <cell r="C2" t="str">
            <v>ตัว</v>
          </cell>
        </row>
        <row r="3">
          <cell r="B3" t="str">
            <v>Access Point Tenda AC 1200 Wave 2 Celiling Model i</v>
          </cell>
          <cell r="C3" t="str">
            <v>ตัว</v>
          </cell>
        </row>
        <row r="4">
          <cell r="B4" t="str">
            <v>Access Point TP-Link (EAP223) AC1350 Wireless MU-MIMO Gigabit Ceiling Mount</v>
          </cell>
          <cell r="C4" t="str">
            <v>ตัว</v>
          </cell>
        </row>
        <row r="5">
          <cell r="B5" t="str">
            <v xml:space="preserve">Access Point Zyxel NWA1123ACv3 </v>
          </cell>
          <cell r="C5" t="str">
            <v>ตัว</v>
          </cell>
        </row>
        <row r="6">
          <cell r="B6" t="str">
            <v>Router TP -  Linker605 Switch 4 Out</v>
          </cell>
        </row>
        <row r="7">
          <cell r="B7" t="str">
            <v>ROUTER (เราเตอร์) TENDA AC21 - AC2100 DUAL BAND GIGABIT WI-FI ROUTER</v>
          </cell>
          <cell r="C7" t="str">
            <v>ตัว</v>
          </cell>
        </row>
        <row r="8">
          <cell r="B8" t="str">
            <v>ROUTER (เราเตอร์) TENDA AC23 - AC2100 DUAL BAND GIGABIT WI-FI ROUTER</v>
          </cell>
          <cell r="C8" t="str">
            <v>ตัว</v>
          </cell>
        </row>
        <row r="9">
          <cell r="B9" t="str">
            <v>ROUTER (เราเตอร์) TP-LINK INWALL  Roaming</v>
          </cell>
          <cell r="C9" t="str">
            <v>ตัว</v>
          </cell>
        </row>
        <row r="10">
          <cell r="B10" t="str">
            <v>ROUTER (เราเตอร์) TP-LINK EAP265HD Roaming</v>
          </cell>
          <cell r="C10" t="str">
            <v>ตัว</v>
          </cell>
        </row>
        <row r="11">
          <cell r="B11" t="str">
            <v>OMADA Rooming</v>
          </cell>
          <cell r="C11" t="str">
            <v>ตัว</v>
          </cell>
        </row>
        <row r="12">
          <cell r="B12" t="str">
            <v xml:space="preserve">Access Point Omada AC1200 Wireless MU-MIMO Wall-Plate </v>
          </cell>
          <cell r="C12" t="str">
            <v>ตัว</v>
          </cell>
        </row>
        <row r="13">
          <cell r="B13" t="str">
            <v>Tenda i21 AC1200Mbps ceiling gigabit access point PoE</v>
          </cell>
          <cell r="C13" t="str">
            <v>ตัว</v>
          </cell>
        </row>
        <row r="14">
          <cell r="B14" t="str">
            <v>Tenda i24 AC1200Mbps ceiling gigabit access point PoE</v>
          </cell>
          <cell r="C14" t="str">
            <v>ตัว</v>
          </cell>
        </row>
        <row r="15">
          <cell r="B15" t="str">
            <v>AC2100 DUAL-BNLD Gigabitg Wireless Router</v>
          </cell>
          <cell r="C15" t="str">
            <v>ตัว</v>
          </cell>
        </row>
        <row r="16">
          <cell r="B16" t="str">
            <v>ZyXEL Gigabit Switching Hub  (GS1200-5HP V2) 5 Port POE Web-Menager</v>
          </cell>
          <cell r="C16" t="str">
            <v>ตัว</v>
          </cell>
        </row>
        <row r="17">
          <cell r="B17" t="str">
            <v>PLANET POE GS-4210-8P2T2S 8-PORT 10/100/1000MBPS 802.3AT POE + 2-PORT 10/100/1000MBPS + 2-PORT 100/1000X SFP MANAGED SWITCH</v>
          </cell>
          <cell r="C17" t="str">
            <v>ตัว</v>
          </cell>
        </row>
        <row r="18">
          <cell r="B18" t="str">
            <v>Planet POE GS-4210-16P4C 16-Port 10/100/1000T 802.3at PoE + 4-Port Gigabit TP/SFP Combo Managed Switch/220W</v>
          </cell>
          <cell r="C18" t="str">
            <v>ตัว</v>
          </cell>
        </row>
        <row r="19">
          <cell r="B19" t="str">
            <v>PLANET POE GS-4210-24P4C 24-PORT 10/100/1000T ULTRA POE + 4-PORT GIGABIT TP/SFP COMBO MANAGED SWITCH</v>
          </cell>
          <cell r="C19" t="str">
            <v>ตัว</v>
          </cell>
        </row>
        <row r="20">
          <cell r="B20" t="str">
            <v>Planet POE GS-4210-48P4S 48-Port 10/100/1000T 802.3at PoE + 4-Port 100/1000BASE-X SFP Managed Switch</v>
          </cell>
          <cell r="C20" t="str">
            <v>ตัว</v>
          </cell>
        </row>
        <row r="21">
          <cell r="B21" t="str">
            <v>TP-LINK  TL-SG1024 24-port gigabit rackmount switch Roaming</v>
          </cell>
          <cell r="C21" t="str">
            <v>ตัว</v>
          </cell>
        </row>
        <row r="22">
          <cell r="B22" t="str">
            <v>Planet GS-4210-16T2S 16-Port Layer 2 Managed Gigabit Ethernet Switch W/2 SFP Interfaces</v>
          </cell>
          <cell r="C22" t="str">
            <v>ตัว</v>
          </cell>
        </row>
        <row r="23">
          <cell r="B23" t="str">
            <v>WI-FI ROUTER Link sys AC1900</v>
          </cell>
          <cell r="C23" t="str">
            <v>ตัว</v>
          </cell>
        </row>
        <row r="24">
          <cell r="B24" t="str">
            <v xml:space="preserve"> Switch TP-Link 24-Port Gigabit Managed WI-FI ROUTER</v>
          </cell>
          <cell r="C24" t="str">
            <v>ตัว</v>
          </cell>
        </row>
        <row r="25">
          <cell r="B25" t="str">
            <v xml:space="preserve"> Switch TP-Link 48-Port Gigabit Managed WI-FI ROUTER</v>
          </cell>
          <cell r="C25" t="str">
            <v>ตัว</v>
          </cell>
        </row>
        <row r="26">
          <cell r="B26" t="str">
            <v>Aruba IOn 1930 8G 2SFP POE 124W Switch (8 x 10/100/1000 PoE+, 2 SFP)</v>
          </cell>
          <cell r="C26" t="str">
            <v>ตัว</v>
          </cell>
        </row>
        <row r="27">
          <cell r="B27" t="str">
            <v>Tenda TND-TEG5328P 24 port 10/100/1000 Managed PoE Switch</v>
          </cell>
          <cell r="C27" t="str">
            <v>ตัว</v>
          </cell>
        </row>
        <row r="28">
          <cell r="B28" t="str">
            <v>Switch Zyxel GS1900-24HPv2 24 Ports 10/100/1000BASE-T ( 12 PoE) , + 2 Ports SFP 100/1000BASE-X Smart Managed PoE Switch with GbE Uplink (170 Watt)</v>
          </cell>
          <cell r="C28" t="str">
            <v>ตัว</v>
          </cell>
        </row>
        <row r="29">
          <cell r="B29" t="str">
            <v>Optical Field Connector SC/APC Stech</v>
          </cell>
          <cell r="C29" t="str">
            <v>ตัว</v>
          </cell>
        </row>
        <row r="30">
          <cell r="B30" t="str">
            <v>Switch TP-Link TL-SG2210P JetStream 8-Port Gigabit Smart PoE+</v>
          </cell>
          <cell r="C30" t="str">
            <v>ตัว</v>
          </cell>
        </row>
        <row r="31">
          <cell r="B31" t="str">
            <v>Switch TP-LINK TL-SG1218MP 18-Port Gigabit Rackmount Switch with 16 PoE+ (250W)</v>
          </cell>
          <cell r="C31" t="str">
            <v>ตัว</v>
          </cell>
        </row>
        <row r="32">
          <cell r="B32" t="str">
            <v>Switch TP-Link T1600G-52PS(TL-SG2452P) L2-Managed Gigabit POE Switch 48 Port,PoE+</v>
          </cell>
          <cell r="C32" t="str">
            <v>ตัว</v>
          </cell>
        </row>
        <row r="33">
          <cell r="B33" t="str">
            <v>Switch TP-LINK TL-SG3428MP 28-Port Gigabit L2 Managed Switch with 24-Port PoE+</v>
          </cell>
          <cell r="C33" t="str">
            <v>ตัว</v>
          </cell>
        </row>
        <row r="34">
          <cell r="B34" t="str">
            <v>Switch TP-Link TL-SG1008MP 8-Port Gigabit</v>
          </cell>
          <cell r="C34" t="str">
            <v>ตัว</v>
          </cell>
        </row>
        <row r="35">
          <cell r="B35" t="str">
            <v xml:space="preserve">Switch Tenda TEG5310P-8-150W </v>
          </cell>
          <cell r="C35" t="str">
            <v>ตัว</v>
          </cell>
        </row>
        <row r="36">
          <cell r="B36" t="str">
            <v xml:space="preserve">MikroTik CCR1036-8G-2S+ Cloud Core Router Industrial Grade </v>
          </cell>
          <cell r="C36" t="str">
            <v>ตัว</v>
          </cell>
        </row>
        <row r="37">
          <cell r="B37" t="str">
            <v>SFP Fiber Single-Mode Fiber (SMF) 10Gb 1310-1490</v>
          </cell>
          <cell r="C37" t="str">
            <v>ตัว</v>
          </cell>
        </row>
        <row r="38">
          <cell r="B38" t="str">
            <v>Mikrotik RB2011UiAS-RM</v>
          </cell>
          <cell r="C38" t="str">
            <v>ตัว</v>
          </cell>
        </row>
        <row r="39">
          <cell r="B39" t="str">
            <v>Mikrotik RB3011UiAS-RM</v>
          </cell>
          <cell r="C39" t="str">
            <v>ตัว</v>
          </cell>
        </row>
        <row r="40">
          <cell r="B40" t="str">
            <v>Mikrotik RB4011iGS+RM</v>
          </cell>
          <cell r="C40" t="str">
            <v>ตัว</v>
          </cell>
        </row>
        <row r="41">
          <cell r="B41" t="str">
            <v>TP-Link XC220-G3V</v>
          </cell>
          <cell r="C41" t="str">
            <v>กล่อง</v>
          </cell>
        </row>
        <row r="42">
          <cell r="B42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C42" t="str">
            <v>ชุด</v>
          </cell>
        </row>
        <row r="43">
          <cell r="B43" t="str">
            <v xml:space="preserve">G7-00004  รางไฟชนิด 4 Outlet Universal มี Surge </v>
          </cell>
          <cell r="C43" t="str">
            <v>ตัว</v>
          </cell>
        </row>
        <row r="44">
          <cell r="B44" t="str">
            <v>G7-00006  รางไฟชนิด 6 Outlet Universal มี Surge</v>
          </cell>
          <cell r="C44" t="str">
            <v>ตัว</v>
          </cell>
        </row>
        <row r="45">
          <cell r="B45" t="str">
            <v xml:space="preserve">พัดลมระบายอากาศ 4" </v>
          </cell>
          <cell r="C45" t="str">
            <v>ตัว</v>
          </cell>
        </row>
        <row r="46">
          <cell r="B46" t="str">
            <v>เครื่องสำรองไฟ UPS 1000VA VERTIV</v>
          </cell>
          <cell r="C46" t="str">
            <v>ตัว</v>
          </cell>
        </row>
        <row r="47">
          <cell r="B47" t="str">
            <v>สาย Lan cat6 305M</v>
          </cell>
          <cell r="C47" t="str">
            <v>กล่อง</v>
          </cell>
        </row>
        <row r="48">
          <cell r="B48" t="str">
            <v>สาย Lan cat5e 305M</v>
          </cell>
          <cell r="C48" t="str">
            <v>กล่อง</v>
          </cell>
        </row>
        <row r="49">
          <cell r="B49" t="str">
            <v>lan cat5e Outdoor 305M</v>
          </cell>
          <cell r="C49" t="str">
            <v>กล่อง</v>
          </cell>
        </row>
        <row r="50">
          <cell r="B50" t="str">
            <v>เบ็ตเตล็ด กิ๊ปตอกสาย Lan</v>
          </cell>
          <cell r="C50" t="str">
            <v>ชุด</v>
          </cell>
        </row>
        <row r="51">
          <cell r="B51" t="str">
            <v>US-1001 หัว Lan Link cat5e หน่วนเป็น 1 ถุง ถุงละ 10 ตัว</v>
          </cell>
          <cell r="C51" t="str">
            <v>ถุง</v>
          </cell>
        </row>
        <row r="52">
          <cell r="B52" t="str">
            <v>US-6004 CAT 5E Locking Plug Boot  1 ถุง ถุงละ 10 ตัว</v>
          </cell>
          <cell r="C52" t="str">
            <v>ถุง</v>
          </cell>
        </row>
        <row r="53">
          <cell r="B53" t="str">
            <v>ตัวต่อกลาง Lan Link CAT 5E LINK รุ่น US-4005IL</v>
          </cell>
          <cell r="C53" t="str">
            <v>ตัว</v>
          </cell>
        </row>
        <row r="54">
          <cell r="B54" t="str">
            <v>SFP Fiber Single-Mode Fiber (SMF) 1.25Gb 1310-1490</v>
          </cell>
          <cell r="C54" t="str">
            <v>คู่</v>
          </cell>
        </row>
        <row r="55">
          <cell r="B55" t="str">
            <v>SFP Fiber Single-Mode Fiber (SMF) 10 Gb 1310-1490</v>
          </cell>
          <cell r="C55" t="str">
            <v>คู่</v>
          </cell>
        </row>
        <row r="56">
          <cell r="B56" t="str">
            <v>SFP Lan  1.25Gb</v>
          </cell>
          <cell r="C56" t="str">
            <v>ตัว</v>
          </cell>
        </row>
        <row r="57">
          <cell r="B57" t="str">
            <v>Wall Mouth indoor 4 port  (SC/APC)</v>
          </cell>
          <cell r="C57" t="str">
            <v>ชุด</v>
          </cell>
        </row>
        <row r="58">
          <cell r="B58" t="str">
            <v>ค่าจ้าง ติดตั้งรวมอุปกรณ์ ราง-เฟล็ก-ท่อPVC เดินสาย เชื่อมตู้อุปกรณ์ (SUB)</v>
          </cell>
          <cell r="C58" t="str">
            <v>จุด</v>
          </cell>
        </row>
        <row r="59">
          <cell r="B59" t="str">
            <v>ค่าติดตั้ง อุปกรณ์ Access Point ในอาคาร (พนักงาน)</v>
          </cell>
          <cell r="C59" t="str">
            <v>จุด</v>
          </cell>
        </row>
        <row r="60">
          <cell r="B60" t="str">
            <v>ค่าติดตั้ง อุปกรณ์ Access Point ในอาคาร (SUB)</v>
          </cell>
          <cell r="C60" t="str">
            <v>จุด</v>
          </cell>
        </row>
        <row r="61">
          <cell r="B61" t="str">
            <v>ค่าแรง เดินสายแลน และติดตั้ง Access Point ในอาคาร (SUB)</v>
          </cell>
          <cell r="C61" t="str">
            <v>จุด</v>
          </cell>
        </row>
        <row r="62">
          <cell r="B62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C62" t="str">
            <v>จุด</v>
          </cell>
        </row>
        <row r="63">
          <cell r="B63" t="str">
            <v>ค่าแรง ติดตั้งตู้พร้อมระบบไฟฟ้า (พนักงาน)</v>
          </cell>
          <cell r="C63" t="str">
            <v>จุด</v>
          </cell>
        </row>
        <row r="64">
          <cell r="B64" t="str">
            <v>ค่าแรง ติดตั้งตู้ พร้อมอุปกรณ์ส่วนควบ ระบบไฟฟ้า (SUB)</v>
          </cell>
          <cell r="C64" t="str">
            <v>จุด</v>
          </cell>
        </row>
        <row r="65">
          <cell r="B65" t="str">
            <v>Mikrotik CCR2004-16G-2S+</v>
          </cell>
          <cell r="C65" t="str">
            <v>ตัว</v>
          </cell>
        </row>
        <row r="66">
          <cell r="B66" t="str">
            <v xml:space="preserve">Mikrotik CCR1016-12S-1S+  </v>
          </cell>
          <cell r="C66" t="str">
            <v>ตัว</v>
          </cell>
        </row>
        <row r="67">
          <cell r="B67" t="str">
            <v>Mikrotik CCR ROUTER1009 -7C - 1C - 1S+</v>
          </cell>
          <cell r="C67" t="str">
            <v>ตัว</v>
          </cell>
        </row>
        <row r="68">
          <cell r="B68" t="str">
            <v>6-24 Port F.O.RACK MOUNT DRAWER</v>
          </cell>
          <cell r="C68" t="str">
            <v>ชิ้น</v>
          </cell>
        </row>
        <row r="69">
          <cell r="B69" t="str">
            <v>4 SC/UPC DUPLEX ADPTER SNAP PLATE</v>
          </cell>
          <cell r="C69" t="str">
            <v>ชิ้น</v>
          </cell>
        </row>
        <row r="70">
          <cell r="B70" t="str">
            <v>LC/UPC  SC/UPC SM PATCH CORD 3M</v>
          </cell>
          <cell r="C70" t="str">
            <v>เส้น</v>
          </cell>
        </row>
        <row r="71">
          <cell r="B71" t="str">
            <v>LC/UPC  SC/APC SM PATCH CORD 3M</v>
          </cell>
          <cell r="C71" t="str">
            <v>เส้น</v>
          </cell>
        </row>
        <row r="72">
          <cell r="B72" t="str">
            <v>LC/UPC  FC/APC SM PATCH CORD 3M</v>
          </cell>
          <cell r="C72" t="str">
            <v>เส้น</v>
          </cell>
        </row>
        <row r="73">
          <cell r="B73" t="str">
            <v>SC/APC  SC/APC SM PATCH CORD 3M</v>
          </cell>
          <cell r="C73" t="str">
            <v>เส้น</v>
          </cell>
        </row>
        <row r="74">
          <cell r="B74" t="str">
            <v>SC/UPC  SC/UPC SM PATCH CORD 3M</v>
          </cell>
          <cell r="C74" t="str">
            <v>เส้น</v>
          </cell>
        </row>
        <row r="75">
          <cell r="B75" t="str">
            <v>SC/UPC  SC/APC SM PATCH CORD 3M</v>
          </cell>
          <cell r="C75" t="str">
            <v>เส้น</v>
          </cell>
        </row>
        <row r="76">
          <cell r="B76" t="str">
            <v>FC/APC  SC/UPC SM PATCH CORD 3M</v>
          </cell>
          <cell r="C76" t="str">
            <v>เส้น</v>
          </cell>
        </row>
        <row r="77">
          <cell r="B77" t="str">
            <v>FC/APC  SC/APC SM PATCH CORD 3M</v>
          </cell>
          <cell r="C77" t="str">
            <v>เส้น</v>
          </cell>
        </row>
        <row r="78">
          <cell r="B78" t="str">
            <v>LAN Cat6 3m สีฟ้า</v>
          </cell>
          <cell r="C78" t="str">
            <v>เส้น</v>
          </cell>
        </row>
        <row r="79">
          <cell r="B79" t="str">
            <v>LAN Cat6 1m สีแดง</v>
          </cell>
          <cell r="C79" t="str">
            <v>เส้น</v>
          </cell>
        </row>
        <row r="80">
          <cell r="B80" t="str">
            <v>LAN Cat6 1m สีเหลือง</v>
          </cell>
          <cell r="C80" t="str">
            <v>เส้น</v>
          </cell>
        </row>
        <row r="81">
          <cell r="B81" t="str">
            <v xml:space="preserve">FWDM </v>
          </cell>
          <cell r="C81" t="str">
            <v>คู่</v>
          </cell>
        </row>
        <row r="82">
          <cell r="B82" t="str">
            <v>Atten 3 dBm (Fiber Optic)</v>
          </cell>
          <cell r="C82" t="str">
            <v>ตัว</v>
          </cell>
        </row>
        <row r="83">
          <cell r="B83" t="str">
            <v>Atten 5 dBm (Fiber Optic)</v>
          </cell>
          <cell r="C83" t="str">
            <v>ตัว</v>
          </cell>
        </row>
        <row r="84">
          <cell r="B84" t="str">
            <v>OLT- 4 PON</v>
          </cell>
          <cell r="C84" t="str">
            <v>ตัว</v>
          </cell>
        </row>
        <row r="85">
          <cell r="B85" t="str">
            <v>OLT-1812-8PON</v>
          </cell>
          <cell r="C85" t="str">
            <v>ตัว</v>
          </cell>
        </row>
        <row r="86">
          <cell r="B86" t="str">
            <v>OLT-GPON W&amp;D 16 PON</v>
          </cell>
          <cell r="C86" t="str">
            <v>ตัว</v>
          </cell>
        </row>
        <row r="87">
          <cell r="B87" t="str">
            <v>OLT TP Link DS-P7001-08 PON</v>
          </cell>
          <cell r="C87" t="str">
            <v>ตัว</v>
          </cell>
        </row>
        <row r="88">
          <cell r="B88" t="str">
            <v>OLT TP Link DS-P7001-016 PON</v>
          </cell>
          <cell r="C88" t="str">
            <v>ตัว</v>
          </cell>
        </row>
        <row r="89">
          <cell r="B89" t="str">
            <v>Power Supply</v>
          </cell>
          <cell r="C89" t="str">
            <v>ตัว</v>
          </cell>
        </row>
        <row r="90">
          <cell r="B90" t="str">
            <v>SFP PON</v>
          </cell>
          <cell r="C90" t="str">
            <v>ตัว</v>
          </cell>
        </row>
        <row r="91">
          <cell r="B91" t="str">
            <v>EOC MASTER EOCM-8002 (ABI)</v>
          </cell>
          <cell r="C91" t="str">
            <v>ตัว</v>
          </cell>
        </row>
        <row r="92">
          <cell r="B92" t="str">
            <v>EOC MASTER EOCM-8004U CA (ABI)</v>
          </cell>
          <cell r="C92" t="str">
            <v>ตัว</v>
          </cell>
        </row>
        <row r="93">
          <cell r="B93" t="str">
            <v>EOC Master Node (อินเตอร์เน็ต)</v>
          </cell>
          <cell r="C93" t="str">
            <v>ตัว</v>
          </cell>
        </row>
        <row r="94">
          <cell r="B94" t="str">
            <v>RF1802A-P EOC Bridge</v>
          </cell>
          <cell r="C94" t="str">
            <v>ตัว</v>
          </cell>
        </row>
        <row r="95">
          <cell r="B95" t="str">
            <v>Routher EoCS-5004 WDRLTCEC (ABI) Eoc slave</v>
          </cell>
          <cell r="C95" t="str">
            <v>ตัว</v>
          </cell>
        </row>
        <row r="96">
          <cell r="B96" t="str">
            <v>ONT-Bridge 1Gb GPON</v>
          </cell>
          <cell r="C96" t="str">
            <v>ตัว</v>
          </cell>
        </row>
        <row r="97">
          <cell r="B97" t="str">
            <v>ONT-Bridge 1Gb GPON With Cable</v>
          </cell>
          <cell r="C97" t="str">
            <v>ตัว</v>
          </cell>
        </row>
        <row r="98">
          <cell r="B98" t="str">
            <v>ONU With Wifi AC1200 ax220</v>
          </cell>
          <cell r="C98" t="str">
            <v>ตัว</v>
          </cell>
        </row>
        <row r="99">
          <cell r="B99" t="str">
            <v>ONU With Wifi AX1800</v>
          </cell>
          <cell r="C99" t="str">
            <v>ตัว</v>
          </cell>
        </row>
        <row r="100">
          <cell r="B100" t="str">
            <v>Blockless PLC Splitter 1:2 JBN</v>
          </cell>
          <cell r="C100" t="str">
            <v>ตัว</v>
          </cell>
        </row>
        <row r="101">
          <cell r="B101" t="str">
            <v>Blockless PLC Splitter 1:4 JBN</v>
          </cell>
          <cell r="C101" t="str">
            <v>ตัว</v>
          </cell>
        </row>
        <row r="102">
          <cell r="B102" t="str">
            <v>Blockless PLC Splitter 1:8 JBN</v>
          </cell>
          <cell r="C102" t="str">
            <v>ตัว</v>
          </cell>
        </row>
        <row r="103">
          <cell r="B103" t="str">
            <v>Blockless PLC Splitter 1:16 JBN</v>
          </cell>
          <cell r="C103" t="str">
            <v>ตัว</v>
          </cell>
        </row>
        <row r="104">
          <cell r="B104" t="str">
            <v>Dorp Closure spliller  FTTX  1x16 (เปล่า) HTSC-TL17 inline  JBN</v>
          </cell>
          <cell r="C104" t="str">
            <v>ตัว</v>
          </cell>
        </row>
        <row r="105">
          <cell r="B105" t="str">
            <v>Dual Window Optical Fiber Coupler 1x2</v>
          </cell>
          <cell r="C105" t="str">
            <v>ตัว</v>
          </cell>
        </row>
        <row r="106">
          <cell r="B106" t="str">
            <v>Dual Window Optical Fiber Coupler 1x4</v>
          </cell>
          <cell r="C106" t="str">
            <v>ตัว</v>
          </cell>
        </row>
        <row r="107">
          <cell r="B107" t="str">
            <v>Dual Window Optical Fiber Coupler 1x8</v>
          </cell>
          <cell r="C107" t="str">
            <v>ตัว</v>
          </cell>
        </row>
        <row r="108">
          <cell r="B108" t="str">
            <v>Rack 42U เฉพาะโครง ความสูง 205 mm</v>
          </cell>
          <cell r="C108" t="str">
            <v>ตัว</v>
          </cell>
        </row>
        <row r="109">
          <cell r="B109" t="str">
            <v>ถาดใส่ Rack</v>
          </cell>
          <cell r="C109" t="str">
            <v>ชิ้น</v>
          </cell>
        </row>
        <row r="110">
          <cell r="B110" t="str">
            <v>Combiner 20ch Cable Active</v>
          </cell>
          <cell r="C110" t="str">
            <v>ตัว</v>
          </cell>
        </row>
        <row r="111">
          <cell r="B111" t="str">
            <v>Modulator Single Side Band Cable</v>
          </cell>
          <cell r="C111" t="str">
            <v>ตัว</v>
          </cell>
        </row>
        <row r="112">
          <cell r="B112" t="str">
            <v>CA DM -O1  มอสดิจิติล  ตัวใหญ่ (ยอดยิ่ง)</v>
          </cell>
          <cell r="C112" t="str">
            <v>ตัว</v>
          </cell>
        </row>
        <row r="113">
          <cell r="B113" t="str">
            <v>EDFA PON 8 Port</v>
          </cell>
          <cell r="C113" t="str">
            <v>ตัว</v>
          </cell>
        </row>
        <row r="114">
          <cell r="B114" t="str">
            <v>Encoder 4:1 Hisolution</v>
          </cell>
          <cell r="C114" t="str">
            <v>ตัว</v>
          </cell>
        </row>
        <row r="115">
          <cell r="B115" t="str">
            <v>Encoder 8:2 Hisolution IP</v>
          </cell>
          <cell r="C115" t="str">
            <v>ตัว</v>
          </cell>
        </row>
        <row r="116">
          <cell r="B116" t="str">
            <v>CA 8 HD ENCODER (ยอดยิ่ง)</v>
          </cell>
          <cell r="C116" t="str">
            <v>ตัว</v>
          </cell>
        </row>
        <row r="117">
          <cell r="B117" t="str">
            <v>CA-TRANS 2 TS</v>
          </cell>
          <cell r="C117" t="str">
            <v>ตัว</v>
          </cell>
        </row>
        <row r="118">
          <cell r="B118" t="str">
            <v>CA-TRANS 5 TS ip</v>
          </cell>
          <cell r="C118" t="str">
            <v>ตัว</v>
          </cell>
        </row>
        <row r="119">
          <cell r="B119" t="str">
            <v>CA-TRANS 12 TS ip</v>
          </cell>
          <cell r="C119" t="str">
            <v>ตัว</v>
          </cell>
        </row>
        <row r="120">
          <cell r="B120" t="str">
            <v>CA-TRANS 16 TS ip</v>
          </cell>
          <cell r="C120" t="str">
            <v>ตัว</v>
          </cell>
        </row>
        <row r="121">
          <cell r="B121" t="str">
            <v xml:space="preserve">Filter  Cable </v>
          </cell>
          <cell r="C121" t="str">
            <v>ตัว</v>
          </cell>
        </row>
        <row r="122">
          <cell r="B122" t="str">
            <v>Filter TAFN</v>
          </cell>
          <cell r="C122" t="str">
            <v>ตัว</v>
          </cell>
        </row>
        <row r="123">
          <cell r="B123" t="str">
            <v>Mikro Node</v>
          </cell>
          <cell r="C123" t="str">
            <v>ตัว</v>
          </cell>
        </row>
        <row r="124">
          <cell r="B124" t="str">
            <v>Mikro Node Fttx WDM</v>
          </cell>
          <cell r="C124" t="str">
            <v>ตัว</v>
          </cell>
        </row>
        <row r="125">
          <cell r="B125" t="str">
            <v>NODE IN DOOR WR1001j FC/APC</v>
          </cell>
          <cell r="C125" t="str">
            <v>ตัว</v>
          </cell>
        </row>
        <row r="126">
          <cell r="B126" t="str">
            <v>NODE IN DOOR WR1001j SC/APC</v>
          </cell>
          <cell r="C126" t="str">
            <v>ตัว</v>
          </cell>
        </row>
        <row r="127">
          <cell r="B127" t="str">
            <v>NODE OUT DOOR 2 Output 860 Mhz (Cable)</v>
          </cell>
          <cell r="C127" t="str">
            <v>ตัว</v>
          </cell>
        </row>
        <row r="128">
          <cell r="B128" t="str">
            <v>NODE OUT DOOR 4 Output 860 Mhz (Cable)</v>
          </cell>
          <cell r="C128" t="str">
            <v>ตัว</v>
          </cell>
        </row>
        <row r="129">
          <cell r="B129" t="str">
            <v>Trunk Amp (CTV) TA860R Return 860 Mhz.</v>
          </cell>
          <cell r="C129" t="str">
            <v>ตัว</v>
          </cell>
        </row>
        <row r="130">
          <cell r="B130" t="str">
            <v>Trunk Amp WB8130KL Return 860MHz. Hisolution</v>
          </cell>
          <cell r="C130" t="str">
            <v>ตัว</v>
          </cell>
        </row>
        <row r="131">
          <cell r="B131" t="str">
            <v xml:space="preserve">Booster Return Amplifier ACE WF8130LI 220VJ                  </v>
          </cell>
          <cell r="C131" t="str">
            <v>ตัว</v>
          </cell>
        </row>
        <row r="132">
          <cell r="B132" t="str">
            <v xml:space="preserve">Booster Return Amplifier Cable CA Net Amp.                   </v>
          </cell>
          <cell r="C132" t="str">
            <v>ตัว</v>
          </cell>
        </row>
        <row r="133">
          <cell r="B133" t="str">
            <v xml:space="preserve">Power Supply Cable 13 Amp. 63V                               </v>
          </cell>
          <cell r="C133" t="str">
            <v>ตัว</v>
          </cell>
        </row>
        <row r="134">
          <cell r="B134" t="str">
            <v xml:space="preserve">Power Supply Cable 13 Amp. 90V                               </v>
          </cell>
          <cell r="C134" t="str">
            <v>ตัว</v>
          </cell>
        </row>
        <row r="135">
          <cell r="B135" t="str">
            <v xml:space="preserve">Line Power Insert Outdoor (YY)                               </v>
          </cell>
          <cell r="C135" t="str">
            <v>ตัว</v>
          </cell>
        </row>
        <row r="136">
          <cell r="B136" t="str">
            <v xml:space="preserve">Line Splitter outdoor 2 Ways (LSP2 YY)                          </v>
          </cell>
          <cell r="C136" t="str">
            <v>ตัว</v>
          </cell>
        </row>
        <row r="137">
          <cell r="B137" t="str">
            <v xml:space="preserve">Line Splitter outdoor 3 Ways (LSP3 YY)                          </v>
          </cell>
          <cell r="C137" t="str">
            <v>ตัว</v>
          </cell>
        </row>
        <row r="138">
          <cell r="B138" t="str">
            <v>PIN Connector RG11</v>
          </cell>
          <cell r="C138" t="str">
            <v>ตัว</v>
          </cell>
        </row>
        <row r="139">
          <cell r="B139" t="str">
            <v>Splice Block RG11</v>
          </cell>
          <cell r="C139" t="str">
            <v>ตัว</v>
          </cell>
        </row>
        <row r="140">
          <cell r="B140" t="str">
            <v xml:space="preserve">F-Connector Feed Through RG11 แบบเกลียว (CABLECAT)  </v>
          </cell>
          <cell r="C140" t="str">
            <v>ตัว</v>
          </cell>
        </row>
        <row r="141">
          <cell r="B141" t="str">
            <v>RG11 Co-Axial dBy Black  Shild 90% (305m/Roll)</v>
          </cell>
          <cell r="C141" t="str">
            <v>เมตร</v>
          </cell>
        </row>
        <row r="142">
          <cell r="B142" t="str">
            <v>RG11 Co-Axial DMG Data Lan Cable Shield Slink 95% (305m./Roll)</v>
          </cell>
          <cell r="C142" t="str">
            <v>เมตร</v>
          </cell>
        </row>
        <row r="143">
          <cell r="B143" t="str">
            <v>RG6 Co-Axial (DLC) DMG Black Slink Shield 95% (305m./Roll)</v>
          </cell>
          <cell r="C143" t="str">
            <v>เมตร</v>
          </cell>
        </row>
        <row r="144">
          <cell r="B144" t="str">
            <v>RG6 Co-Axial (DLC) DMG White Shild 95% (305m./Roll)</v>
          </cell>
          <cell r="C144" t="str">
            <v>เมตร</v>
          </cell>
        </row>
        <row r="145">
          <cell r="B145" t="str">
            <v>Closuer for 4-48C 2in&amp;2out (Accessories) W-ICL-002-48F</v>
          </cell>
          <cell r="C145" t="str">
            <v>ชุด</v>
          </cell>
        </row>
        <row r="146">
          <cell r="B146" t="str">
            <v>Closuer for 4-48C 3in&amp;3out (Accessories) W-ICL-003-48F</v>
          </cell>
          <cell r="C146" t="str">
            <v>ชุด</v>
          </cell>
        </row>
        <row r="147">
          <cell r="B147" t="str">
            <v>Fiber splice Closure 1:4 U1-CS08 (Sippskan)</v>
          </cell>
          <cell r="C147" t="str">
            <v>ตัว</v>
          </cell>
        </row>
        <row r="148">
          <cell r="B148" t="str">
            <v>Fiber splice Closure 1:8 U1-CS08 (Sippskan)</v>
          </cell>
          <cell r="C148" t="str">
            <v>ตัว</v>
          </cell>
        </row>
        <row r="149">
          <cell r="B149" t="str">
            <v>Fiber splice Closure 1:16 U1-CS08 (Sippskan)</v>
          </cell>
          <cell r="C149" t="str">
            <v>ตัว</v>
          </cell>
        </row>
        <row r="150">
          <cell r="B150" t="str">
            <v xml:space="preserve">Outdoor Waterproof Optical Cable 10m.2C </v>
          </cell>
          <cell r="C150" t="str">
            <v>เส้น</v>
          </cell>
        </row>
        <row r="151">
          <cell r="B151" t="str">
            <v>Wall Mouth indoor 4 port  (SC/APC)</v>
          </cell>
          <cell r="C151" t="str">
            <v>ชุด</v>
          </cell>
        </row>
        <row r="152">
          <cell r="B152" t="str">
            <v>ตู้เหล็ก #2</v>
          </cell>
          <cell r="C152" t="str">
            <v>ใบ</v>
          </cell>
        </row>
        <row r="153">
          <cell r="B153" t="str">
            <v>Dual Window Optical Fiber Coupler 50/50 - 90/10</v>
          </cell>
          <cell r="C153" t="str">
            <v>ตัว</v>
          </cell>
        </row>
        <row r="154">
          <cell r="B154" t="str">
            <v xml:space="preserve">Splitter indoor 2 ways 5-1000Mhz.(DSB-21G) CTV-YY     </v>
          </cell>
          <cell r="C154" t="str">
            <v>ตัว</v>
          </cell>
        </row>
        <row r="155">
          <cell r="B155" t="str">
            <v xml:space="preserve">Splitter indoor 3 ways 5-1000Mhz (DSB-31G) CTV - YY          </v>
          </cell>
          <cell r="C155" t="str">
            <v>ตัว</v>
          </cell>
        </row>
        <row r="156">
          <cell r="B156" t="str">
            <v xml:space="preserve">Splitter indoor 4 ways 5-1000Mhz (DSB-41G) CTV -  YY           </v>
          </cell>
          <cell r="C156" t="str">
            <v>ตัว</v>
          </cell>
        </row>
        <row r="157">
          <cell r="B157" t="str">
            <v xml:space="preserve">Tap off indoor 1 way Loss 9dB CTV                            </v>
          </cell>
          <cell r="C157" t="str">
            <v>ตัว</v>
          </cell>
        </row>
        <row r="158">
          <cell r="B158" t="str">
            <v xml:space="preserve">Tap off indoor 4 ways Loss 11dB (5-1000Mhz)                  </v>
          </cell>
          <cell r="C158" t="str">
            <v>ตัว</v>
          </cell>
        </row>
        <row r="159">
          <cell r="B159" t="str">
            <v xml:space="preserve">Jack Trunk RG6 F-24A   </v>
          </cell>
          <cell r="C159" t="str">
            <v>ตัว</v>
          </cell>
        </row>
        <row r="160">
          <cell r="B160" t="str">
            <v xml:space="preserve">F-Type RG11 แบบบีบ                                           </v>
          </cell>
          <cell r="C160" t="str">
            <v>ตัว</v>
          </cell>
        </row>
        <row r="161">
          <cell r="B161" t="str">
            <v xml:space="preserve">F-Type RG6 แบบบีบ                                            </v>
          </cell>
          <cell r="C161" t="str">
            <v>ตัว</v>
          </cell>
        </row>
        <row r="162">
          <cell r="B162" t="str">
            <v>F-F Type RG6 ต่อตรง</v>
          </cell>
          <cell r="C162" t="str">
            <v>ตัว</v>
          </cell>
        </row>
        <row r="163">
          <cell r="B163" t="str">
            <v>JACK TV แบบงอ ตัวผู้ (TVM75) HSTN</v>
          </cell>
          <cell r="C163" t="str">
            <v>ตัว</v>
          </cell>
        </row>
        <row r="164">
          <cell r="B164" t="str">
            <v xml:space="preserve">กิ๊บตอกสาย RG6 สีขาว (1Kg./ถุง)  </v>
          </cell>
          <cell r="C164" t="str">
            <v>ตัว</v>
          </cell>
        </row>
        <row r="165">
          <cell r="B165" t="str">
            <v>Cable Tie Bandex 200x4.8 mm black (8")</v>
          </cell>
          <cell r="C165" t="str">
            <v>เส้น</v>
          </cell>
        </row>
        <row r="166">
          <cell r="B166" t="str">
            <v>Cable Tie Bandex 200x4.8 mm white (8")</v>
          </cell>
          <cell r="C166" t="str">
            <v>เส้น</v>
          </cell>
        </row>
        <row r="167">
          <cell r="B167" t="str">
            <v>Cable mark 4 white (100เส้น/ถุง)</v>
          </cell>
          <cell r="C167" t="str">
            <v>เส้น</v>
          </cell>
        </row>
        <row r="168">
          <cell r="B168" t="str">
            <v>Optical Patch Cord SM 3.00nm.length 3 mete</v>
          </cell>
          <cell r="C168" t="str">
            <v>เส้น</v>
          </cell>
        </row>
        <row r="169">
          <cell r="B169" t="str">
            <v xml:space="preserve">Set Top Box Digital </v>
          </cell>
          <cell r="C169" t="str">
            <v>กล่อง</v>
          </cell>
        </row>
        <row r="170">
          <cell r="B170" t="str">
            <v>Set Top Box Digital Hotel Mode (SV Tech)</v>
          </cell>
          <cell r="C170" t="str">
            <v>กล่อง</v>
          </cell>
        </row>
        <row r="171">
          <cell r="B171" t="str">
            <v>Set Top Box Digital Hotel Mode (SAMART)</v>
          </cell>
          <cell r="C171" t="str">
            <v>กล่อง</v>
          </cell>
        </row>
        <row r="172">
          <cell r="B172" t="str">
            <v>2 MP Fixed Camera Hikvision DS-2CD1027G2-LUF</v>
          </cell>
          <cell r="C172" t="str">
            <v>ตัว</v>
          </cell>
        </row>
        <row r="173">
          <cell r="B173" t="str">
            <v>2 MP Dome Camera Hikvision DS-2CD1327G2-LUF</v>
          </cell>
          <cell r="C173" t="str">
            <v>ตัว</v>
          </cell>
        </row>
        <row r="174">
          <cell r="B174" t="str">
            <v>2 MP Outdoor Dome Network Camara (VIGI C220I)</v>
          </cell>
          <cell r="C174" t="str">
            <v>ตัว</v>
          </cell>
        </row>
        <row r="175">
          <cell r="B175" t="str">
            <v>2 MP Outdoor Bullet Network Camara (VIGI C320I)</v>
          </cell>
          <cell r="C175" t="str">
            <v>ตัว</v>
          </cell>
        </row>
        <row r="176">
          <cell r="B176" t="str">
            <v>2 MP Turret Network Camara  (VIGI C420I)</v>
          </cell>
          <cell r="C176" t="str">
            <v>ตัว</v>
          </cell>
        </row>
        <row r="177">
          <cell r="B177" t="str">
            <v>3 MP Outdoor Bullet Network Camara  (VIGI C300HP)</v>
          </cell>
          <cell r="C177" t="str">
            <v>ตัว</v>
          </cell>
        </row>
        <row r="178">
          <cell r="B178" t="str">
            <v>3 MP Turret Network Camara (VIGI C400HP)</v>
          </cell>
          <cell r="C178" t="str">
            <v>ตัว</v>
          </cell>
        </row>
        <row r="179">
          <cell r="B179" t="str">
            <v>3 MP Mini Dome Network Camara (VIGI C2301 Mini)</v>
          </cell>
          <cell r="C179" t="str">
            <v>ตัว</v>
          </cell>
        </row>
        <row r="180">
          <cell r="B180" t="str">
            <v>3 MP  Full-Color Dome Network Camara (VIGI C230)</v>
          </cell>
          <cell r="C180" t="str">
            <v>ตัว</v>
          </cell>
        </row>
        <row r="181">
          <cell r="B181" t="str">
            <v>3 MP  Outdoor Full-Color Bullet Network Camara (VIGI C330)</v>
          </cell>
          <cell r="C181" t="str">
            <v>ตัว</v>
          </cell>
        </row>
        <row r="182">
          <cell r="B182" t="str">
            <v>3 MP Full-Color Turret Network Camara (VIGI C430)</v>
          </cell>
          <cell r="C182" t="str">
            <v>ตัว</v>
          </cell>
        </row>
        <row r="183">
          <cell r="B183" t="str">
            <v>4 MP  Full-Color Dome Network Camara (VIGI C240)</v>
          </cell>
          <cell r="C183" t="str">
            <v>ตัว</v>
          </cell>
        </row>
        <row r="184">
          <cell r="B184" t="str">
            <v>4 MP  Outdoor Full-Color Bullet Network Camara (VIGI C340)</v>
          </cell>
          <cell r="C184" t="str">
            <v>ตัว</v>
          </cell>
        </row>
        <row r="185">
          <cell r="B185" t="str">
            <v>4 MP Full-Color Turret Network Camara (VIGI C440)</v>
          </cell>
          <cell r="C185" t="str">
            <v>ตัว</v>
          </cell>
        </row>
        <row r="186">
          <cell r="B186" t="str">
            <v>3 MP Outdoor Dome Network Camara (VIGI C230I)</v>
          </cell>
          <cell r="C186" t="str">
            <v>ตัว</v>
          </cell>
        </row>
        <row r="187">
          <cell r="B187" t="str">
            <v>3 MP Outdoor Bullet Network Camara (VIGI C330I)</v>
          </cell>
          <cell r="C187" t="str">
            <v>ตัว</v>
          </cell>
        </row>
        <row r="188">
          <cell r="B188" t="str">
            <v>3 MP Turret Network Camara  (VIGI C430I)</v>
          </cell>
          <cell r="C188" t="str">
            <v>ตัว</v>
          </cell>
        </row>
        <row r="189">
          <cell r="B189" t="str">
            <v>4 MP Outdoor Dome Network Camara (VIGI C240I)</v>
          </cell>
          <cell r="C189" t="str">
            <v>ตัว</v>
          </cell>
        </row>
        <row r="190">
          <cell r="B190" t="str">
            <v>4 MP Outdoor Bullet Network Camara (VIGI C340I)</v>
          </cell>
          <cell r="C190" t="str">
            <v>ตัว</v>
          </cell>
        </row>
        <row r="191">
          <cell r="B191" t="str">
            <v>4 MP Turret Network Camara  (VIGI C440I)</v>
          </cell>
          <cell r="C191" t="str">
            <v>ตัว</v>
          </cell>
        </row>
        <row r="192">
          <cell r="B192" t="str">
            <v>4 MP  Full-Color Plan/Tilt Network Camara (VIGI C540 4mm)</v>
          </cell>
          <cell r="C192" t="str">
            <v>ตัว</v>
          </cell>
        </row>
        <row r="193">
          <cell r="B193" t="str">
            <v>4 MP Outdoor Full-Color Wi-fi Bullet Network Camara (VIGI C340W 4mm)</v>
          </cell>
          <cell r="C193" t="str">
            <v>ตัว</v>
          </cell>
        </row>
        <row r="194">
          <cell r="B194" t="str">
            <v>4 MP  Full-Color Wi-fi Turret Network Camara (VIGI C440W 4mm)</v>
          </cell>
          <cell r="C194" t="str">
            <v>ตัว</v>
          </cell>
        </row>
        <row r="195">
          <cell r="B195" t="str">
            <v>4 MP  Full-Color Wi-fi Plan/Tilt Network Camara (VIGI C440W 4mm)</v>
          </cell>
          <cell r="C195" t="str">
            <v>ตัว</v>
          </cell>
        </row>
        <row r="196">
          <cell r="B196" t="str">
            <v>4 Channel PoE Network Video Recorder (VIGI NVR 1004 H-4P)</v>
          </cell>
          <cell r="C196" t="str">
            <v>ตัว</v>
          </cell>
        </row>
        <row r="197">
          <cell r="B197" t="str">
            <v>4 Channel PoE Network Video Recorder (VIGI NVR 1104 H-4P)</v>
          </cell>
          <cell r="C197" t="str">
            <v>ตัว</v>
          </cell>
        </row>
        <row r="198">
          <cell r="B198" t="str">
            <v>8 Channel Network Video Recorder (VIGI NVR 1008 H)</v>
          </cell>
          <cell r="C198" t="str">
            <v>ตัว</v>
          </cell>
        </row>
        <row r="199">
          <cell r="B199" t="str">
            <v>8 Channel PoE Network Video Recorder (VIGI NVR 1008 H8MP)</v>
          </cell>
          <cell r="C199" t="str">
            <v>ตัว</v>
          </cell>
        </row>
        <row r="200">
          <cell r="B200" t="str">
            <v>16 Channel Network Video Recorder (VIGI NVR 1016 H)</v>
          </cell>
          <cell r="C200" t="str">
            <v>ตัว</v>
          </cell>
        </row>
        <row r="201">
          <cell r="B201" t="str">
            <v>32 Channel Network Video Recorder (VIGI NVR 4032 H)</v>
          </cell>
          <cell r="C201" t="str">
            <v>ตัว</v>
          </cell>
        </row>
        <row r="202">
          <cell r="B202" t="str">
            <v>1 TB HDD CCTV SEAGATE SKYHAWK</v>
          </cell>
          <cell r="C202" t="str">
            <v>ตัว</v>
          </cell>
        </row>
        <row r="203">
          <cell r="B203" t="str">
            <v>4 TB HDD CCTV SEAGATE SKYHAWK</v>
          </cell>
          <cell r="C203" t="str">
            <v>ตัว</v>
          </cell>
        </row>
        <row r="204">
          <cell r="B204" t="str">
            <v>10 TB HDD CCTV SEAGATE SKYHAWK</v>
          </cell>
          <cell r="C204" t="str">
            <v>ตัว</v>
          </cell>
        </row>
        <row r="205">
          <cell r="B205" t="str">
            <v>ชุดบล็อคไฟ เตารับตัวเมีย-บล็อคลอย-หน้ากาก</v>
          </cell>
          <cell r="C205" t="str">
            <v>ชุด</v>
          </cell>
        </row>
        <row r="206">
          <cell r="B206" t="str">
            <v>ค่าอุปกรณ์ ท่ออ่อนเหล็ก ขนาด 1/2" - 3/4" นิ้ว</v>
          </cell>
          <cell r="C206" t="str">
            <v>เมตร</v>
          </cell>
        </row>
        <row r="207">
          <cell r="B207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C207" t="str">
            <v>เมตร</v>
          </cell>
        </row>
        <row r="208">
          <cell r="B208" t="str">
            <v>รางพลาสติกคางหมูสีขาว 25x15มิล 1เมตร</v>
          </cell>
          <cell r="C208" t="str">
            <v>เส้น</v>
          </cell>
        </row>
        <row r="209">
          <cell r="B209" t="str">
            <v>ท่อเฟล็คอ่อนพลาสติกสีขาว 16-20มิล</v>
          </cell>
          <cell r="C209" t="str">
            <v>เมตร</v>
          </cell>
        </row>
        <row r="210">
          <cell r="B210" t="str">
            <v>ท่อร้อยสาย สีขาว 16-20 มิล ยาว 4 เมตร</v>
          </cell>
          <cell r="C210" t="str">
            <v>เส้น</v>
          </cell>
        </row>
        <row r="211">
          <cell r="B211" t="str">
            <v>ท่อต่อตรง สีขาว 16-20 มิล</v>
          </cell>
          <cell r="C211" t="str">
            <v>อัน</v>
          </cell>
        </row>
        <row r="212">
          <cell r="B212" t="str">
            <v>ข้องอ 45-90 องศา</v>
          </cell>
          <cell r="C212" t="str">
            <v>อัน</v>
          </cell>
        </row>
        <row r="213">
          <cell r="B213" t="str">
            <v>แคมป์ก้ามปู สีขาว 16-20 มิล</v>
          </cell>
          <cell r="C213" t="str">
            <v>อัน</v>
          </cell>
        </row>
        <row r="214">
          <cell r="B214" t="str">
            <v>ค่าจ้าง ดำเนินการ(พนักงาน)</v>
          </cell>
          <cell r="C214" t="str">
            <v>วัน</v>
          </cell>
        </row>
        <row r="215">
          <cell r="B215" t="str">
            <v>ค่าจ้าง ดำเนินการ(พนักงาน 2คน)</v>
          </cell>
          <cell r="C215" t="str">
            <v>วัน</v>
          </cell>
        </row>
        <row r="216">
          <cell r="B216" t="str">
            <v>ค่าจ้าง ดำเนินการ(พนักงาน 3คน)</v>
          </cell>
          <cell r="C216" t="str">
            <v>วัน</v>
          </cell>
        </row>
        <row r="217">
          <cell r="B217" t="str">
            <v>ค่าจ้าง ดำเนินการ(พนักงาน 4คน)</v>
          </cell>
          <cell r="C217" t="str">
            <v>วัน</v>
          </cell>
        </row>
        <row r="218">
          <cell r="B218" t="str">
            <v>Fibre Optic 1 Core 1000 M per Roll</v>
          </cell>
          <cell r="C218" t="str">
            <v>เมตร</v>
          </cell>
        </row>
        <row r="219">
          <cell r="B219" t="str">
            <v xml:space="preserve">Optic Fiber Cable Figure 4Cores ADSS  </v>
          </cell>
          <cell r="C219" t="str">
            <v>เมตร</v>
          </cell>
        </row>
        <row r="220">
          <cell r="B220" t="str">
            <v xml:space="preserve">Optic Fiber Cable Figure 12 Cores  ADSS     </v>
          </cell>
          <cell r="C220" t="str">
            <v>เมตร</v>
          </cell>
        </row>
        <row r="221">
          <cell r="B221" t="str">
            <v xml:space="preserve">Optic Fiber Cable Figure 24 Cores ADSS       </v>
          </cell>
          <cell r="C221" t="str">
            <v>เมตร</v>
          </cell>
        </row>
        <row r="222">
          <cell r="B222" t="str">
            <v>Optic Fiber Cable Figure 48 Cores ADSS</v>
          </cell>
          <cell r="C222" t="str">
            <v>เมตร</v>
          </cell>
        </row>
        <row r="223">
          <cell r="B223" t="str">
            <v>Drop Wire Clamp (ตัวล็อคสาย)</v>
          </cell>
          <cell r="C223" t="str">
            <v>ตัว</v>
          </cell>
        </row>
        <row r="224">
          <cell r="B224" t="str">
            <v>Preformed Guy Grip Deadend 11.5 mm</v>
          </cell>
          <cell r="C224" t="str">
            <v>ตัว</v>
          </cell>
        </row>
        <row r="225">
          <cell r="B225" t="str">
            <v>Preformed Guy Grip Deadend 7 mm</v>
          </cell>
          <cell r="C225" t="str">
            <v>ตัว</v>
          </cell>
        </row>
        <row r="226">
          <cell r="B226" t="str">
            <v>Preformed Guy Grip Deadend 2.5 mm</v>
          </cell>
          <cell r="C226" t="str">
            <v>ตัว</v>
          </cell>
        </row>
        <row r="227">
          <cell r="B227" t="str">
            <v>Transmodulator 2 ความถี่</v>
          </cell>
          <cell r="C227" t="str">
            <v>ตัว</v>
          </cell>
        </row>
        <row r="228">
          <cell r="B228" t="str">
            <v>Transmodulator 4 ความถี่</v>
          </cell>
          <cell r="C228" t="str">
            <v>ตัว</v>
          </cell>
        </row>
        <row r="229">
          <cell r="B229" t="str">
            <v>Transmodulator 6 ความถี่</v>
          </cell>
          <cell r="C229" t="str">
            <v>ตัว</v>
          </cell>
        </row>
        <row r="230">
          <cell r="B230" t="str">
            <v>Encoder Input4 HDMI</v>
          </cell>
          <cell r="C230" t="str">
            <v>ตัว</v>
          </cell>
        </row>
        <row r="231">
          <cell r="B231" t="str">
            <v>Encoder Input8 HDMI</v>
          </cell>
          <cell r="C231" t="str">
            <v>ตัว</v>
          </cell>
        </row>
        <row r="232">
          <cell r="B232" t="str">
            <v>Transcoder HLS To UDP - 8 Channels</v>
          </cell>
          <cell r="C232" t="str">
            <v>ตัว</v>
          </cell>
        </row>
        <row r="233">
          <cell r="B233" t="str">
            <v>Transcoder 8 HDMI inputs, 4 DVB-T output</v>
          </cell>
          <cell r="C233" t="str">
            <v>ตัว</v>
          </cell>
        </row>
        <row r="234">
          <cell r="B234" t="str">
            <v>Set Top Box Hako Pro</v>
          </cell>
          <cell r="C234" t="str">
            <v>กล่อง</v>
          </cell>
        </row>
        <row r="235">
          <cell r="B235" t="str">
            <v>TV Xiaomi 34"</v>
          </cell>
          <cell r="C235" t="str">
            <v>เครื่อง</v>
          </cell>
        </row>
        <row r="236">
          <cell r="B236" t="str">
            <v>TV Xiaomi 43"</v>
          </cell>
          <cell r="C236" t="str">
            <v>เครื่อง</v>
          </cell>
        </row>
        <row r="237">
          <cell r="B237" t="str">
            <v>TV Xiaomi 58"</v>
          </cell>
          <cell r="C237" t="str">
            <v>เครื่อง</v>
          </cell>
        </row>
        <row r="238">
          <cell r="B238" t="str">
            <v>ตู้เหล็ก WALL-Rack สำหรับใส่เครื่องบันทึก รุ่น GC-WALL ขนาด 60 x 15 x 60 ซม</v>
          </cell>
          <cell r="C238" t="str">
            <v>ตู้</v>
          </cell>
        </row>
        <row r="239">
          <cell r="B239" t="str">
            <v>QOOLIS RACK 9U ลึก 45CM รุ่น 6409 ยาว 60 ซ.ม ลึก 45 ซ.ม สูง 50 ซ.ม</v>
          </cell>
          <cell r="C239" t="str">
            <v>ตู้</v>
          </cell>
        </row>
        <row r="240">
          <cell r="B240" t="str">
            <v>QOOLIS RACK 6U ลึก 45CM รุ่น 6406 ยาว 60 ซ.ม ลึก 45 ซ.ม สูง 37 ซ.ม</v>
          </cell>
          <cell r="C240" t="str">
            <v>ตู้</v>
          </cell>
        </row>
        <row r="241">
          <cell r="B241" t="str">
            <v>ตู้ Wall Rack 15U ลึก 60CM หนา 5MM GLINK รุ่น GC15U ขนาด 60x60x84 cm.</v>
          </cell>
          <cell r="C241" t="str">
            <v>ตู้</v>
          </cell>
        </row>
        <row r="242">
          <cell r="B242" t="str">
            <v>ตู้ Wall Rack 12U ลึก 60CM หนา 1.22MM GLINK รุ่น GC12U นาด 60 x 60 x 63 cm.</v>
          </cell>
          <cell r="C242" t="str">
            <v>ตู้</v>
          </cell>
        </row>
        <row r="243">
          <cell r="B243" t="str">
            <v xml:space="preserve">OLT TP-LINK รุ่น DS-P7001-8 </v>
          </cell>
          <cell r="C243" t="str">
            <v>ตัว</v>
          </cell>
        </row>
        <row r="244">
          <cell r="B244" t="str">
            <v xml:space="preserve">TP LInk OLT   8PON </v>
          </cell>
          <cell r="C244" t="str">
            <v>ตัว</v>
          </cell>
        </row>
        <row r="245">
          <cell r="B245" t="str">
            <v xml:space="preserve">TP LInk OLT 16PON </v>
          </cell>
          <cell r="C245" t="str">
            <v>ตัว</v>
          </cell>
        </row>
        <row r="246">
          <cell r="B246" t="str">
            <v xml:space="preserve">SFP PON </v>
          </cell>
          <cell r="C246" t="str">
            <v>ตัว</v>
          </cell>
        </row>
        <row r="247">
          <cell r="B247" t="str">
            <v>ค่าจ้าง พาดสาย OUTDOOR 2-48Cores ADSS  (พนักงาน  นอกเวลาทำการ)</v>
          </cell>
          <cell r="C247" t="str">
            <v>เมตร</v>
          </cell>
        </row>
        <row r="248">
          <cell r="B248" t="str">
            <v>ค่าจ้าง พาดสาย OUTDOOR 2-48Cores ADSS , RG11 (พนักงาน)</v>
          </cell>
          <cell r="C248" t="str">
            <v>เมตร</v>
          </cell>
        </row>
        <row r="249">
          <cell r="B249" t="str">
            <v>ค่าจ้าง พาดสาย OUTDOOR 4-48Cores ADSS , RG11 (SUB)</v>
          </cell>
          <cell r="C249" t="str">
            <v>เมตร</v>
          </cell>
        </row>
        <row r="250">
          <cell r="B250" t="str">
            <v>ค่าจ้าง พาดสาย OUTDOOR 4-48Cores ADSS , RG11 จัดระเบียบสายแล้ว(SUB)</v>
          </cell>
          <cell r="C250" t="str">
            <v>เมตร</v>
          </cell>
        </row>
        <row r="251">
          <cell r="B251" t="str">
            <v xml:space="preserve">ค่าจ้าง เดินสายใต้ดิน 2-48Cores ADSS , RG11 (พนักงาน) </v>
          </cell>
          <cell r="C251" t="str">
            <v>เมตร</v>
          </cell>
        </row>
        <row r="252">
          <cell r="B252" t="str">
            <v>ค่าจ้าง เดินสายใต้ดิน 4-48Cores ADSS , RG11 (SUB)</v>
          </cell>
          <cell r="C252" t="str">
            <v>เมตร</v>
          </cell>
        </row>
        <row r="253">
          <cell r="B253" t="str">
            <v>ค่าจ้าง เดินท่อเฟล็กกันน้ำ พร้อมร้อยสาย  2-48Cores ADSS  (พนักงาน)</v>
          </cell>
          <cell r="C253" t="str">
            <v>เมตร</v>
          </cell>
        </row>
        <row r="254">
          <cell r="B254" t="str">
            <v>ค่าจ้าง เดินท่อเฟล็กกันน้ำ พร้อมร้อยสาย  4-48Cores ADSS , RG11  (SUB)</v>
          </cell>
          <cell r="C254" t="str">
            <v>เมตร</v>
          </cell>
        </row>
        <row r="255">
          <cell r="B255" t="str">
            <v>ค่าจ้าง ผ่าถนนวางท่อ พร้อมร้อยสาย  2-48Cores ADSS  (พนักงาน)</v>
          </cell>
          <cell r="C255" t="str">
            <v>เมตร</v>
          </cell>
        </row>
        <row r="256">
          <cell r="B256" t="str">
            <v>ค่าจ้าง ผ่าถนนวางท่อ พร้อมร้อยสาย  4-48Cores ADSS , RG11  (SUB)</v>
          </cell>
          <cell r="C256" t="str">
            <v>เมตร</v>
          </cell>
        </row>
        <row r="257">
          <cell r="B257" t="str">
            <v>ค่าจ้าง เดินสาย ในรางวายเวย์  2-48Cores ADSS  (พนักงาน)</v>
          </cell>
          <cell r="C257" t="str">
            <v>เมตร</v>
          </cell>
        </row>
        <row r="258">
          <cell r="B258" t="str">
            <v>ค่าจ้าง เดินสาย ในรางวายเวย์  4-48Cores ADSS  (SUB)</v>
          </cell>
          <cell r="C258" t="str">
            <v>เมตร</v>
          </cell>
        </row>
        <row r="259">
          <cell r="B259" t="str">
            <v>ค่าจ้าง เดินสายร้อยท่อ EMT /Metal Flexible 2-48Cores ADSS  (พนักงาน)</v>
          </cell>
          <cell r="C259" t="str">
            <v>เมตร</v>
          </cell>
        </row>
        <row r="260">
          <cell r="B260" t="str">
            <v>ค่าจ้าง เดินสายร้อยท่อ EMT /Metal Flexible 4-48Cores ADSS  (SUB)</v>
          </cell>
          <cell r="C260" t="str">
            <v>เมตร</v>
          </cell>
        </row>
        <row r="261">
          <cell r="B261" t="str">
            <v>ค่าจ้าง ติดตั้งท่อ พร้อมร้อยสาย PE / PVC /EMT /Metal Flexible 2-48Cores ADSS  (พนักงาน)</v>
          </cell>
          <cell r="C261" t="str">
            <v>เมตร</v>
          </cell>
        </row>
        <row r="262">
          <cell r="B262" t="str">
            <v>ค่าจ้าง ติดตั้งท่อ พร้อมร้อยสาย PE / PVC /EMT /Metal Flexible 4-48Cores ADSS  (SUB)</v>
          </cell>
          <cell r="C262" t="str">
            <v>เมตร</v>
          </cell>
        </row>
        <row r="263">
          <cell r="B263" t="str">
            <v>ค่าจ้าง เปิดบ่อ PB เดินสายใต้ดิน</v>
          </cell>
          <cell r="C263" t="str">
            <v>งาน</v>
          </cell>
        </row>
        <row r="264">
          <cell r="B264" t="str">
            <v>ค่าจ้าง มุดท่อเดินสาย/เมตร (SUB)</v>
          </cell>
          <cell r="C264" t="str">
            <v>เมตร</v>
          </cell>
        </row>
        <row r="265">
          <cell r="B265" t="str">
            <v>ค่าจ้าง main hold 2500 บาท/บ่อ(SUB)</v>
          </cell>
          <cell r="C265" t="str">
            <v>บ่อ</v>
          </cell>
        </row>
        <row r="266">
          <cell r="B266" t="str">
            <v>ค่าอำนวยความสะดวก / แล้วแต่หน้างาน</v>
          </cell>
          <cell r="C266" t="str">
            <v>งาน</v>
          </cell>
        </row>
        <row r="267">
          <cell r="B267" t="str">
            <v>Duct Sealing Compoun</v>
          </cell>
          <cell r="C267" t="str">
            <v>จุด</v>
          </cell>
        </row>
        <row r="268">
          <cell r="B268" t="str">
            <v>ค่า SPLICER INSTALL ODF ( งานแพลนในเวลาทำการ )</v>
          </cell>
          <cell r="C268" t="str">
            <v>จุด</v>
          </cell>
        </row>
        <row r="269">
          <cell r="B269" t="str">
            <v>ค่า SPLICER INSTALL ODF ( นอกเวลาทำการ )</v>
          </cell>
          <cell r="C269" t="str">
            <v>จุด</v>
          </cell>
        </row>
        <row r="270">
          <cell r="B270" t="str">
            <v>ค่า SPLICER CLOSURE OUTDOOR  ( งานแพลนในเวลาทำการ )</v>
          </cell>
          <cell r="C270" t="str">
            <v>จุด</v>
          </cell>
        </row>
        <row r="271">
          <cell r="B271" t="str">
            <v>ค่า SPLICER CLOSURE OUTDOOR (นอกเวลาทำการ)</v>
          </cell>
          <cell r="C271" t="str">
            <v>จุด</v>
          </cell>
        </row>
        <row r="272">
          <cell r="B272" t="str">
            <v>ค่า SPLICER CLOSURE OUTDOOR ( งานเร่งด่วน ใช้SUB )</v>
          </cell>
          <cell r="C272" t="str">
            <v>จุด</v>
          </cell>
        </row>
        <row r="273">
          <cell r="B273" t="str">
            <v>ค่า SPLICER CLOSURE OUTDOOR  12 Core( งานเร่งด่วน ใช้SUB )</v>
          </cell>
          <cell r="C273" t="str">
            <v>จุด</v>
          </cell>
        </row>
        <row r="274">
          <cell r="B274" t="str">
            <v>ค่า SPLICER CLOSURE OUTDOOR  24 Core( งานเร่งด่วน ใช้SUB )</v>
          </cell>
          <cell r="C274" t="str">
            <v>จุด</v>
          </cell>
        </row>
        <row r="275">
          <cell r="B275" t="str">
            <v>ค่า SPLICER CLOSURE OUTDOOR  48Core ( งานเร่งด่วน ใช้SUB )</v>
          </cell>
          <cell r="C275" t="str">
            <v>จุด</v>
          </cell>
        </row>
        <row r="276">
          <cell r="B276" t="str">
            <v>ค่าเช่าโครงข่าย NT</v>
          </cell>
          <cell r="C276" t="str">
            <v>KM</v>
          </cell>
        </row>
        <row r="277">
          <cell r="B277" t="str">
            <v>ค่าเช่าโครงข่าย UIH , DTAC</v>
          </cell>
          <cell r="C277" t="str">
            <v>KM</v>
          </cell>
        </row>
        <row r="278">
          <cell r="B278" t="str">
            <v>ค่าเช่าท่อเดินสาย NT</v>
          </cell>
          <cell r="C278" t="str">
            <v>KM</v>
          </cell>
        </row>
        <row r="279">
          <cell r="B279" t="str">
            <v>ค่าเชื่อมสัญญาณ NT , UIH , DTAC (onetime)</v>
          </cell>
          <cell r="C279" t="str">
            <v>งาน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ZK8ro55wC6kZSgKt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A27" zoomScale="70" zoomScaleNormal="70" workbookViewId="0">
      <selection activeCell="B38" sqref="B38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5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9">
        <v>243257</v>
      </c>
      <c r="B4" s="110" t="s">
        <v>488</v>
      </c>
      <c r="C4" s="111" t="s">
        <v>5</v>
      </c>
      <c r="E4" s="110" t="s">
        <v>488</v>
      </c>
      <c r="F4" s="112">
        <v>2000</v>
      </c>
      <c r="G4" s="111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1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3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3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3" t="s">
        <v>506</v>
      </c>
      <c r="J19" s="113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3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711</v>
      </c>
      <c r="C28" s="49" t="s">
        <v>5</v>
      </c>
      <c r="E28" s="48" t="s">
        <v>711</v>
      </c>
      <c r="F28" s="50">
        <v>45</v>
      </c>
      <c r="G28" s="49" t="s">
        <v>5</v>
      </c>
      <c r="I28" s="45" t="s">
        <v>515</v>
      </c>
    </row>
    <row r="29" spans="1:15">
      <c r="B29" s="48" t="s">
        <v>659</v>
      </c>
      <c r="C29" s="49" t="s">
        <v>5</v>
      </c>
      <c r="E29" s="48" t="s">
        <v>659</v>
      </c>
      <c r="F29" s="50">
        <v>3400</v>
      </c>
      <c r="G29" s="49" t="s">
        <v>5</v>
      </c>
      <c r="I29" s="45" t="s">
        <v>516</v>
      </c>
    </row>
    <row r="30" spans="1:15">
      <c r="A30" s="101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1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9">
        <v>243257</v>
      </c>
      <c r="B32" s="110" t="s">
        <v>489</v>
      </c>
      <c r="C32" s="111" t="s">
        <v>5</v>
      </c>
      <c r="E32" s="110" t="s">
        <v>489</v>
      </c>
      <c r="F32" s="112">
        <v>10890</v>
      </c>
      <c r="G32" s="111" t="s">
        <v>5</v>
      </c>
    </row>
    <row r="33" spans="1:8">
      <c r="A33" s="109">
        <v>243410</v>
      </c>
      <c r="B33" s="110" t="s">
        <v>562</v>
      </c>
      <c r="C33" s="111" t="s">
        <v>5</v>
      </c>
      <c r="E33" s="110" t="s">
        <v>562</v>
      </c>
      <c r="F33" s="112">
        <v>3000</v>
      </c>
      <c r="G33" s="111" t="s">
        <v>5</v>
      </c>
    </row>
    <row r="34" spans="1:8">
      <c r="A34" s="101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1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1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704</v>
      </c>
      <c r="C40" s="49" t="s">
        <v>40</v>
      </c>
      <c r="E40" s="48" t="s">
        <v>704</v>
      </c>
      <c r="F40" s="50">
        <v>1750</v>
      </c>
      <c r="G40" s="49" t="s">
        <v>40</v>
      </c>
    </row>
    <row r="41" spans="1:8">
      <c r="B41" s="48" t="s">
        <v>848</v>
      </c>
      <c r="C41" s="49" t="s">
        <v>63</v>
      </c>
      <c r="E41" s="48" t="s">
        <v>848</v>
      </c>
      <c r="F41" s="50">
        <v>2880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708</v>
      </c>
      <c r="C45" s="49" t="s">
        <v>5</v>
      </c>
      <c r="E45" s="48" t="s">
        <v>708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813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630</v>
      </c>
      <c r="J56" s="92"/>
      <c r="K56" s="93">
        <v>7</v>
      </c>
    </row>
    <row r="57" spans="2:11">
      <c r="B57" s="51" t="s">
        <v>710</v>
      </c>
      <c r="C57" s="49" t="s">
        <v>0</v>
      </c>
      <c r="E57" s="51" t="s">
        <v>710</v>
      </c>
      <c r="F57" s="50">
        <v>1200</v>
      </c>
      <c r="G57" s="49" t="s">
        <v>0</v>
      </c>
      <c r="I57" s="54" t="s">
        <v>631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632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633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634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635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636</v>
      </c>
      <c r="J62" s="69"/>
      <c r="K62" s="72">
        <v>60</v>
      </c>
    </row>
    <row r="63" spans="2:11">
      <c r="B63" s="51" t="s">
        <v>623</v>
      </c>
      <c r="C63" s="49" t="s">
        <v>0</v>
      </c>
      <c r="E63" s="51" t="s">
        <v>623</v>
      </c>
      <c r="F63" s="50">
        <v>1500</v>
      </c>
      <c r="G63" s="49" t="s">
        <v>0</v>
      </c>
      <c r="I63" s="69" t="s">
        <v>637</v>
      </c>
      <c r="J63" s="118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8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8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8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8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838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8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623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710</v>
      </c>
      <c r="K106" s="45">
        <v>1200</v>
      </c>
    </row>
    <row r="107" spans="2:11" ht="19.8">
      <c r="B107" s="104" t="s">
        <v>448</v>
      </c>
      <c r="C107" s="85" t="s">
        <v>5</v>
      </c>
      <c r="D107" s="104"/>
      <c r="E107" s="104" t="s">
        <v>448</v>
      </c>
      <c r="F107" s="103">
        <v>9200</v>
      </c>
      <c r="G107" s="85" t="s">
        <v>5</v>
      </c>
    </row>
    <row r="108" spans="2:11" ht="19.8">
      <c r="B108" s="104" t="s">
        <v>467</v>
      </c>
      <c r="C108" s="85" t="s">
        <v>7</v>
      </c>
      <c r="D108" s="107"/>
      <c r="E108" s="104" t="s">
        <v>467</v>
      </c>
      <c r="F108" s="103">
        <v>300</v>
      </c>
      <c r="G108" s="85" t="s">
        <v>7</v>
      </c>
    </row>
    <row r="109" spans="2:11">
      <c r="B109" s="102" t="s">
        <v>468</v>
      </c>
      <c r="C109" s="85" t="s">
        <v>5</v>
      </c>
      <c r="D109" s="86"/>
      <c r="E109" s="102" t="s">
        <v>468</v>
      </c>
      <c r="F109" s="103">
        <v>5500</v>
      </c>
      <c r="G109" s="85" t="s">
        <v>5</v>
      </c>
    </row>
    <row r="110" spans="2:11">
      <c r="B110" s="102" t="s">
        <v>447</v>
      </c>
      <c r="C110" s="85" t="s">
        <v>5</v>
      </c>
      <c r="D110" s="86"/>
      <c r="E110" s="102" t="s">
        <v>447</v>
      </c>
      <c r="F110" s="103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2" t="s">
        <v>612</v>
      </c>
      <c r="C112" s="85" t="s">
        <v>5</v>
      </c>
      <c r="D112" s="86"/>
      <c r="E112" s="102" t="s">
        <v>612</v>
      </c>
      <c r="F112" s="103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700</v>
      </c>
      <c r="C171" s="85" t="s">
        <v>5</v>
      </c>
      <c r="D171" s="86"/>
      <c r="E171" s="84" t="s">
        <v>700</v>
      </c>
      <c r="F171" s="87">
        <v>1750</v>
      </c>
      <c r="G171" s="85" t="s">
        <v>5</v>
      </c>
    </row>
    <row r="172" spans="2:11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>
      <c r="B173" s="156" t="s">
        <v>675</v>
      </c>
      <c r="C173" s="157" t="s">
        <v>5</v>
      </c>
      <c r="D173" s="158"/>
      <c r="E173" s="156" t="s">
        <v>675</v>
      </c>
      <c r="F173" s="159">
        <v>1198</v>
      </c>
      <c r="G173" s="157" t="s">
        <v>5</v>
      </c>
      <c r="K173" s="81"/>
    </row>
    <row r="174" spans="2:11">
      <c r="B174" s="156" t="s">
        <v>676</v>
      </c>
      <c r="C174" s="157" t="s">
        <v>5</v>
      </c>
      <c r="D174" s="158"/>
      <c r="E174" s="156" t="s">
        <v>676</v>
      </c>
      <c r="F174" s="159">
        <v>1104</v>
      </c>
      <c r="G174" s="157" t="s">
        <v>5</v>
      </c>
      <c r="K174" s="81"/>
    </row>
    <row r="175" spans="2:11">
      <c r="B175" s="156" t="s">
        <v>677</v>
      </c>
      <c r="C175" s="157" t="s">
        <v>5</v>
      </c>
      <c r="D175" s="158"/>
      <c r="E175" s="156" t="s">
        <v>677</v>
      </c>
      <c r="F175" s="159">
        <v>11404</v>
      </c>
      <c r="G175" s="157" t="s">
        <v>5</v>
      </c>
    </row>
    <row r="176" spans="2:11">
      <c r="B176" s="156" t="s">
        <v>660</v>
      </c>
      <c r="C176" s="157" t="s">
        <v>5</v>
      </c>
      <c r="D176" s="158"/>
      <c r="E176" s="156" t="s">
        <v>660</v>
      </c>
      <c r="F176" s="159">
        <v>1198</v>
      </c>
      <c r="G176" s="157" t="s">
        <v>5</v>
      </c>
    </row>
    <row r="177" spans="2:10">
      <c r="B177" s="156" t="s">
        <v>661</v>
      </c>
      <c r="C177" s="157" t="s">
        <v>5</v>
      </c>
      <c r="D177" s="158"/>
      <c r="E177" s="156" t="s">
        <v>661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662</v>
      </c>
      <c r="C178" s="157" t="s">
        <v>5</v>
      </c>
      <c r="D178" s="158"/>
      <c r="E178" s="156" t="s">
        <v>662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663</v>
      </c>
      <c r="C179" s="157" t="s">
        <v>5</v>
      </c>
      <c r="D179" s="158"/>
      <c r="E179" s="156" t="s">
        <v>663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664</v>
      </c>
      <c r="C180" s="157" t="s">
        <v>5</v>
      </c>
      <c r="D180" s="158"/>
      <c r="E180" s="156" t="s">
        <v>664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665</v>
      </c>
      <c r="C181" s="157" t="s">
        <v>5</v>
      </c>
      <c r="D181" s="158"/>
      <c r="E181" s="156" t="s">
        <v>665</v>
      </c>
      <c r="F181" s="159">
        <v>1716</v>
      </c>
      <c r="G181" s="157" t="s">
        <v>5</v>
      </c>
      <c r="H181" s="81"/>
    </row>
    <row r="182" spans="2:10">
      <c r="B182" s="156" t="s">
        <v>666</v>
      </c>
      <c r="C182" s="157" t="s">
        <v>5</v>
      </c>
      <c r="D182" s="158"/>
      <c r="E182" s="156" t="s">
        <v>666</v>
      </c>
      <c r="F182" s="159">
        <v>2038</v>
      </c>
      <c r="G182" s="157" t="s">
        <v>5</v>
      </c>
      <c r="H182" s="81"/>
    </row>
    <row r="183" spans="2:10">
      <c r="B183" s="156" t="s">
        <v>667</v>
      </c>
      <c r="C183" s="157" t="s">
        <v>5</v>
      </c>
      <c r="D183" s="158"/>
      <c r="E183" s="156" t="s">
        <v>667</v>
      </c>
      <c r="F183" s="159">
        <v>1944</v>
      </c>
      <c r="G183" s="157" t="s">
        <v>5</v>
      </c>
    </row>
    <row r="184" spans="2:10">
      <c r="B184" s="156" t="s">
        <v>668</v>
      </c>
      <c r="C184" s="157" t="s">
        <v>5</v>
      </c>
      <c r="D184" s="158"/>
      <c r="E184" s="156" t="s">
        <v>668</v>
      </c>
      <c r="F184" s="159">
        <v>1944</v>
      </c>
      <c r="G184" s="157" t="s">
        <v>5</v>
      </c>
    </row>
    <row r="185" spans="2:10">
      <c r="B185" s="156" t="s">
        <v>669</v>
      </c>
      <c r="C185" s="157" t="s">
        <v>5</v>
      </c>
      <c r="D185" s="158"/>
      <c r="E185" s="156" t="s">
        <v>669</v>
      </c>
      <c r="F185" s="159">
        <v>1524</v>
      </c>
      <c r="G185" s="157" t="s">
        <v>5</v>
      </c>
    </row>
    <row r="186" spans="2:10">
      <c r="B186" s="156" t="s">
        <v>670</v>
      </c>
      <c r="C186" s="157" t="s">
        <v>5</v>
      </c>
      <c r="D186" s="158"/>
      <c r="E186" s="156" t="s">
        <v>670</v>
      </c>
      <c r="F186" s="159">
        <v>1404</v>
      </c>
      <c r="G186" s="157" t="s">
        <v>5</v>
      </c>
    </row>
    <row r="187" spans="2:10">
      <c r="B187" s="156" t="s">
        <v>671</v>
      </c>
      <c r="C187" s="157" t="s">
        <v>5</v>
      </c>
      <c r="D187" s="158"/>
      <c r="E187" s="156" t="s">
        <v>671</v>
      </c>
      <c r="F187" s="159">
        <v>1404</v>
      </c>
      <c r="G187" s="157" t="s">
        <v>5</v>
      </c>
    </row>
    <row r="188" spans="2:10">
      <c r="B188" s="156" t="s">
        <v>672</v>
      </c>
      <c r="C188" s="157" t="s">
        <v>5</v>
      </c>
      <c r="D188" s="158"/>
      <c r="E188" s="156" t="s">
        <v>672</v>
      </c>
      <c r="F188" s="159">
        <v>1716</v>
      </c>
      <c r="G188" s="157" t="s">
        <v>5</v>
      </c>
    </row>
    <row r="189" spans="2:10">
      <c r="B189" s="156" t="s">
        <v>673</v>
      </c>
      <c r="C189" s="157" t="s">
        <v>5</v>
      </c>
      <c r="D189" s="158"/>
      <c r="E189" s="156" t="s">
        <v>673</v>
      </c>
      <c r="F189" s="159">
        <v>1644</v>
      </c>
      <c r="G189" s="157" t="s">
        <v>5</v>
      </c>
    </row>
    <row r="190" spans="2:10">
      <c r="B190" s="156" t="s">
        <v>674</v>
      </c>
      <c r="C190" s="157" t="s">
        <v>5</v>
      </c>
      <c r="D190" s="158"/>
      <c r="E190" s="156" t="s">
        <v>674</v>
      </c>
      <c r="F190" s="159">
        <v>1644</v>
      </c>
      <c r="G190" s="157" t="s">
        <v>5</v>
      </c>
    </row>
    <row r="191" spans="2:10">
      <c r="B191" s="156" t="s">
        <v>678</v>
      </c>
      <c r="C191" s="157" t="s">
        <v>5</v>
      </c>
      <c r="D191" s="158"/>
      <c r="E191" s="156" t="s">
        <v>678</v>
      </c>
      <c r="F191" s="159">
        <v>2616</v>
      </c>
      <c r="G191" s="157" t="s">
        <v>5</v>
      </c>
    </row>
    <row r="192" spans="2:10">
      <c r="B192" s="156" t="s">
        <v>679</v>
      </c>
      <c r="C192" s="157" t="s">
        <v>5</v>
      </c>
      <c r="D192" s="158"/>
      <c r="E192" s="156" t="s">
        <v>679</v>
      </c>
      <c r="F192" s="159">
        <v>2328</v>
      </c>
      <c r="G192" s="157" t="s">
        <v>5</v>
      </c>
    </row>
    <row r="193" spans="2:7">
      <c r="B193" s="156" t="s">
        <v>680</v>
      </c>
      <c r="C193" s="157" t="s">
        <v>5</v>
      </c>
      <c r="D193" s="158"/>
      <c r="E193" s="156" t="s">
        <v>680</v>
      </c>
      <c r="F193" s="159">
        <v>2220</v>
      </c>
      <c r="G193" s="157" t="s">
        <v>5</v>
      </c>
    </row>
    <row r="194" spans="2:7">
      <c r="B194" s="156" t="s">
        <v>681</v>
      </c>
      <c r="C194" s="157" t="s">
        <v>5</v>
      </c>
      <c r="D194" s="158"/>
      <c r="E194" s="156" t="s">
        <v>681</v>
      </c>
      <c r="F194" s="159">
        <v>3024</v>
      </c>
      <c r="G194" s="157" t="s">
        <v>5</v>
      </c>
    </row>
    <row r="195" spans="2:7">
      <c r="B195" s="156" t="s">
        <v>682</v>
      </c>
      <c r="C195" s="157" t="s">
        <v>5</v>
      </c>
      <c r="D195" s="158"/>
      <c r="E195" s="156" t="s">
        <v>682</v>
      </c>
      <c r="F195" s="159">
        <v>3108</v>
      </c>
      <c r="G195" s="157" t="s">
        <v>5</v>
      </c>
    </row>
    <row r="196" spans="2:7">
      <c r="B196" s="156" t="s">
        <v>683</v>
      </c>
      <c r="C196" s="157" t="s">
        <v>5</v>
      </c>
      <c r="D196" s="158"/>
      <c r="E196" s="156" t="s">
        <v>683</v>
      </c>
      <c r="F196" s="159">
        <v>3060</v>
      </c>
      <c r="G196" s="157" t="s">
        <v>5</v>
      </c>
    </row>
    <row r="197" spans="2:7">
      <c r="B197" s="156" t="s">
        <v>684</v>
      </c>
      <c r="C197" s="157" t="s">
        <v>5</v>
      </c>
      <c r="D197" s="158"/>
      <c r="E197" s="156" t="s">
        <v>684</v>
      </c>
      <c r="F197" s="159">
        <v>2820</v>
      </c>
      <c r="G197" s="157" t="s">
        <v>5</v>
      </c>
    </row>
    <row r="198" spans="2:7">
      <c r="B198" s="156" t="s">
        <v>685</v>
      </c>
      <c r="C198" s="157" t="s">
        <v>5</v>
      </c>
      <c r="D198" s="158"/>
      <c r="E198" s="156" t="s">
        <v>685</v>
      </c>
      <c r="F198" s="159">
        <v>4668</v>
      </c>
      <c r="G198" s="157" t="s">
        <v>5</v>
      </c>
    </row>
    <row r="199" spans="2:7">
      <c r="B199" s="156" t="s">
        <v>686</v>
      </c>
      <c r="C199" s="157" t="s">
        <v>5</v>
      </c>
      <c r="D199" s="158"/>
      <c r="E199" s="156" t="s">
        <v>686</v>
      </c>
      <c r="F199" s="159">
        <v>4308</v>
      </c>
      <c r="G199" s="157" t="s">
        <v>5</v>
      </c>
    </row>
    <row r="200" spans="2:7">
      <c r="B200" s="156" t="s">
        <v>687</v>
      </c>
      <c r="C200" s="157" t="s">
        <v>5</v>
      </c>
      <c r="D200" s="158"/>
      <c r="E200" s="156" t="s">
        <v>687</v>
      </c>
      <c r="F200" s="159">
        <v>11268</v>
      </c>
      <c r="G200" s="157" t="s">
        <v>5</v>
      </c>
    </row>
    <row r="201" spans="2:7">
      <c r="B201" s="156" t="s">
        <v>690</v>
      </c>
      <c r="C201" s="157" t="s">
        <v>5</v>
      </c>
      <c r="D201" s="158"/>
      <c r="E201" s="156" t="s">
        <v>690</v>
      </c>
      <c r="F201" s="159">
        <v>1700</v>
      </c>
      <c r="G201" s="157" t="s">
        <v>5</v>
      </c>
    </row>
    <row r="202" spans="2:7">
      <c r="B202" s="156" t="s">
        <v>689</v>
      </c>
      <c r="C202" s="157" t="s">
        <v>5</v>
      </c>
      <c r="D202" s="158"/>
      <c r="E202" s="156" t="s">
        <v>689</v>
      </c>
      <c r="F202" s="159">
        <v>4800</v>
      </c>
      <c r="G202" s="157" t="s">
        <v>5</v>
      </c>
    </row>
    <row r="203" spans="2:7">
      <c r="B203" s="156" t="s">
        <v>688</v>
      </c>
      <c r="C203" s="157" t="s">
        <v>5</v>
      </c>
      <c r="D203" s="158"/>
      <c r="E203" s="156" t="s">
        <v>688</v>
      </c>
      <c r="F203" s="159">
        <v>11000</v>
      </c>
      <c r="G203" s="157" t="s">
        <v>5</v>
      </c>
    </row>
    <row r="204" spans="2:7">
      <c r="B204" s="84" t="s">
        <v>624</v>
      </c>
      <c r="C204" s="85" t="s">
        <v>63</v>
      </c>
      <c r="D204" s="86"/>
      <c r="E204" s="84" t="s">
        <v>624</v>
      </c>
      <c r="F204" s="87">
        <v>200</v>
      </c>
      <c r="G204" s="85" t="s">
        <v>63</v>
      </c>
    </row>
    <row r="205" spans="2:7">
      <c r="B205" s="84" t="s">
        <v>703</v>
      </c>
      <c r="C205" s="85" t="s">
        <v>4</v>
      </c>
      <c r="D205" s="86"/>
      <c r="E205" s="84" t="s">
        <v>703</v>
      </c>
      <c r="F205" s="87">
        <v>15</v>
      </c>
      <c r="G205" s="85" t="s">
        <v>4</v>
      </c>
    </row>
    <row r="206" spans="2:7">
      <c r="B206" s="84" t="s">
        <v>702</v>
      </c>
      <c r="C206" s="85" t="s">
        <v>4</v>
      </c>
      <c r="D206" s="86"/>
      <c r="E206" s="84" t="s">
        <v>702</v>
      </c>
      <c r="F206" s="87">
        <v>50</v>
      </c>
      <c r="G206" s="85" t="s">
        <v>4</v>
      </c>
    </row>
    <row r="207" spans="2:7">
      <c r="B207" s="84" t="s">
        <v>616</v>
      </c>
      <c r="C207" s="85" t="s">
        <v>9</v>
      </c>
      <c r="D207" s="86"/>
      <c r="E207" s="84" t="s">
        <v>616</v>
      </c>
      <c r="F207" s="87">
        <v>33</v>
      </c>
      <c r="G207" s="85" t="s">
        <v>9</v>
      </c>
    </row>
    <row r="208" spans="2:7">
      <c r="B208" s="84" t="s">
        <v>625</v>
      </c>
      <c r="C208" s="85" t="s">
        <v>4</v>
      </c>
      <c r="D208" s="86"/>
      <c r="E208" s="84" t="s">
        <v>625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813</v>
      </c>
      <c r="C213" s="85" t="s">
        <v>423</v>
      </c>
      <c r="D213" s="86"/>
      <c r="E213" s="84" t="s">
        <v>813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838</v>
      </c>
      <c r="C217" s="70" t="s">
        <v>4</v>
      </c>
      <c r="D217" s="71"/>
      <c r="E217" s="54" t="s">
        <v>838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630</v>
      </c>
      <c r="C226" s="70" t="s">
        <v>4</v>
      </c>
      <c r="D226" s="71"/>
      <c r="E226" s="92" t="s">
        <v>630</v>
      </c>
      <c r="F226" s="93">
        <v>7</v>
      </c>
      <c r="G226" s="70" t="s">
        <v>4</v>
      </c>
    </row>
    <row r="227" spans="2:7">
      <c r="B227" s="54" t="s">
        <v>631</v>
      </c>
      <c r="C227" s="70" t="s">
        <v>4</v>
      </c>
      <c r="D227" s="71"/>
      <c r="E227" s="54" t="s">
        <v>631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632</v>
      </c>
      <c r="C230" s="70" t="s">
        <v>4</v>
      </c>
      <c r="D230" s="71"/>
      <c r="E230" s="69" t="s">
        <v>632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633</v>
      </c>
      <c r="C232" s="70" t="s">
        <v>4</v>
      </c>
      <c r="D232" s="71"/>
      <c r="E232" s="69" t="s">
        <v>633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634</v>
      </c>
      <c r="C234" s="70" t="s">
        <v>4</v>
      </c>
      <c r="D234" s="71"/>
      <c r="E234" s="69" t="s">
        <v>634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635</v>
      </c>
      <c r="C236" s="70" t="s">
        <v>4</v>
      </c>
      <c r="D236" s="71"/>
      <c r="E236" s="69" t="s">
        <v>635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636</v>
      </c>
      <c r="C238" s="70" t="s">
        <v>4</v>
      </c>
      <c r="D238" s="71"/>
      <c r="E238" s="69" t="s">
        <v>636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637</v>
      </c>
      <c r="C240" s="70" t="s">
        <v>4</v>
      </c>
      <c r="D240" s="71"/>
      <c r="E240" s="69" t="s">
        <v>637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815</v>
      </c>
      <c r="C259" s="70" t="s">
        <v>5</v>
      </c>
      <c r="D259" s="71"/>
      <c r="E259" s="69" t="s">
        <v>815</v>
      </c>
      <c r="F259" s="72">
        <v>15000</v>
      </c>
      <c r="G259" s="70" t="s">
        <v>5</v>
      </c>
    </row>
    <row r="260" spans="2:7">
      <c r="B260" s="69" t="s">
        <v>816</v>
      </c>
      <c r="C260" s="70" t="s">
        <v>5</v>
      </c>
      <c r="D260" s="71"/>
      <c r="E260" s="69" t="s">
        <v>816</v>
      </c>
      <c r="F260" s="72">
        <v>22000</v>
      </c>
      <c r="G260" s="70" t="s">
        <v>5</v>
      </c>
    </row>
    <row r="261" spans="2:7">
      <c r="B261" s="69" t="s">
        <v>817</v>
      </c>
      <c r="C261" s="70" t="s">
        <v>5</v>
      </c>
      <c r="D261" s="71"/>
      <c r="E261" s="69" t="s">
        <v>817</v>
      </c>
      <c r="F261" s="72">
        <v>34000</v>
      </c>
      <c r="G261" s="70" t="s">
        <v>5</v>
      </c>
    </row>
    <row r="262" spans="2:7">
      <c r="B262" s="69" t="s">
        <v>818</v>
      </c>
      <c r="C262" s="70" t="s">
        <v>5</v>
      </c>
      <c r="D262" s="71"/>
      <c r="E262" s="69" t="s">
        <v>818</v>
      </c>
      <c r="F262" s="72">
        <v>21000</v>
      </c>
      <c r="G262" s="70" t="s">
        <v>5</v>
      </c>
    </row>
    <row r="263" spans="2:7">
      <c r="B263" s="69" t="s">
        <v>819</v>
      </c>
      <c r="C263" s="70" t="s">
        <v>5</v>
      </c>
      <c r="D263" s="71"/>
      <c r="E263" s="69" t="s">
        <v>819</v>
      </c>
      <c r="F263" s="72">
        <v>33000</v>
      </c>
      <c r="G263" s="70" t="s">
        <v>5</v>
      </c>
    </row>
    <row r="264" spans="2:7">
      <c r="B264" s="69" t="s">
        <v>820</v>
      </c>
      <c r="C264" s="70" t="s">
        <v>5</v>
      </c>
      <c r="D264" s="71"/>
      <c r="E264" s="69" t="s">
        <v>820</v>
      </c>
      <c r="F264" s="72">
        <v>25000</v>
      </c>
      <c r="G264" s="70" t="s">
        <v>5</v>
      </c>
    </row>
    <row r="265" spans="2:7">
      <c r="B265" s="69" t="s">
        <v>821</v>
      </c>
      <c r="C265" s="70" t="s">
        <v>5</v>
      </c>
      <c r="D265" s="71"/>
      <c r="E265" s="69" t="s">
        <v>821</v>
      </c>
      <c r="F265" s="72">
        <v>70000</v>
      </c>
      <c r="G265" s="70" t="s">
        <v>5</v>
      </c>
    </row>
    <row r="266" spans="2:7">
      <c r="B266" s="69" t="s">
        <v>822</v>
      </c>
      <c r="C266" s="70" t="s">
        <v>40</v>
      </c>
      <c r="D266" s="71"/>
      <c r="E266" s="69" t="s">
        <v>822</v>
      </c>
      <c r="F266" s="72">
        <v>2200</v>
      </c>
      <c r="G266" s="70" t="s">
        <v>40</v>
      </c>
    </row>
    <row r="267" spans="2:7">
      <c r="B267" s="69" t="s">
        <v>823</v>
      </c>
      <c r="C267" s="70" t="s">
        <v>835</v>
      </c>
      <c r="D267" s="71"/>
      <c r="E267" s="69" t="s">
        <v>823</v>
      </c>
      <c r="F267" s="72">
        <v>4590</v>
      </c>
      <c r="G267" s="70" t="s">
        <v>835</v>
      </c>
    </row>
    <row r="268" spans="2:7">
      <c r="B268" s="69" t="s">
        <v>824</v>
      </c>
      <c r="C268" s="70" t="s">
        <v>835</v>
      </c>
      <c r="D268" s="71"/>
      <c r="E268" s="69" t="s">
        <v>824</v>
      </c>
      <c r="F268" s="72">
        <v>7990</v>
      </c>
      <c r="G268" s="70" t="s">
        <v>835</v>
      </c>
    </row>
    <row r="269" spans="2:7">
      <c r="B269" s="69" t="s">
        <v>825</v>
      </c>
      <c r="C269" s="70" t="s">
        <v>835</v>
      </c>
      <c r="D269" s="71"/>
      <c r="E269" s="69" t="s">
        <v>825</v>
      </c>
      <c r="F269" s="72">
        <v>11500</v>
      </c>
      <c r="G269" s="70" t="s">
        <v>835</v>
      </c>
    </row>
    <row r="270" spans="2:7">
      <c r="B270" s="69" t="s">
        <v>826</v>
      </c>
      <c r="C270" s="70" t="s">
        <v>836</v>
      </c>
      <c r="D270" s="71"/>
      <c r="E270" s="69" t="s">
        <v>826</v>
      </c>
      <c r="F270" s="201">
        <v>1350</v>
      </c>
      <c r="G270" s="70" t="s">
        <v>836</v>
      </c>
    </row>
    <row r="271" spans="2:7">
      <c r="B271" s="69" t="s">
        <v>827</v>
      </c>
      <c r="C271" s="70" t="s">
        <v>836</v>
      </c>
      <c r="D271" s="71"/>
      <c r="E271" s="69" t="s">
        <v>827</v>
      </c>
      <c r="F271" s="201">
        <v>2550</v>
      </c>
      <c r="G271" s="70" t="s">
        <v>836</v>
      </c>
    </row>
    <row r="272" spans="2:7">
      <c r="B272" s="69" t="s">
        <v>828</v>
      </c>
      <c r="C272" s="70" t="s">
        <v>836</v>
      </c>
      <c r="D272" s="71"/>
      <c r="E272" s="69" t="s">
        <v>828</v>
      </c>
      <c r="F272" s="201">
        <v>2150</v>
      </c>
      <c r="G272" s="70" t="s">
        <v>836</v>
      </c>
    </row>
    <row r="273" spans="2:7">
      <c r="B273" s="69" t="s">
        <v>829</v>
      </c>
      <c r="C273" s="70" t="s">
        <v>836</v>
      </c>
      <c r="D273" s="71"/>
      <c r="E273" s="69" t="s">
        <v>829</v>
      </c>
      <c r="F273" s="201">
        <v>5700</v>
      </c>
      <c r="G273" s="70" t="s">
        <v>836</v>
      </c>
    </row>
    <row r="274" spans="2:7">
      <c r="B274" s="69" t="s">
        <v>830</v>
      </c>
      <c r="C274" s="70" t="s">
        <v>836</v>
      </c>
      <c r="D274" s="71"/>
      <c r="E274" s="69" t="s">
        <v>830</v>
      </c>
      <c r="F274" s="201">
        <v>2790</v>
      </c>
      <c r="G274" s="70" t="s">
        <v>836</v>
      </c>
    </row>
    <row r="275" spans="2:7">
      <c r="B275" s="69" t="s">
        <v>831</v>
      </c>
      <c r="C275" s="70" t="s">
        <v>5</v>
      </c>
      <c r="D275" s="71"/>
      <c r="E275" s="69" t="s">
        <v>831</v>
      </c>
      <c r="F275" s="200">
        <v>54500</v>
      </c>
      <c r="G275" s="70" t="s">
        <v>5</v>
      </c>
    </row>
    <row r="276" spans="2:7">
      <c r="B276" s="69" t="s">
        <v>832</v>
      </c>
      <c r="C276" s="70" t="s">
        <v>5</v>
      </c>
      <c r="D276" s="71"/>
      <c r="E276" s="69" t="s">
        <v>832</v>
      </c>
      <c r="F276" s="202">
        <v>54500</v>
      </c>
      <c r="G276" s="70" t="s">
        <v>5</v>
      </c>
    </row>
    <row r="277" spans="2:7">
      <c r="B277" s="69" t="s">
        <v>833</v>
      </c>
      <c r="C277" s="70" t="s">
        <v>5</v>
      </c>
      <c r="D277" s="71"/>
      <c r="E277" s="69" t="s">
        <v>833</v>
      </c>
      <c r="F277" s="202">
        <v>92800</v>
      </c>
      <c r="G277" s="70" t="s">
        <v>5</v>
      </c>
    </row>
    <row r="278" spans="2:7">
      <c r="B278" s="69" t="s">
        <v>834</v>
      </c>
      <c r="C278" s="70" t="s">
        <v>5</v>
      </c>
      <c r="D278" s="71"/>
      <c r="E278" s="69" t="s">
        <v>834</v>
      </c>
      <c r="F278" s="202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812</v>
      </c>
      <c r="F286" s="198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814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O1" zoomScale="60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1" t="s">
        <v>277</v>
      </c>
      <c r="O3" s="121" t="s">
        <v>278</v>
      </c>
      <c r="P3" s="121"/>
      <c r="Q3" s="122"/>
      <c r="R3" s="122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648</v>
      </c>
      <c r="J4" s="11" t="s">
        <v>268</v>
      </c>
      <c r="K4" s="10" t="s">
        <v>100</v>
      </c>
      <c r="N4" s="123" t="s">
        <v>241</v>
      </c>
      <c r="O4" s="124" t="s">
        <v>256</v>
      </c>
      <c r="P4" s="125" t="s">
        <v>281</v>
      </c>
      <c r="Q4" s="126"/>
      <c r="R4" s="126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649</v>
      </c>
      <c r="J5" s="11" t="s">
        <v>269</v>
      </c>
      <c r="K5" s="10" t="s">
        <v>575</v>
      </c>
      <c r="N5" s="127" t="s">
        <v>300</v>
      </c>
      <c r="O5" s="125" t="s">
        <v>257</v>
      </c>
      <c r="P5" s="125" t="s">
        <v>332</v>
      </c>
      <c r="Q5" s="128" t="s">
        <v>295</v>
      </c>
      <c r="R5" t="s">
        <v>692</v>
      </c>
      <c r="S5" t="s">
        <v>693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650</v>
      </c>
      <c r="J6" s="11" t="s">
        <v>581</v>
      </c>
      <c r="K6" s="10" t="s">
        <v>574</v>
      </c>
      <c r="N6" s="127" t="s">
        <v>242</v>
      </c>
      <c r="O6" s="125" t="s">
        <v>258</v>
      </c>
      <c r="P6" s="125" t="s">
        <v>330</v>
      </c>
      <c r="Q6" s="128" t="s">
        <v>295</v>
      </c>
      <c r="R6" t="s">
        <v>692</v>
      </c>
      <c r="S6" t="s">
        <v>693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651</v>
      </c>
      <c r="J7" s="13" t="s">
        <v>283</v>
      </c>
      <c r="K7" s="13" t="s">
        <v>68</v>
      </c>
      <c r="N7" s="127" t="s">
        <v>243</v>
      </c>
      <c r="O7" s="1" t="s">
        <v>585</v>
      </c>
      <c r="P7" s="125" t="s">
        <v>331</v>
      </c>
      <c r="Q7" s="128" t="s">
        <v>294</v>
      </c>
      <c r="R7" s="127" t="s">
        <v>243</v>
      </c>
      <c r="S7" t="s">
        <v>691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652</v>
      </c>
      <c r="J8" s="14" t="s">
        <v>539</v>
      </c>
      <c r="K8" s="14" t="s">
        <v>122</v>
      </c>
      <c r="N8" s="127" t="s">
        <v>244</v>
      </c>
      <c r="O8" s="1" t="s">
        <v>586</v>
      </c>
      <c r="P8" s="125" t="s">
        <v>329</v>
      </c>
      <c r="Q8" s="128" t="s">
        <v>294</v>
      </c>
      <c r="R8" s="127" t="s">
        <v>243</v>
      </c>
      <c r="S8" t="s">
        <v>691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653</v>
      </c>
      <c r="J9" s="13" t="s">
        <v>582</v>
      </c>
      <c r="K9" s="14" t="s">
        <v>431</v>
      </c>
      <c r="N9" s="123" t="s">
        <v>245</v>
      </c>
      <c r="O9" s="124" t="s">
        <v>259</v>
      </c>
      <c r="P9" s="125" t="s">
        <v>561</v>
      </c>
      <c r="Q9" s="128" t="s">
        <v>295</v>
      </c>
      <c r="R9" t="s">
        <v>692</v>
      </c>
      <c r="S9" t="s">
        <v>693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654</v>
      </c>
      <c r="J10" t="s">
        <v>551</v>
      </c>
      <c r="K10" s="14" t="s">
        <v>552</v>
      </c>
      <c r="N10" s="127" t="s">
        <v>246</v>
      </c>
      <c r="O10" s="1" t="s">
        <v>260</v>
      </c>
      <c r="P10" s="125" t="s">
        <v>329</v>
      </c>
      <c r="Q10" s="128" t="s">
        <v>294</v>
      </c>
      <c r="R10" s="127" t="s">
        <v>243</v>
      </c>
      <c r="S10" t="s">
        <v>691</v>
      </c>
      <c r="T10" t="s">
        <v>318</v>
      </c>
      <c r="U10" s="4" t="s">
        <v>325</v>
      </c>
      <c r="W10" t="s">
        <v>618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655</v>
      </c>
      <c r="J11" t="s">
        <v>266</v>
      </c>
      <c r="N11" s="129" t="s">
        <v>247</v>
      </c>
      <c r="O11" s="1" t="s">
        <v>261</v>
      </c>
      <c r="P11" s="125" t="s">
        <v>329</v>
      </c>
      <c r="Q11" s="128" t="s">
        <v>294</v>
      </c>
      <c r="R11" s="127" t="s">
        <v>243</v>
      </c>
      <c r="S11" t="s">
        <v>691</v>
      </c>
      <c r="T11" t="s">
        <v>319</v>
      </c>
      <c r="U11" s="4" t="s">
        <v>327</v>
      </c>
      <c r="W11" t="s">
        <v>619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656</v>
      </c>
      <c r="N12" s="127" t="s">
        <v>614</v>
      </c>
      <c r="O12" s="1" t="s">
        <v>615</v>
      </c>
      <c r="P12" s="125" t="s">
        <v>329</v>
      </c>
      <c r="Q12" s="128" t="s">
        <v>294</v>
      </c>
      <c r="R12" s="127" t="s">
        <v>243</v>
      </c>
      <c r="S12" t="s">
        <v>691</v>
      </c>
      <c r="T12" t="s">
        <v>320</v>
      </c>
      <c r="U12" s="4" t="s">
        <v>328</v>
      </c>
      <c r="W12" t="s">
        <v>620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656</v>
      </c>
      <c r="N13" s="12" t="s">
        <v>594</v>
      </c>
      <c r="O13" s="1" t="s">
        <v>595</v>
      </c>
      <c r="P13" s="125" t="s">
        <v>329</v>
      </c>
      <c r="Q13" s="128" t="s">
        <v>294</v>
      </c>
      <c r="R13" s="127" t="s">
        <v>243</v>
      </c>
      <c r="S13" t="s">
        <v>691</v>
      </c>
      <c r="T13" t="s">
        <v>335</v>
      </c>
      <c r="U13" s="4" t="s">
        <v>565</v>
      </c>
      <c r="W13" t="s">
        <v>621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657</v>
      </c>
      <c r="J14" s="4"/>
      <c r="N14" s="127" t="s">
        <v>626</v>
      </c>
      <c r="O14" s="124" t="s">
        <v>627</v>
      </c>
      <c r="P14" s="125" t="s">
        <v>330</v>
      </c>
      <c r="Q14" s="128" t="s">
        <v>295</v>
      </c>
      <c r="R14" t="s">
        <v>692</v>
      </c>
      <c r="S14" t="s">
        <v>693</v>
      </c>
      <c r="T14" t="s">
        <v>336</v>
      </c>
      <c r="U14" s="4" t="s">
        <v>566</v>
      </c>
      <c r="W14" t="s">
        <v>622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7" t="s">
        <v>628</v>
      </c>
      <c r="O15" s="124" t="s">
        <v>629</v>
      </c>
      <c r="P15" s="125" t="s">
        <v>329</v>
      </c>
      <c r="Q15" s="128" t="s">
        <v>294</v>
      </c>
      <c r="R15" s="160"/>
      <c r="T15" t="s">
        <v>321</v>
      </c>
      <c r="U15" s="4" t="s">
        <v>326</v>
      </c>
      <c r="W15" t="s">
        <v>617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7" t="s">
        <v>248</v>
      </c>
      <c r="O16" s="124" t="s">
        <v>262</v>
      </c>
      <c r="P16" s="125" t="s">
        <v>591</v>
      </c>
      <c r="Q16" s="128" t="s">
        <v>293</v>
      </c>
      <c r="R16" s="160"/>
      <c r="T16" t="s">
        <v>322</v>
      </c>
      <c r="U16" s="4" t="s">
        <v>849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7" t="s">
        <v>249</v>
      </c>
      <c r="O17" s="1" t="s">
        <v>587</v>
      </c>
      <c r="P17" s="125" t="s">
        <v>233</v>
      </c>
      <c r="Q17" s="128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646</v>
      </c>
      <c r="M18" s="10" t="s">
        <v>575</v>
      </c>
      <c r="N18" s="127" t="s">
        <v>250</v>
      </c>
      <c r="O18" s="1" t="s">
        <v>588</v>
      </c>
      <c r="P18" s="125" t="s">
        <v>233</v>
      </c>
      <c r="Q18" s="128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646</v>
      </c>
      <c r="M19" s="10" t="s">
        <v>575</v>
      </c>
      <c r="N19" s="130" t="s">
        <v>583</v>
      </c>
      <c r="O19" s="131" t="s">
        <v>589</v>
      </c>
      <c r="P19" s="125" t="s">
        <v>287</v>
      </c>
      <c r="Q19" s="125" t="s">
        <v>334</v>
      </c>
      <c r="R19" s="126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646</v>
      </c>
      <c r="M20" s="10" t="s">
        <v>575</v>
      </c>
      <c r="N20" s="123" t="s">
        <v>251</v>
      </c>
      <c r="O20" s="124" t="s">
        <v>263</v>
      </c>
      <c r="P20" s="125" t="s">
        <v>593</v>
      </c>
      <c r="Q20" s="125" t="s">
        <v>333</v>
      </c>
      <c r="R20" s="126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646</v>
      </c>
      <c r="M21" s="10" t="s">
        <v>575</v>
      </c>
      <c r="N21" s="127" t="s">
        <v>252</v>
      </c>
      <c r="O21" s="124" t="s">
        <v>264</v>
      </c>
      <c r="P21" s="125" t="s">
        <v>287</v>
      </c>
      <c r="Q21" s="125" t="s">
        <v>334</v>
      </c>
      <c r="R21" s="126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9" t="s">
        <v>253</v>
      </c>
      <c r="O22" s="124" t="s">
        <v>265</v>
      </c>
      <c r="P22" s="125" t="s">
        <v>392</v>
      </c>
      <c r="Q22" s="128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7" t="s">
        <v>254</v>
      </c>
      <c r="O23" s="124" t="s">
        <v>288</v>
      </c>
      <c r="P23" s="125" t="s">
        <v>287</v>
      </c>
      <c r="Q23" s="125" t="s">
        <v>334</v>
      </c>
      <c r="R23" s="126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30" t="s">
        <v>584</v>
      </c>
      <c r="O24" s="131" t="s">
        <v>590</v>
      </c>
      <c r="P24" s="125" t="s">
        <v>287</v>
      </c>
      <c r="Q24" s="125" t="s">
        <v>334</v>
      </c>
      <c r="R24" s="126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7" t="s">
        <v>361</v>
      </c>
      <c r="O25" s="124" t="s">
        <v>362</v>
      </c>
      <c r="P25" s="125" t="s">
        <v>330</v>
      </c>
      <c r="Q25" s="128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7" t="s">
        <v>255</v>
      </c>
      <c r="O26" s="124" t="s">
        <v>289</v>
      </c>
      <c r="P26" s="125" t="s">
        <v>592</v>
      </c>
      <c r="Q26" s="125" t="s">
        <v>334</v>
      </c>
      <c r="R26" s="126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646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646</v>
      </c>
      <c r="M28" s="10" t="s">
        <v>575</v>
      </c>
      <c r="N28" s="10" t="s">
        <v>648</v>
      </c>
      <c r="O28" s="10" t="s">
        <v>383</v>
      </c>
      <c r="P28" s="123" t="s">
        <v>241</v>
      </c>
      <c r="Q28" s="123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646</v>
      </c>
      <c r="M29" s="10" t="s">
        <v>575</v>
      </c>
      <c r="N29" s="10" t="s">
        <v>649</v>
      </c>
      <c r="O29" s="10" t="s">
        <v>384</v>
      </c>
      <c r="P29" s="127" t="s">
        <v>300</v>
      </c>
      <c r="Q29" s="127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645</v>
      </c>
      <c r="M30" s="10" t="s">
        <v>647</v>
      </c>
      <c r="N30" s="10" t="s">
        <v>650</v>
      </c>
      <c r="O30" s="10" t="s">
        <v>385</v>
      </c>
      <c r="P30" s="127" t="s">
        <v>626</v>
      </c>
      <c r="Q30" s="127" t="s">
        <v>626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645</v>
      </c>
      <c r="M31" s="10" t="s">
        <v>647</v>
      </c>
      <c r="N31" s="10" t="s">
        <v>651</v>
      </c>
      <c r="O31" s="10" t="s">
        <v>709</v>
      </c>
      <c r="P31" s="127" t="s">
        <v>242</v>
      </c>
      <c r="Q31" s="127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647</v>
      </c>
      <c r="N32" s="10" t="s">
        <v>652</v>
      </c>
      <c r="O32" s="10" t="s">
        <v>658</v>
      </c>
      <c r="P32" s="127" t="s">
        <v>243</v>
      </c>
      <c r="Q32" s="127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699</v>
      </c>
      <c r="L33" s="11" t="s">
        <v>581</v>
      </c>
      <c r="M33" s="10" t="s">
        <v>647</v>
      </c>
      <c r="N33" s="10" t="s">
        <v>653</v>
      </c>
      <c r="O33" s="12" t="s">
        <v>386</v>
      </c>
      <c r="P33" s="127" t="s">
        <v>244</v>
      </c>
      <c r="Q33" s="127" t="s">
        <v>694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699</v>
      </c>
      <c r="L34" s="11" t="s">
        <v>581</v>
      </c>
      <c r="M34" s="10" t="s">
        <v>647</v>
      </c>
      <c r="N34" s="24" t="s">
        <v>654</v>
      </c>
      <c r="O34" s="12" t="s">
        <v>387</v>
      </c>
      <c r="P34" s="123" t="s">
        <v>245</v>
      </c>
      <c r="Q34" s="123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699</v>
      </c>
      <c r="L35" s="11" t="s">
        <v>581</v>
      </c>
      <c r="M35" s="10" t="s">
        <v>647</v>
      </c>
      <c r="N35" s="24" t="s">
        <v>655</v>
      </c>
      <c r="O35" s="12" t="s">
        <v>388</v>
      </c>
      <c r="P35" s="127" t="s">
        <v>246</v>
      </c>
      <c r="Q35" s="127" t="s">
        <v>695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699</v>
      </c>
      <c r="L36" s="11" t="s">
        <v>581</v>
      </c>
      <c r="M36" s="10" t="s">
        <v>647</v>
      </c>
      <c r="N36" s="10" t="s">
        <v>373</v>
      </c>
      <c r="O36" s="12" t="s">
        <v>389</v>
      </c>
      <c r="P36" s="129" t="s">
        <v>247</v>
      </c>
      <c r="Q36" s="129" t="s">
        <v>696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699</v>
      </c>
      <c r="L37" s="11" t="s">
        <v>581</v>
      </c>
      <c r="M37" s="10" t="s">
        <v>647</v>
      </c>
      <c r="N37" s="13" t="s">
        <v>283</v>
      </c>
      <c r="O37" s="10" t="s">
        <v>418</v>
      </c>
      <c r="P37" s="127" t="s">
        <v>614</v>
      </c>
      <c r="Q37" s="127" t="s">
        <v>614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699</v>
      </c>
      <c r="L38" s="11" t="s">
        <v>581</v>
      </c>
      <c r="M38" s="10" t="s">
        <v>647</v>
      </c>
      <c r="N38" s="12" t="s">
        <v>374</v>
      </c>
      <c r="O38" s="12" t="s">
        <v>391</v>
      </c>
      <c r="P38" s="12" t="s">
        <v>594</v>
      </c>
      <c r="Q38" s="127" t="s">
        <v>697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699</v>
      </c>
      <c r="L39" s="11" t="s">
        <v>581</v>
      </c>
      <c r="M39" s="10" t="s">
        <v>647</v>
      </c>
      <c r="N39" s="25" t="s">
        <v>549</v>
      </c>
      <c r="O39" s="12" t="s">
        <v>550</v>
      </c>
      <c r="P39" s="127" t="s">
        <v>626</v>
      </c>
      <c r="Q39" s="127" t="s">
        <v>626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699</v>
      </c>
      <c r="L40" s="11" t="s">
        <v>581</v>
      </c>
      <c r="M40" s="10" t="s">
        <v>647</v>
      </c>
      <c r="N40" s="12" t="s">
        <v>376</v>
      </c>
      <c r="O40" s="10"/>
      <c r="P40" s="127" t="s">
        <v>628</v>
      </c>
      <c r="Q40" s="127" t="s">
        <v>698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699</v>
      </c>
      <c r="L41" s="11" t="s">
        <v>581</v>
      </c>
      <c r="M41" s="10" t="s">
        <v>647</v>
      </c>
      <c r="N41" s="12" t="s">
        <v>375</v>
      </c>
      <c r="O41" s="10"/>
      <c r="P41" s="127" t="s">
        <v>248</v>
      </c>
      <c r="Q41" s="127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699</v>
      </c>
      <c r="L42" s="11" t="s">
        <v>581</v>
      </c>
      <c r="M42" s="10" t="s">
        <v>647</v>
      </c>
      <c r="N42" s="10"/>
      <c r="O42" s="10"/>
      <c r="P42" s="127" t="s">
        <v>249</v>
      </c>
      <c r="Q42" s="127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699</v>
      </c>
      <c r="L43" s="11" t="s">
        <v>581</v>
      </c>
      <c r="M43" s="10" t="s">
        <v>647</v>
      </c>
      <c r="P43" s="127" t="s">
        <v>250</v>
      </c>
      <c r="Q43" s="127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699</v>
      </c>
      <c r="L44" s="11" t="s">
        <v>581</v>
      </c>
      <c r="M44" s="10" t="s">
        <v>647</v>
      </c>
      <c r="P44" s="130" t="s">
        <v>583</v>
      </c>
      <c r="Q44" s="130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699</v>
      </c>
      <c r="L45" s="11" t="s">
        <v>581</v>
      </c>
      <c r="M45" s="10" t="s">
        <v>647</v>
      </c>
      <c r="P45" s="123" t="s">
        <v>251</v>
      </c>
      <c r="Q45" s="123" t="s">
        <v>251</v>
      </c>
      <c r="R45" s="161"/>
    </row>
    <row r="46" spans="2:18" ht="15.6">
      <c r="H46" s="4"/>
      <c r="I46" t="s">
        <v>643</v>
      </c>
      <c r="J46" s="20" t="s">
        <v>304</v>
      </c>
      <c r="K46" s="13" t="s">
        <v>699</v>
      </c>
      <c r="L46" s="11" t="s">
        <v>581</v>
      </c>
      <c r="M46" s="10" t="s">
        <v>647</v>
      </c>
      <c r="P46" s="127" t="s">
        <v>252</v>
      </c>
      <c r="Q46" s="127" t="s">
        <v>252</v>
      </c>
      <c r="R46" s="162"/>
    </row>
    <row r="47" spans="2:18" ht="15.6">
      <c r="I47" t="s">
        <v>644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9" t="s">
        <v>253</v>
      </c>
      <c r="Q47" s="129" t="s">
        <v>253</v>
      </c>
      <c r="R47" s="163"/>
    </row>
    <row r="48" spans="2:18" ht="15.6">
      <c r="I48" t="s">
        <v>640</v>
      </c>
      <c r="J48" s="20" t="s">
        <v>304</v>
      </c>
      <c r="K48" s="13" t="s">
        <v>699</v>
      </c>
      <c r="L48" s="11" t="s">
        <v>581</v>
      </c>
      <c r="M48" s="10" t="s">
        <v>574</v>
      </c>
      <c r="N48" s="11" t="s">
        <v>269</v>
      </c>
      <c r="P48" s="127" t="s">
        <v>254</v>
      </c>
      <c r="Q48" s="127" t="s">
        <v>254</v>
      </c>
      <c r="R48" s="162"/>
    </row>
    <row r="49" spans="9:18" ht="15.6">
      <c r="I49" t="s">
        <v>641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30" t="s">
        <v>584</v>
      </c>
      <c r="Q49" s="130" t="s">
        <v>584</v>
      </c>
      <c r="R49" s="164"/>
    </row>
    <row r="50" spans="9:18" ht="15.6">
      <c r="I50" t="s">
        <v>642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7" t="s">
        <v>361</v>
      </c>
      <c r="Q50" s="127" t="s">
        <v>361</v>
      </c>
      <c r="R50" s="162"/>
    </row>
    <row r="51" spans="9:18" ht="15.6">
      <c r="I51" t="s">
        <v>638</v>
      </c>
      <c r="J51" s="20" t="s">
        <v>304</v>
      </c>
      <c r="K51" s="13" t="s">
        <v>283</v>
      </c>
      <c r="L51" s="155" t="s">
        <v>645</v>
      </c>
      <c r="M51" s="10" t="s">
        <v>647</v>
      </c>
      <c r="N51" s="11" t="s">
        <v>581</v>
      </c>
      <c r="P51" s="127" t="s">
        <v>255</v>
      </c>
      <c r="Q51" s="127" t="s">
        <v>255</v>
      </c>
      <c r="R51" s="162"/>
    </row>
    <row r="52" spans="9:18" ht="15.6">
      <c r="I52" t="s">
        <v>639</v>
      </c>
      <c r="J52" s="20" t="s">
        <v>304</v>
      </c>
      <c r="K52" s="13" t="s">
        <v>283</v>
      </c>
      <c r="L52" s="155" t="s">
        <v>645</v>
      </c>
      <c r="M52" s="10" t="s">
        <v>647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643</v>
      </c>
      <c r="J84" s="20" t="s">
        <v>304</v>
      </c>
    </row>
    <row r="85" spans="9:11" ht="15.6">
      <c r="I85" t="s">
        <v>644</v>
      </c>
      <c r="J85" s="20" t="s">
        <v>304</v>
      </c>
    </row>
    <row r="86" spans="9:11" ht="15.6">
      <c r="I86" t="s">
        <v>640</v>
      </c>
      <c r="J86" s="20" t="s">
        <v>304</v>
      </c>
      <c r="K86">
        <v>399</v>
      </c>
    </row>
    <row r="87" spans="9:11" ht="15.6">
      <c r="I87" t="s">
        <v>641</v>
      </c>
      <c r="J87" s="21" t="s">
        <v>301</v>
      </c>
      <c r="K87">
        <v>399</v>
      </c>
    </row>
    <row r="88" spans="9:11" ht="15.6">
      <c r="I88" t="s">
        <v>642</v>
      </c>
      <c r="J88" s="20" t="s">
        <v>557</v>
      </c>
    </row>
    <row r="89" spans="9:11" ht="15.6">
      <c r="I89" t="s">
        <v>638</v>
      </c>
      <c r="J89" s="20" t="s">
        <v>304</v>
      </c>
    </row>
    <row r="90" spans="9:11" ht="15.6">
      <c r="I90" t="s">
        <v>639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zoomScale="70" zoomScaleNormal="70" workbookViewId="0">
      <selection activeCell="K11" sqref="K11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1" t="s">
        <v>277</v>
      </c>
      <c r="N2" s="121" t="s">
        <v>278</v>
      </c>
      <c r="O2" s="167"/>
      <c r="P2" s="122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4" t="s">
        <v>712</v>
      </c>
      <c r="O3" s="170" t="s">
        <v>809</v>
      </c>
      <c r="P3" s="125" t="s">
        <v>713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714</v>
      </c>
      <c r="F4" s="9" t="s">
        <v>279</v>
      </c>
      <c r="G4" s="9" t="s">
        <v>279</v>
      </c>
      <c r="H4" s="10" t="s">
        <v>715</v>
      </c>
      <c r="I4" s="11" t="s">
        <v>268</v>
      </c>
      <c r="J4" s="10" t="s">
        <v>100</v>
      </c>
      <c r="M4" s="169" t="s">
        <v>245</v>
      </c>
      <c r="N4" s="125" t="s">
        <v>716</v>
      </c>
      <c r="O4" s="170" t="s">
        <v>810</v>
      </c>
      <c r="P4" s="125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714</v>
      </c>
      <c r="F5" s="9" t="s">
        <v>279</v>
      </c>
      <c r="G5" s="9" t="s">
        <v>282</v>
      </c>
      <c r="H5" s="10" t="s">
        <v>718</v>
      </c>
      <c r="I5" s="11" t="s">
        <v>269</v>
      </c>
      <c r="J5" s="10" t="s">
        <v>575</v>
      </c>
      <c r="M5" s="171" t="s">
        <v>719</v>
      </c>
      <c r="N5" s="125" t="s">
        <v>720</v>
      </c>
      <c r="O5" s="170" t="s">
        <v>811</v>
      </c>
      <c r="P5" s="125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714</v>
      </c>
      <c r="F6" s="9" t="s">
        <v>279</v>
      </c>
      <c r="G6" s="9" t="s">
        <v>181</v>
      </c>
      <c r="H6" s="10" t="s">
        <v>721</v>
      </c>
      <c r="I6" s="11" t="s">
        <v>722</v>
      </c>
      <c r="J6" s="10" t="s">
        <v>574</v>
      </c>
      <c r="M6" s="172" t="s">
        <v>242</v>
      </c>
      <c r="N6" s="124" t="s">
        <v>723</v>
      </c>
      <c r="O6" s="170" t="s">
        <v>724</v>
      </c>
      <c r="P6" s="125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714</v>
      </c>
      <c r="F7" s="9" t="s">
        <v>279</v>
      </c>
      <c r="G7" s="9" t="s">
        <v>222</v>
      </c>
      <c r="H7" s="10" t="s">
        <v>725</v>
      </c>
      <c r="I7" s="11" t="s">
        <v>726</v>
      </c>
      <c r="J7" s="10" t="s">
        <v>574</v>
      </c>
      <c r="M7" s="172" t="s">
        <v>727</v>
      </c>
      <c r="N7" s="124" t="s">
        <v>728</v>
      </c>
      <c r="O7" s="170" t="s">
        <v>724</v>
      </c>
      <c r="P7" s="125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714</v>
      </c>
      <c r="F8" s="9" t="s">
        <v>279</v>
      </c>
      <c r="G8" s="9" t="s">
        <v>284</v>
      </c>
      <c r="H8" s="10" t="s">
        <v>729</v>
      </c>
      <c r="I8" s="13" t="s">
        <v>283</v>
      </c>
      <c r="J8" s="13" t="s">
        <v>68</v>
      </c>
      <c r="K8" s="11"/>
      <c r="M8" s="169" t="s">
        <v>730</v>
      </c>
      <c r="N8" s="124" t="s">
        <v>731</v>
      </c>
      <c r="O8" s="170" t="s">
        <v>732</v>
      </c>
      <c r="P8" s="125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714</v>
      </c>
      <c r="F9" s="9" t="s">
        <v>279</v>
      </c>
      <c r="G9" s="9" t="s">
        <v>108</v>
      </c>
      <c r="H9" s="10" t="s">
        <v>733</v>
      </c>
      <c r="I9" s="14" t="s">
        <v>539</v>
      </c>
      <c r="J9" s="14" t="s">
        <v>122</v>
      </c>
      <c r="M9" s="172" t="s">
        <v>584</v>
      </c>
      <c r="N9" s="124" t="s">
        <v>734</v>
      </c>
      <c r="O9" s="170" t="s">
        <v>732</v>
      </c>
      <c r="P9" s="125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714</v>
      </c>
      <c r="F10" s="9" t="s">
        <v>108</v>
      </c>
      <c r="G10" s="4" t="s">
        <v>368</v>
      </c>
      <c r="H10" s="24" t="s">
        <v>735</v>
      </c>
      <c r="I10" s="13" t="s">
        <v>846</v>
      </c>
      <c r="J10" s="14" t="s">
        <v>847</v>
      </c>
      <c r="M10" s="169" t="s">
        <v>244</v>
      </c>
      <c r="N10" s="124" t="s">
        <v>736</v>
      </c>
      <c r="O10" s="170" t="s">
        <v>737</v>
      </c>
      <c r="P10" s="125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714</v>
      </c>
      <c r="F11" s="9" t="s">
        <v>108</v>
      </c>
      <c r="G11" s="4" t="s">
        <v>738</v>
      </c>
      <c r="H11" s="24" t="s">
        <v>739</v>
      </c>
      <c r="I11" t="s">
        <v>551</v>
      </c>
      <c r="J11" s="14" t="s">
        <v>552</v>
      </c>
      <c r="M11" s="173" t="s">
        <v>246</v>
      </c>
      <c r="N11" s="124" t="s">
        <v>260</v>
      </c>
      <c r="O11" s="170" t="s">
        <v>811</v>
      </c>
      <c r="P11" s="125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714</v>
      </c>
      <c r="F12" s="9" t="s">
        <v>108</v>
      </c>
      <c r="G12" s="4" t="s">
        <v>740</v>
      </c>
      <c r="H12" s="13" t="s">
        <v>283</v>
      </c>
      <c r="I12" t="s">
        <v>266</v>
      </c>
      <c r="M12" s="172" t="s">
        <v>741</v>
      </c>
      <c r="N12" s="124" t="s">
        <v>742</v>
      </c>
      <c r="O12" s="170" t="s">
        <v>732</v>
      </c>
      <c r="P12" s="125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714</v>
      </c>
      <c r="F13" s="9" t="s">
        <v>108</v>
      </c>
      <c r="G13" s="4" t="s">
        <v>743</v>
      </c>
      <c r="H13" s="13" t="s">
        <v>283</v>
      </c>
      <c r="I13" t="s">
        <v>268</v>
      </c>
      <c r="J13" s="10" t="s">
        <v>100</v>
      </c>
      <c r="M13" s="172" t="s">
        <v>594</v>
      </c>
      <c r="N13" s="124" t="s">
        <v>744</v>
      </c>
      <c r="O13" s="170" t="s">
        <v>732</v>
      </c>
      <c r="P13" s="125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646</v>
      </c>
      <c r="J14" s="10" t="s">
        <v>575</v>
      </c>
      <c r="K14" t="s">
        <v>745</v>
      </c>
      <c r="M14" s="172" t="s">
        <v>614</v>
      </c>
      <c r="N14" s="124" t="s">
        <v>746</v>
      </c>
      <c r="O14" s="170" t="s">
        <v>732</v>
      </c>
      <c r="P14" s="125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645</v>
      </c>
      <c r="J15" s="10" t="s">
        <v>647</v>
      </c>
      <c r="K15" t="s">
        <v>747</v>
      </c>
      <c r="M15" s="173" t="s">
        <v>748</v>
      </c>
      <c r="N15" s="124" t="s">
        <v>629</v>
      </c>
      <c r="O15" s="170" t="s">
        <v>732</v>
      </c>
      <c r="P15" s="125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749</v>
      </c>
      <c r="M16" s="172" t="s">
        <v>248</v>
      </c>
      <c r="N16" s="124" t="s">
        <v>750</v>
      </c>
      <c r="O16" s="170" t="s">
        <v>751</v>
      </c>
      <c r="P16" s="125" t="s">
        <v>752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I17" s="12" t="s">
        <v>539</v>
      </c>
      <c r="J17" s="12" t="s">
        <v>844</v>
      </c>
      <c r="K17" s="25" t="s">
        <v>845</v>
      </c>
      <c r="M17" s="171" t="s">
        <v>249</v>
      </c>
      <c r="N17" s="124" t="s">
        <v>753</v>
      </c>
      <c r="O17" s="170" t="s">
        <v>754</v>
      </c>
      <c r="P17" s="125" t="s">
        <v>752</v>
      </c>
      <c r="R17" t="s">
        <v>755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756</v>
      </c>
      <c r="N18" s="174" t="s">
        <v>757</v>
      </c>
      <c r="O18" s="170" t="s">
        <v>732</v>
      </c>
      <c r="P18" s="125" t="s">
        <v>752</v>
      </c>
      <c r="R18" t="s">
        <v>758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4" t="s">
        <v>759</v>
      </c>
      <c r="O19" s="170" t="s">
        <v>760</v>
      </c>
      <c r="P19" s="125" t="s">
        <v>752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645</v>
      </c>
      <c r="L20" s="10" t="s">
        <v>647</v>
      </c>
      <c r="M20" s="172" t="s">
        <v>255</v>
      </c>
      <c r="N20" s="124" t="s">
        <v>289</v>
      </c>
      <c r="O20" s="170" t="s">
        <v>761</v>
      </c>
      <c r="P20" s="125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762</v>
      </c>
      <c r="L21" s="10" t="s">
        <v>574</v>
      </c>
      <c r="M21" s="172" t="s">
        <v>254</v>
      </c>
      <c r="N21" s="124" t="s">
        <v>288</v>
      </c>
      <c r="O21" s="170" t="s">
        <v>761</v>
      </c>
      <c r="P21" s="125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763</v>
      </c>
      <c r="N22" s="124" t="s">
        <v>764</v>
      </c>
      <c r="O22" s="170" t="s">
        <v>765</v>
      </c>
      <c r="P22" s="125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766</v>
      </c>
      <c r="N23" s="174" t="s">
        <v>265</v>
      </c>
      <c r="O23" s="170" t="s">
        <v>732</v>
      </c>
      <c r="P23" s="125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4" t="s">
        <v>767</v>
      </c>
      <c r="O24" s="170" t="s">
        <v>768</v>
      </c>
      <c r="P24" s="125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769</v>
      </c>
      <c r="N25" s="124" t="s">
        <v>362</v>
      </c>
      <c r="O25" s="170" t="s">
        <v>770</v>
      </c>
      <c r="P25" s="125" t="s">
        <v>771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772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773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774</v>
      </c>
      <c r="I29" s="21" t="s">
        <v>301</v>
      </c>
      <c r="J29">
        <v>399</v>
      </c>
      <c r="M29" s="10" t="s">
        <v>715</v>
      </c>
      <c r="N29" s="10" t="s">
        <v>383</v>
      </c>
      <c r="O29" s="169" t="s">
        <v>243</v>
      </c>
      <c r="P29" s="172" t="s">
        <v>837</v>
      </c>
      <c r="R29" t="s">
        <v>775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776</v>
      </c>
      <c r="I30" s="20" t="s">
        <v>304</v>
      </c>
      <c r="M30" s="10" t="s">
        <v>718</v>
      </c>
      <c r="N30" s="10" t="s">
        <v>384</v>
      </c>
      <c r="O30" s="172" t="s">
        <v>244</v>
      </c>
      <c r="P30" s="172" t="s">
        <v>737</v>
      </c>
      <c r="R30" t="s">
        <v>777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778</v>
      </c>
      <c r="I31" s="21" t="s">
        <v>301</v>
      </c>
      <c r="M31" s="10" t="s">
        <v>721</v>
      </c>
      <c r="N31" s="10" t="s">
        <v>385</v>
      </c>
      <c r="O31" s="172" t="s">
        <v>245</v>
      </c>
      <c r="P31" s="172" t="s">
        <v>717</v>
      </c>
      <c r="R31" t="s">
        <v>779</v>
      </c>
    </row>
    <row r="32" spans="2:18" ht="25.2" thickBot="1">
      <c r="B32" s="175" t="s">
        <v>229</v>
      </c>
      <c r="C32" s="176" t="s">
        <v>230</v>
      </c>
      <c r="D32" s="176" t="s">
        <v>740</v>
      </c>
      <c r="E32" s="176" t="s">
        <v>740</v>
      </c>
      <c r="F32" s="176" t="s">
        <v>740</v>
      </c>
      <c r="G32" s="4"/>
      <c r="H32" s="22" t="s">
        <v>780</v>
      </c>
      <c r="I32" s="20" t="s">
        <v>304</v>
      </c>
      <c r="M32" s="10" t="s">
        <v>725</v>
      </c>
      <c r="N32" s="10" t="s">
        <v>781</v>
      </c>
      <c r="O32" s="177" t="s">
        <v>782</v>
      </c>
      <c r="P32" s="177" t="s">
        <v>693</v>
      </c>
      <c r="R32" t="s">
        <v>783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729</v>
      </c>
      <c r="N33" s="10" t="s">
        <v>784</v>
      </c>
      <c r="O33" s="177" t="s">
        <v>692</v>
      </c>
      <c r="P33" s="177" t="s">
        <v>693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M34" s="10" t="s">
        <v>733</v>
      </c>
      <c r="N34" s="12" t="s">
        <v>386</v>
      </c>
      <c r="O34" s="177" t="s">
        <v>785</v>
      </c>
      <c r="P34" s="177" t="s">
        <v>693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M35" s="10" t="s">
        <v>735</v>
      </c>
      <c r="N35" s="12" t="s">
        <v>387</v>
      </c>
      <c r="U35" s="122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739</v>
      </c>
      <c r="N36" s="12" t="s">
        <v>388</v>
      </c>
      <c r="U36" s="126"/>
    </row>
    <row r="37" spans="2:21" ht="16.2" thickBot="1">
      <c r="B37" s="180" t="s">
        <v>363</v>
      </c>
      <c r="C37" s="178" t="s">
        <v>380</v>
      </c>
      <c r="D37" s="178" t="s">
        <v>738</v>
      </c>
      <c r="E37" s="178" t="s">
        <v>738</v>
      </c>
      <c r="F37" s="178" t="s">
        <v>738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786</v>
      </c>
      <c r="D38" s="178" t="s">
        <v>738</v>
      </c>
      <c r="E38" s="178" t="s">
        <v>738</v>
      </c>
      <c r="F38" s="178" t="s">
        <v>738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787</v>
      </c>
      <c r="D39" s="178" t="s">
        <v>740</v>
      </c>
      <c r="E39" s="178" t="s">
        <v>740</v>
      </c>
      <c r="F39" s="178" t="s">
        <v>740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7"/>
    </row>
    <row r="40" spans="2:21" ht="16.2" thickBot="1">
      <c r="B40" s="180" t="s">
        <v>365</v>
      </c>
      <c r="C40" s="178" t="s">
        <v>378</v>
      </c>
      <c r="D40" s="178" t="s">
        <v>743</v>
      </c>
      <c r="E40" s="178" t="s">
        <v>743</v>
      </c>
      <c r="F40" s="178" t="s">
        <v>743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7"/>
    </row>
    <row r="41" spans="2:21" ht="16.2" thickBot="1">
      <c r="B41" s="181" t="s">
        <v>788</v>
      </c>
      <c r="C41" s="182" t="s">
        <v>789</v>
      </c>
      <c r="D41" s="178" t="s">
        <v>740</v>
      </c>
      <c r="E41" s="178" t="s">
        <v>740</v>
      </c>
      <c r="F41" s="178" t="s">
        <v>740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790</v>
      </c>
      <c r="C42" s="178" t="s">
        <v>791</v>
      </c>
      <c r="D42" s="178" t="s">
        <v>743</v>
      </c>
      <c r="E42" s="178" t="s">
        <v>743</v>
      </c>
      <c r="F42" s="178" t="s">
        <v>743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7"/>
    </row>
    <row r="43" spans="2:21" ht="15.6">
      <c r="B43" s="180" t="s">
        <v>792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7"/>
    </row>
    <row r="44" spans="2:21" ht="15.45" customHeight="1">
      <c r="G44" s="4"/>
      <c r="H44" s="23" t="s">
        <v>519</v>
      </c>
      <c r="I44" s="20" t="s">
        <v>304</v>
      </c>
      <c r="U44" s="127"/>
    </row>
    <row r="45" spans="2:21" ht="15.45" customHeight="1">
      <c r="G45" s="4"/>
      <c r="H45" s="23" t="s">
        <v>793</v>
      </c>
      <c r="I45" s="20" t="s">
        <v>304</v>
      </c>
      <c r="U45" s="127"/>
    </row>
    <row r="46" spans="2:21" ht="15.6">
      <c r="G46" s="4"/>
      <c r="H46" s="185" t="s">
        <v>794</v>
      </c>
      <c r="I46" s="20" t="s">
        <v>304</v>
      </c>
      <c r="J46" s="186"/>
    </row>
    <row r="47" spans="2:21" ht="15.6">
      <c r="G47" s="4"/>
      <c r="H47" s="23" t="s">
        <v>839</v>
      </c>
      <c r="I47" s="21" t="s">
        <v>302</v>
      </c>
      <c r="U47" s="160"/>
    </row>
    <row r="48" spans="2:21">
      <c r="H48" s="23" t="s">
        <v>840</v>
      </c>
      <c r="I48" t="s">
        <v>557</v>
      </c>
      <c r="U48" s="160"/>
    </row>
    <row r="49" spans="8:21" ht="15.6">
      <c r="H49" s="185" t="s">
        <v>795</v>
      </c>
      <c r="I49" s="21" t="s">
        <v>302</v>
      </c>
      <c r="U49" s="160"/>
    </row>
    <row r="50" spans="8:21" ht="15.6">
      <c r="H50" s="23" t="s">
        <v>796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6"/>
    </row>
    <row r="52" spans="8:21" ht="15.6">
      <c r="H52" s="23" t="s">
        <v>600</v>
      </c>
      <c r="I52" s="20" t="s">
        <v>304</v>
      </c>
      <c r="U52" s="126"/>
    </row>
    <row r="53" spans="8:21" ht="15.6">
      <c r="H53" s="23" t="s">
        <v>357</v>
      </c>
      <c r="I53" s="20" t="s">
        <v>304</v>
      </c>
      <c r="U53" s="126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797</v>
      </c>
      <c r="I55" s="20" t="s">
        <v>304</v>
      </c>
      <c r="U55" s="126"/>
    </row>
    <row r="56" spans="8:21" ht="15.6">
      <c r="H56" s="23" t="s">
        <v>798</v>
      </c>
      <c r="I56" s="20" t="s">
        <v>304</v>
      </c>
      <c r="U56" s="126"/>
    </row>
    <row r="57" spans="8:21" ht="15.6">
      <c r="H57" s="23" t="s">
        <v>841</v>
      </c>
      <c r="I57" s="20" t="s">
        <v>304</v>
      </c>
      <c r="U57" s="160"/>
    </row>
    <row r="58" spans="8:21" ht="15.6">
      <c r="H58" t="s">
        <v>799</v>
      </c>
      <c r="I58" s="20" t="s">
        <v>304</v>
      </c>
      <c r="U58" s="126"/>
    </row>
    <row r="59" spans="8:21" ht="15.6">
      <c r="H59" t="s">
        <v>800</v>
      </c>
      <c r="I59" s="20" t="s">
        <v>304</v>
      </c>
    </row>
    <row r="60" spans="8:21" ht="15.6">
      <c r="H60" t="s">
        <v>801</v>
      </c>
      <c r="I60" s="20" t="s">
        <v>304</v>
      </c>
      <c r="J60">
        <v>399</v>
      </c>
    </row>
    <row r="61" spans="8:21" ht="15.6">
      <c r="H61" t="s">
        <v>802</v>
      </c>
      <c r="I61" s="20" t="s">
        <v>304</v>
      </c>
      <c r="J61">
        <v>399</v>
      </c>
    </row>
    <row r="62" spans="8:21" ht="15.6">
      <c r="H62" t="s">
        <v>803</v>
      </c>
      <c r="I62" s="20" t="s">
        <v>304</v>
      </c>
    </row>
    <row r="63" spans="8:21" ht="15.6">
      <c r="H63" t="s">
        <v>842</v>
      </c>
      <c r="I63" s="20" t="s">
        <v>304</v>
      </c>
    </row>
    <row r="64" spans="8:21" ht="15.6">
      <c r="H64" t="s">
        <v>843</v>
      </c>
      <c r="I64" s="20" t="s">
        <v>304</v>
      </c>
    </row>
    <row r="65" spans="8:9" ht="15.6">
      <c r="H65" t="s">
        <v>638</v>
      </c>
      <c r="I65" s="20" t="s">
        <v>304</v>
      </c>
    </row>
    <row r="66" spans="8:9">
      <c r="H66" t="s">
        <v>804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7"/>
  <sheetViews>
    <sheetView tabSelected="1" view="pageBreakPreview" zoomScale="70" zoomScaleNormal="80" zoomScaleSheetLayoutView="70" workbookViewId="0">
      <selection activeCell="B14" sqref="B14:G14"/>
    </sheetView>
  </sheetViews>
  <sheetFormatPr defaultRowHeight="14.4"/>
  <cols>
    <col min="1" max="1" width="6.44140625" bestFit="1" customWidth="1"/>
    <col min="2" max="2" width="29.109375" customWidth="1"/>
    <col min="3" max="3" width="39.44140625" customWidth="1"/>
    <col min="4" max="4" width="21.77734375" customWidth="1"/>
    <col min="5" max="5" width="14.21875" customWidth="1"/>
    <col min="6" max="6" width="6.44140625" customWidth="1"/>
    <col min="7" max="7" width="19.44140625" customWidth="1"/>
    <col min="8" max="8" width="18.2187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>
      <c r="A1" s="132"/>
      <c r="B1" s="133"/>
      <c r="C1" s="286" t="s">
        <v>439</v>
      </c>
      <c r="D1" s="286"/>
      <c r="E1" s="286"/>
      <c r="F1" s="286"/>
      <c r="G1" s="286"/>
      <c r="H1" s="286"/>
      <c r="I1" s="287"/>
      <c r="J1" s="134" t="s">
        <v>93</v>
      </c>
      <c r="K1" s="277" t="s">
        <v>860</v>
      </c>
      <c r="L1" s="278"/>
    </row>
    <row r="2" spans="1:12" ht="27">
      <c r="A2" s="135"/>
      <c r="B2" s="136"/>
      <c r="C2" s="136"/>
      <c r="D2" s="136"/>
      <c r="E2" s="136"/>
      <c r="F2" s="136"/>
      <c r="G2" s="137"/>
      <c r="H2" s="138"/>
      <c r="I2" s="136"/>
      <c r="J2" s="139" t="s">
        <v>53</v>
      </c>
      <c r="K2" s="279">
        <v>20250419</v>
      </c>
      <c r="L2" s="280"/>
    </row>
    <row r="3" spans="1:12" ht="27">
      <c r="A3" s="281" t="s">
        <v>292</v>
      </c>
      <c r="B3" s="282"/>
      <c r="C3" s="165" t="s">
        <v>856</v>
      </c>
      <c r="D3" s="140" t="s">
        <v>95</v>
      </c>
      <c r="E3" s="298" t="s">
        <v>854</v>
      </c>
      <c r="F3" s="299"/>
      <c r="G3" s="299"/>
      <c r="H3" s="299"/>
      <c r="I3" s="140" t="s">
        <v>308</v>
      </c>
      <c r="J3" s="292" t="s">
        <v>335</v>
      </c>
      <c r="K3" s="292"/>
      <c r="L3" s="293"/>
    </row>
    <row r="4" spans="1:12" ht="27">
      <c r="A4" s="281" t="s">
        <v>94</v>
      </c>
      <c r="B4" s="282"/>
      <c r="C4" s="294" t="s">
        <v>857</v>
      </c>
      <c r="D4" s="295"/>
      <c r="E4" s="295"/>
      <c r="F4" s="295"/>
      <c r="G4" s="295"/>
      <c r="H4" s="295"/>
      <c r="I4" s="140" t="s">
        <v>601</v>
      </c>
      <c r="J4" s="296" t="s">
        <v>603</v>
      </c>
      <c r="K4" s="296"/>
      <c r="L4" s="297"/>
    </row>
    <row r="5" spans="1:12" ht="27">
      <c r="A5" s="281" t="s">
        <v>340</v>
      </c>
      <c r="B5" s="282"/>
      <c r="C5" s="271" t="s">
        <v>843</v>
      </c>
      <c r="D5" s="140" t="s">
        <v>305</v>
      </c>
      <c r="E5" s="141">
        <v>1</v>
      </c>
      <c r="F5" s="142" t="s">
        <v>338</v>
      </c>
      <c r="G5" s="140" t="s">
        <v>102</v>
      </c>
      <c r="H5" s="141">
        <v>29</v>
      </c>
      <c r="I5" s="143" t="s">
        <v>306</v>
      </c>
      <c r="J5" s="140" t="s">
        <v>339</v>
      </c>
      <c r="K5" s="153">
        <v>77</v>
      </c>
      <c r="L5" s="144" t="s">
        <v>307</v>
      </c>
    </row>
    <row r="6" spans="1:12" ht="27">
      <c r="A6" s="281" t="s">
        <v>312</v>
      </c>
      <c r="B6" s="282"/>
      <c r="C6" s="291" t="s">
        <v>858</v>
      </c>
      <c r="D6" s="284"/>
      <c r="E6" s="284"/>
      <c r="F6" s="284"/>
      <c r="G6" s="140" t="s">
        <v>314</v>
      </c>
      <c r="H6" s="284" t="s">
        <v>849</v>
      </c>
      <c r="I6" s="284"/>
      <c r="J6" s="140" t="s">
        <v>315</v>
      </c>
      <c r="K6" s="291" t="s">
        <v>859</v>
      </c>
      <c r="L6" s="285"/>
    </row>
    <row r="7" spans="1:12" ht="27">
      <c r="A7" s="281" t="s">
        <v>313</v>
      </c>
      <c r="B7" s="282"/>
      <c r="C7" s="283" t="s">
        <v>849</v>
      </c>
      <c r="D7" s="283"/>
      <c r="E7" s="283"/>
      <c r="F7" s="283"/>
      <c r="G7" s="140" t="s">
        <v>314</v>
      </c>
      <c r="H7" s="284" t="s">
        <v>849</v>
      </c>
      <c r="I7" s="284"/>
      <c r="J7" s="140" t="s">
        <v>315</v>
      </c>
      <c r="K7" s="284" t="s">
        <v>849</v>
      </c>
      <c r="L7" s="285"/>
    </row>
    <row r="8" spans="1:12" ht="27">
      <c r="A8" s="145"/>
      <c r="B8" s="140" t="s">
        <v>101</v>
      </c>
      <c r="C8" s="153" t="s">
        <v>594</v>
      </c>
      <c r="D8" s="140" t="s">
        <v>314</v>
      </c>
      <c r="E8" s="288" t="str">
        <f>VLOOKUP(C8,'Ref.3'!M3:P25,3,0)</f>
        <v>Sales Executive</v>
      </c>
      <c r="F8" s="288"/>
      <c r="G8" s="140" t="s">
        <v>311</v>
      </c>
      <c r="H8" s="288" t="str">
        <f>VLOOKUP(C8,'Ref.3'!M3:P25,4,0)</f>
        <v>Resident</v>
      </c>
      <c r="I8" s="288"/>
      <c r="J8" s="140" t="s">
        <v>315</v>
      </c>
      <c r="K8" s="289" t="str">
        <f>VLOOKUP(C8,'Ref.3'!M3:P25,2,0)</f>
        <v>061-421-0333</v>
      </c>
      <c r="L8" s="290"/>
    </row>
    <row r="9" spans="1:12" ht="27">
      <c r="A9" s="145"/>
      <c r="B9" s="140" t="s">
        <v>309</v>
      </c>
      <c r="C9" s="154" t="s">
        <v>182</v>
      </c>
      <c r="D9" s="140" t="s">
        <v>240</v>
      </c>
      <c r="E9" s="304" t="str">
        <f>VLOOKUP(C9,'Ref.3'!B4:G43,2,0)</f>
        <v>LK</v>
      </c>
      <c r="F9" s="304"/>
      <c r="G9" s="140" t="s">
        <v>291</v>
      </c>
      <c r="H9" s="304" t="str">
        <f>VLOOKUP(C9,'Ref.3'!B4:F43,5,0)</f>
        <v>C</v>
      </c>
      <c r="I9" s="304"/>
      <c r="J9" s="140" t="s">
        <v>316</v>
      </c>
      <c r="K9" s="289" t="str">
        <f>VLOOKUP(H9,'Ref.3'!G4:H18,2,0)</f>
        <v>นายมานพ เป่าไม้</v>
      </c>
      <c r="L9" s="290"/>
    </row>
    <row r="10" spans="1:12" ht="27">
      <c r="A10" s="146"/>
      <c r="B10" s="140" t="s">
        <v>296</v>
      </c>
      <c r="C10" s="154" t="s">
        <v>182</v>
      </c>
      <c r="D10" s="140" t="s">
        <v>310</v>
      </c>
      <c r="E10" s="305" t="str">
        <f>VLOOKUP(C9,'Ref.3'!B4:F43,2,0)</f>
        <v>LK</v>
      </c>
      <c r="F10" s="305"/>
      <c r="G10" s="140" t="s">
        <v>390</v>
      </c>
      <c r="H10" s="304" t="s">
        <v>179</v>
      </c>
      <c r="I10" s="304"/>
      <c r="J10" s="140" t="s">
        <v>315</v>
      </c>
      <c r="K10" s="288" t="str">
        <f>VLOOKUP(K9,'Ref.3'!M29:N42,2,0)</f>
        <v>089-495-3695</v>
      </c>
      <c r="L10" s="306"/>
    </row>
    <row r="11" spans="1:12" ht="10.8" customHeight="1" thickBot="1">
      <c r="A11" s="147"/>
      <c r="B11" s="136"/>
      <c r="C11" s="136"/>
      <c r="D11" s="136"/>
      <c r="E11" s="136"/>
      <c r="F11" s="136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09" t="s">
        <v>96</v>
      </c>
      <c r="C12" s="310"/>
      <c r="D12" s="310"/>
      <c r="E12" s="310"/>
      <c r="F12" s="310"/>
      <c r="G12" s="311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4">
        <v>1</v>
      </c>
      <c r="B13" s="312" t="s">
        <v>531</v>
      </c>
      <c r="C13" s="313"/>
      <c r="D13" s="313"/>
      <c r="E13" s="313"/>
      <c r="F13" s="313"/>
      <c r="G13" s="314"/>
      <c r="H13" s="255">
        <v>35000</v>
      </c>
      <c r="I13" s="256">
        <v>1</v>
      </c>
      <c r="J13" s="257" t="s">
        <v>51</v>
      </c>
      <c r="K13" s="258">
        <f>I13*H13</f>
        <v>35000</v>
      </c>
      <c r="L13" s="259" t="s">
        <v>13</v>
      </c>
    </row>
    <row r="14" spans="1:12" ht="24.6">
      <c r="A14" s="254">
        <v>2</v>
      </c>
      <c r="B14" s="312" t="s">
        <v>532</v>
      </c>
      <c r="C14" s="313"/>
      <c r="D14" s="313"/>
      <c r="E14" s="313"/>
      <c r="F14" s="313"/>
      <c r="G14" s="314"/>
      <c r="H14" s="255"/>
      <c r="I14" s="256"/>
      <c r="J14" s="257" t="s">
        <v>51</v>
      </c>
      <c r="K14" s="258">
        <f t="shared" ref="K14:K15" si="0">I14*H14</f>
        <v>0</v>
      </c>
      <c r="L14" s="259" t="s">
        <v>13</v>
      </c>
    </row>
    <row r="15" spans="1:12" ht="24.6">
      <c r="A15" s="254">
        <v>3</v>
      </c>
      <c r="B15" s="300" t="s">
        <v>297</v>
      </c>
      <c r="C15" s="301"/>
      <c r="D15" s="301"/>
      <c r="E15" s="301"/>
      <c r="F15" s="301"/>
      <c r="G15" s="302"/>
      <c r="H15" s="255"/>
      <c r="I15" s="256"/>
      <c r="J15" s="260" t="s">
        <v>50</v>
      </c>
      <c r="K15" s="258">
        <f t="shared" si="0"/>
        <v>0</v>
      </c>
      <c r="L15" s="259" t="s">
        <v>13</v>
      </c>
    </row>
    <row r="16" spans="1:12" ht="24.6">
      <c r="A16" s="254">
        <v>4</v>
      </c>
      <c r="B16" s="307" t="s">
        <v>298</v>
      </c>
      <c r="C16" s="307"/>
      <c r="D16" s="307"/>
      <c r="E16" s="307"/>
      <c r="F16" s="307"/>
      <c r="G16" s="307"/>
      <c r="H16" s="261"/>
      <c r="I16" s="256"/>
      <c r="J16" s="260" t="s">
        <v>50</v>
      </c>
      <c r="K16" s="258">
        <f t="shared" ref="K16" si="1">I16*H16</f>
        <v>0</v>
      </c>
      <c r="L16" s="262" t="s">
        <v>13</v>
      </c>
    </row>
    <row r="17" spans="1:12" ht="24.6">
      <c r="A17" s="321">
        <v>5</v>
      </c>
      <c r="B17" s="263" t="s">
        <v>518</v>
      </c>
      <c r="C17" s="264"/>
      <c r="D17" s="263" t="s">
        <v>523</v>
      </c>
      <c r="E17" s="308"/>
      <c r="F17" s="308"/>
      <c r="G17" s="308"/>
      <c r="H17" s="303" t="s">
        <v>299</v>
      </c>
      <c r="I17" s="303"/>
      <c r="J17" s="303"/>
      <c r="K17" s="266">
        <f>SUM(K13:K16)</f>
        <v>35000</v>
      </c>
      <c r="L17" s="267" t="s">
        <v>13</v>
      </c>
    </row>
    <row r="18" spans="1:12" ht="24.6">
      <c r="A18" s="322"/>
      <c r="B18" s="268" t="s">
        <v>524</v>
      </c>
      <c r="C18" s="265"/>
      <c r="D18" s="268" t="s">
        <v>525</v>
      </c>
      <c r="E18" s="272"/>
      <c r="F18" s="227" t="s">
        <v>517</v>
      </c>
      <c r="G18" s="265"/>
      <c r="H18" s="319" t="s">
        <v>805</v>
      </c>
      <c r="I18" s="319"/>
      <c r="J18" s="319"/>
      <c r="K18" s="266">
        <f>H14</f>
        <v>0</v>
      </c>
      <c r="L18" s="267" t="s">
        <v>13</v>
      </c>
    </row>
    <row r="19" spans="1:12" ht="24.6">
      <c r="A19" s="323"/>
      <c r="B19" s="268" t="s">
        <v>504</v>
      </c>
      <c r="C19" s="265"/>
      <c r="D19" s="273">
        <v>2567</v>
      </c>
      <c r="E19" s="274"/>
      <c r="F19" s="269"/>
      <c r="G19" s="269"/>
      <c r="H19" s="320" t="s">
        <v>304</v>
      </c>
      <c r="I19" s="320"/>
      <c r="J19" s="320"/>
      <c r="K19" s="270">
        <f>VLOOKUP(H19,'Ref.1'!E280:F285,2,0)</f>
        <v>0</v>
      </c>
      <c r="L19" s="267" t="s">
        <v>13</v>
      </c>
    </row>
    <row r="20" spans="1:12" ht="27.6" thickBot="1">
      <c r="A20" s="190">
        <v>6</v>
      </c>
      <c r="B20" s="326" t="s">
        <v>806</v>
      </c>
      <c r="C20" s="327"/>
      <c r="D20" s="328" t="s">
        <v>807</v>
      </c>
      <c r="E20" s="329"/>
      <c r="F20" s="329"/>
      <c r="G20" s="191">
        <f>H13</f>
        <v>35000</v>
      </c>
      <c r="H20" s="192" t="s">
        <v>13</v>
      </c>
      <c r="I20" s="324" t="s">
        <v>808</v>
      </c>
      <c r="J20" s="325"/>
      <c r="K20" s="193">
        <f>K18-K19</f>
        <v>0</v>
      </c>
      <c r="L20" s="194" t="s">
        <v>13</v>
      </c>
    </row>
    <row r="21" spans="1:12" ht="24.6">
      <c r="A21" s="332" t="s">
        <v>521</v>
      </c>
      <c r="B21" s="333"/>
      <c r="C21" s="333"/>
      <c r="D21" s="333"/>
      <c r="E21" s="333"/>
      <c r="F21" s="333"/>
      <c r="G21" s="333"/>
      <c r="H21" s="188"/>
      <c r="I21" s="187"/>
      <c r="J21" s="187"/>
      <c r="K21" s="188"/>
      <c r="L21" s="189"/>
    </row>
    <row r="22" spans="1:12" ht="24.6">
      <c r="A22" s="32" t="s">
        <v>46</v>
      </c>
      <c r="B22" s="334" t="s">
        <v>577</v>
      </c>
      <c r="C22" s="334"/>
      <c r="D22" s="334"/>
      <c r="E22" s="334"/>
      <c r="F22" s="334"/>
      <c r="G22" s="334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7">
        <v>1</v>
      </c>
      <c r="B23" s="315" t="s">
        <v>852</v>
      </c>
      <c r="C23" s="315"/>
      <c r="D23" s="315"/>
      <c r="E23" s="315"/>
      <c r="F23" s="315"/>
      <c r="G23" s="315"/>
      <c r="H23" s="208">
        <v>53000</v>
      </c>
      <c r="I23" s="209">
        <v>1</v>
      </c>
      <c r="J23" s="210" t="s">
        <v>5</v>
      </c>
      <c r="K23" s="208">
        <f t="shared" ref="K23:K45" si="2">IFERROR(I23*H23,0)</f>
        <v>53000</v>
      </c>
      <c r="L23" s="211" t="s">
        <v>13</v>
      </c>
    </row>
    <row r="24" spans="1:12" ht="24.6">
      <c r="A24" s="207">
        <v>2</v>
      </c>
      <c r="B24" s="315" t="s">
        <v>708</v>
      </c>
      <c r="C24" s="315"/>
      <c r="D24" s="315"/>
      <c r="E24" s="315"/>
      <c r="F24" s="315"/>
      <c r="G24" s="315"/>
      <c r="H24" s="208">
        <f>IFERROR(VLOOKUP(B24,'Ref.1'!$E$2:$F$278,2,FALSE),"")</f>
        <v>1890</v>
      </c>
      <c r="I24" s="209">
        <v>1</v>
      </c>
      <c r="J24" s="210" t="str">
        <f>IFERROR(VLOOKUP(B24,'Ref.1'!$B$2:$C$278,2,FALSE),"")</f>
        <v>ตัว</v>
      </c>
      <c r="K24" s="208">
        <f t="shared" si="2"/>
        <v>1890</v>
      </c>
      <c r="L24" s="213" t="s">
        <v>13</v>
      </c>
    </row>
    <row r="25" spans="1:12" ht="24.6">
      <c r="A25" s="207">
        <v>3</v>
      </c>
      <c r="B25" s="315" t="s">
        <v>17</v>
      </c>
      <c r="C25" s="315"/>
      <c r="D25" s="315"/>
      <c r="E25" s="315"/>
      <c r="F25" s="315"/>
      <c r="G25" s="315"/>
      <c r="H25" s="208">
        <f>IFERROR(VLOOKUP(B25,'Ref.1'!$E$2:$F$278,2,FALSE),"")</f>
        <v>1400</v>
      </c>
      <c r="I25" s="209">
        <v>1</v>
      </c>
      <c r="J25" s="210" t="str">
        <f>IFERROR(VLOOKUP(B25,'Ref.1'!$B$2:$C$278,2,FALSE),"")</f>
        <v>ตัว</v>
      </c>
      <c r="K25" s="208">
        <f t="shared" si="2"/>
        <v>1400</v>
      </c>
      <c r="L25" s="213" t="s">
        <v>13</v>
      </c>
    </row>
    <row r="26" spans="1:12" ht="24.6">
      <c r="A26" s="207">
        <v>4</v>
      </c>
      <c r="B26" s="315" t="s">
        <v>461</v>
      </c>
      <c r="C26" s="315"/>
      <c r="D26" s="315"/>
      <c r="E26" s="315"/>
      <c r="F26" s="315"/>
      <c r="G26" s="315"/>
      <c r="H26" s="208">
        <f>IFERROR(VLOOKUP(B26,'Ref.1'!$E$2:$F$278,2,FALSE),"")</f>
        <v>52</v>
      </c>
      <c r="I26" s="209">
        <v>1</v>
      </c>
      <c r="J26" s="210" t="str">
        <f>IFERROR(VLOOKUP(B26,'Ref.1'!$B$2:$C$278,2,FALSE),"")</f>
        <v>เส้น</v>
      </c>
      <c r="K26" s="208">
        <f t="shared" si="2"/>
        <v>52</v>
      </c>
      <c r="L26" s="213" t="s">
        <v>13</v>
      </c>
    </row>
    <row r="27" spans="1:12" ht="24.6">
      <c r="A27" s="207">
        <v>5</v>
      </c>
      <c r="B27" s="331" t="s">
        <v>853</v>
      </c>
      <c r="C27" s="331"/>
      <c r="D27" s="331"/>
      <c r="E27" s="331"/>
      <c r="F27" s="331"/>
      <c r="G27" s="331"/>
      <c r="H27" s="275">
        <v>1500</v>
      </c>
      <c r="I27" s="214">
        <v>1</v>
      </c>
      <c r="J27" s="214" t="s">
        <v>63</v>
      </c>
      <c r="K27" s="208">
        <f t="shared" ref="K27:K28" si="3">IFERROR(I27*H27,0)</f>
        <v>1500</v>
      </c>
      <c r="L27" s="213" t="s">
        <v>13</v>
      </c>
    </row>
    <row r="28" spans="1:12" ht="24.6">
      <c r="A28" s="207">
        <v>6</v>
      </c>
      <c r="B28" s="315" t="s">
        <v>827</v>
      </c>
      <c r="C28" s="315"/>
      <c r="D28" s="315"/>
      <c r="E28" s="315"/>
      <c r="F28" s="315"/>
      <c r="G28" s="315"/>
      <c r="H28" s="276">
        <v>2880</v>
      </c>
      <c r="I28" s="209">
        <v>1</v>
      </c>
      <c r="J28" s="210" t="str">
        <f>IFERROR(VLOOKUP(B28,'[1]Ref.1'!$B$2:$C$279,2,FALSE),"")</f>
        <v>ตู้</v>
      </c>
      <c r="K28" s="276">
        <f t="shared" si="3"/>
        <v>2880</v>
      </c>
      <c r="L28" s="213" t="s">
        <v>13</v>
      </c>
    </row>
    <row r="29" spans="1:12" ht="24.6">
      <c r="A29" s="207">
        <v>7</v>
      </c>
      <c r="B29" s="315" t="s">
        <v>396</v>
      </c>
      <c r="C29" s="315"/>
      <c r="D29" s="315"/>
      <c r="E29" s="315"/>
      <c r="F29" s="315"/>
      <c r="G29" s="315"/>
      <c r="H29" s="208">
        <f>IFERROR(VLOOKUP(B29,'Ref.1'!$E$2:$F$278,2,FALSE),"")</f>
        <v>870</v>
      </c>
      <c r="I29" s="209">
        <v>160</v>
      </c>
      <c r="J29" s="210" t="str">
        <f>IFERROR(VLOOKUP(B29,'Ref.1'!$B$2:$C$278,2,FALSE),"")</f>
        <v>กล่อง</v>
      </c>
      <c r="K29" s="208">
        <f t="shared" si="2"/>
        <v>139200</v>
      </c>
      <c r="L29" s="213" t="s">
        <v>13</v>
      </c>
    </row>
    <row r="30" spans="1:12" ht="24.6">
      <c r="A30" s="207">
        <v>8</v>
      </c>
      <c r="B30" s="315"/>
      <c r="C30" s="315"/>
      <c r="D30" s="315"/>
      <c r="E30" s="315"/>
      <c r="F30" s="315"/>
      <c r="G30" s="315"/>
      <c r="H30" s="208" t="str">
        <f>IFERROR(VLOOKUP(B30,'Ref.1'!$E$2:$F$278,2,FALSE),"")</f>
        <v/>
      </c>
      <c r="I30" s="209"/>
      <c r="J30" s="210" t="str">
        <f>IFERROR(VLOOKUP(B30,'Ref.1'!$B$2:$C$278,2,FALSE),"")</f>
        <v/>
      </c>
      <c r="K30" s="208">
        <f t="shared" si="2"/>
        <v>0</v>
      </c>
      <c r="L30" s="213" t="s">
        <v>13</v>
      </c>
    </row>
    <row r="31" spans="1:12" ht="24.6">
      <c r="A31" s="207">
        <v>9</v>
      </c>
      <c r="B31" s="315"/>
      <c r="C31" s="315"/>
      <c r="D31" s="315"/>
      <c r="E31" s="315"/>
      <c r="F31" s="315"/>
      <c r="G31" s="315"/>
      <c r="H31" s="208" t="str">
        <f>IFERROR(VLOOKUP(B31,'Ref.1'!$E$2:$F$278,2,FALSE),"")</f>
        <v/>
      </c>
      <c r="I31" s="209"/>
      <c r="J31" s="210" t="str">
        <f>IFERROR(VLOOKUP(B31,'Ref.1'!$B$2:$C$278,2,FALSE),"")</f>
        <v/>
      </c>
      <c r="K31" s="208">
        <f t="shared" si="2"/>
        <v>0</v>
      </c>
      <c r="L31" s="213" t="s">
        <v>13</v>
      </c>
    </row>
    <row r="32" spans="1:12" ht="24.6">
      <c r="A32" s="207">
        <v>10</v>
      </c>
      <c r="B32" s="315"/>
      <c r="C32" s="315"/>
      <c r="D32" s="315"/>
      <c r="E32" s="315"/>
      <c r="F32" s="315"/>
      <c r="G32" s="315"/>
      <c r="H32" s="208" t="str">
        <f>IFERROR(VLOOKUP(B32,'Ref.1'!$E$2:$F$278,2,FALSE),"")</f>
        <v/>
      </c>
      <c r="I32" s="209"/>
      <c r="J32" s="210" t="str">
        <f>IFERROR(VLOOKUP(B32,'Ref.1'!$B$2:$C$278,2,FALSE),"")</f>
        <v/>
      </c>
      <c r="K32" s="208">
        <f t="shared" si="2"/>
        <v>0</v>
      </c>
      <c r="L32" s="213" t="s">
        <v>13</v>
      </c>
    </row>
    <row r="33" spans="1:12" ht="24.6">
      <c r="A33" s="207">
        <v>11</v>
      </c>
      <c r="B33" s="315"/>
      <c r="C33" s="315"/>
      <c r="D33" s="315"/>
      <c r="E33" s="315"/>
      <c r="F33" s="315"/>
      <c r="G33" s="315"/>
      <c r="H33" s="208" t="str">
        <f>IFERROR(VLOOKUP(B33,'Ref.1'!$E$2:$F$278,2,FALSE),"")</f>
        <v/>
      </c>
      <c r="I33" s="209"/>
      <c r="J33" s="210" t="str">
        <f>IFERROR(VLOOKUP(B33,'Ref.1'!$B$2:$C$278,2,FALSE),"")</f>
        <v/>
      </c>
      <c r="K33" s="208">
        <f t="shared" si="2"/>
        <v>0</v>
      </c>
      <c r="L33" s="213" t="s">
        <v>13</v>
      </c>
    </row>
    <row r="34" spans="1:12" ht="24.6">
      <c r="A34" s="207">
        <v>12</v>
      </c>
      <c r="B34" s="315"/>
      <c r="C34" s="315"/>
      <c r="D34" s="315"/>
      <c r="E34" s="315"/>
      <c r="F34" s="315"/>
      <c r="G34" s="315"/>
      <c r="H34" s="208" t="str">
        <f>IFERROR(VLOOKUP(B34,'Ref.1'!$E$2:$F$278,2,FALSE),"")</f>
        <v/>
      </c>
      <c r="I34" s="209"/>
      <c r="J34" s="210" t="str">
        <f>IFERROR(VLOOKUP(B34,'Ref.1'!$B$2:$C$278,2,FALSE),"")</f>
        <v/>
      </c>
      <c r="K34" s="208">
        <f t="shared" si="2"/>
        <v>0</v>
      </c>
      <c r="L34" s="213" t="s">
        <v>13</v>
      </c>
    </row>
    <row r="35" spans="1:12" ht="24.6">
      <c r="A35" s="207">
        <v>13</v>
      </c>
      <c r="B35" s="315"/>
      <c r="C35" s="315"/>
      <c r="D35" s="315"/>
      <c r="E35" s="315"/>
      <c r="F35" s="315"/>
      <c r="G35" s="315"/>
      <c r="H35" s="208" t="str">
        <f>IFERROR(VLOOKUP(B35,'Ref.1'!$E$2:$F$278,2,FALSE),"")</f>
        <v/>
      </c>
      <c r="I35" s="209"/>
      <c r="J35" s="210" t="str">
        <f>IFERROR(VLOOKUP(B35,'Ref.1'!$B$2:$C$278,2,FALSE),"")</f>
        <v/>
      </c>
      <c r="K35" s="208">
        <f t="shared" si="2"/>
        <v>0</v>
      </c>
      <c r="L35" s="213" t="s">
        <v>13</v>
      </c>
    </row>
    <row r="36" spans="1:12" ht="24.6">
      <c r="A36" s="207">
        <v>14</v>
      </c>
      <c r="B36" s="315"/>
      <c r="C36" s="315"/>
      <c r="D36" s="315"/>
      <c r="E36" s="315"/>
      <c r="F36" s="315"/>
      <c r="G36" s="315"/>
      <c r="H36" s="208" t="str">
        <f>IFERROR(VLOOKUP(B36,'Ref.1'!$E$2:$F$278,2,FALSE),"")</f>
        <v/>
      </c>
      <c r="I36" s="209"/>
      <c r="J36" s="210" t="str">
        <f>IFERROR(VLOOKUP(B36,'Ref.1'!$B$2:$C$278,2,FALSE),"")</f>
        <v/>
      </c>
      <c r="K36" s="208">
        <f t="shared" si="2"/>
        <v>0</v>
      </c>
      <c r="L36" s="213" t="s">
        <v>13</v>
      </c>
    </row>
    <row r="37" spans="1:12" ht="24.6">
      <c r="A37" s="207">
        <v>15</v>
      </c>
      <c r="B37" s="315"/>
      <c r="C37" s="315"/>
      <c r="D37" s="315"/>
      <c r="E37" s="315"/>
      <c r="F37" s="315"/>
      <c r="G37" s="315"/>
      <c r="H37" s="208" t="str">
        <f>IFERROR(VLOOKUP(B37,'Ref.1'!$E$2:$F$278,2,FALSE),"")</f>
        <v/>
      </c>
      <c r="I37" s="209"/>
      <c r="J37" s="210" t="str">
        <f>IFERROR(VLOOKUP(B37,'Ref.1'!$B$2:$C$278,2,FALSE),"")</f>
        <v/>
      </c>
      <c r="K37" s="208">
        <f t="shared" si="2"/>
        <v>0</v>
      </c>
      <c r="L37" s="213" t="s">
        <v>13</v>
      </c>
    </row>
    <row r="38" spans="1:12" ht="24.6">
      <c r="A38" s="207">
        <v>16</v>
      </c>
      <c r="B38" s="316"/>
      <c r="C38" s="317"/>
      <c r="D38" s="317"/>
      <c r="E38" s="317"/>
      <c r="F38" s="317"/>
      <c r="G38" s="318"/>
      <c r="H38" s="208" t="str">
        <f>IFERROR(VLOOKUP(B38,'Ref.1'!$E$2:$F$278,2,FALSE),"")</f>
        <v/>
      </c>
      <c r="I38" s="209"/>
      <c r="J38" s="210" t="str">
        <f>IFERROR(VLOOKUP(B38,'Ref.1'!$B$2:$C$278,2,FALSE),"")</f>
        <v/>
      </c>
      <c r="K38" s="208">
        <f t="shared" si="2"/>
        <v>0</v>
      </c>
      <c r="L38" s="213" t="s">
        <v>13</v>
      </c>
    </row>
    <row r="39" spans="1:12" ht="24.6">
      <c r="A39" s="207">
        <v>17</v>
      </c>
      <c r="B39" s="330" t="s">
        <v>542</v>
      </c>
      <c r="C39" s="330"/>
      <c r="D39" s="330"/>
      <c r="E39" s="330"/>
      <c r="F39" s="330"/>
      <c r="G39" s="330"/>
      <c r="H39" s="214"/>
      <c r="I39" s="214"/>
      <c r="J39" s="214"/>
      <c r="K39" s="208">
        <f t="shared" si="2"/>
        <v>0</v>
      </c>
      <c r="L39" s="213" t="s">
        <v>13</v>
      </c>
    </row>
    <row r="40" spans="1:12" ht="24.6">
      <c r="A40" s="207">
        <v>18</v>
      </c>
      <c r="B40" s="330" t="s">
        <v>542</v>
      </c>
      <c r="C40" s="330"/>
      <c r="D40" s="330"/>
      <c r="E40" s="330"/>
      <c r="F40" s="330"/>
      <c r="G40" s="330"/>
      <c r="H40" s="214"/>
      <c r="I40" s="214"/>
      <c r="J40" s="214"/>
      <c r="K40" s="208">
        <f t="shared" si="2"/>
        <v>0</v>
      </c>
      <c r="L40" s="213" t="s">
        <v>13</v>
      </c>
    </row>
    <row r="41" spans="1:12" ht="24.6" hidden="1">
      <c r="A41" s="207">
        <v>21</v>
      </c>
      <c r="B41" s="335"/>
      <c r="C41" s="336"/>
      <c r="D41" s="336"/>
      <c r="E41" s="336"/>
      <c r="F41" s="336"/>
      <c r="G41" s="337"/>
      <c r="H41" s="208" t="str">
        <f t="shared" ref="H41:H42" si="4">IFERROR(VLOOKUP(B41,Priceนอกอาคาร,2,FALSE),"")</f>
        <v/>
      </c>
      <c r="I41" s="210"/>
      <c r="J41" s="210" t="str">
        <f t="shared" ref="J41:J45" si="5">IFERROR(VLOOKUP(B41,หน่วยนอกอาคาร,2,FALSE),"")</f>
        <v/>
      </c>
      <c r="K41" s="208">
        <f t="shared" si="2"/>
        <v>0</v>
      </c>
      <c r="L41" s="213" t="s">
        <v>13</v>
      </c>
    </row>
    <row r="42" spans="1:12" ht="24.6" hidden="1">
      <c r="A42" s="212">
        <v>22</v>
      </c>
      <c r="B42" s="316"/>
      <c r="C42" s="317"/>
      <c r="D42" s="317"/>
      <c r="E42" s="317"/>
      <c r="F42" s="317"/>
      <c r="G42" s="318"/>
      <c r="H42" s="208" t="str">
        <f t="shared" si="4"/>
        <v/>
      </c>
      <c r="I42" s="210"/>
      <c r="J42" s="210" t="str">
        <f t="shared" si="5"/>
        <v/>
      </c>
      <c r="K42" s="208">
        <f t="shared" si="2"/>
        <v>0</v>
      </c>
      <c r="L42" s="213" t="s">
        <v>13</v>
      </c>
    </row>
    <row r="43" spans="1:12" ht="24.6" hidden="1">
      <c r="A43" s="207">
        <v>23</v>
      </c>
      <c r="B43" s="316"/>
      <c r="C43" s="317"/>
      <c r="D43" s="317"/>
      <c r="E43" s="317"/>
      <c r="F43" s="317"/>
      <c r="G43" s="318"/>
      <c r="H43" s="208" t="str">
        <f>IFERROR(VLOOKUP(B43,Priceนอกอาคาร,2,FALSE),"")</f>
        <v/>
      </c>
      <c r="I43" s="215"/>
      <c r="J43" s="210" t="str">
        <f t="shared" si="5"/>
        <v/>
      </c>
      <c r="K43" s="208">
        <f t="shared" si="2"/>
        <v>0</v>
      </c>
      <c r="L43" s="213" t="s">
        <v>13</v>
      </c>
    </row>
    <row r="44" spans="1:12" ht="24.6" hidden="1">
      <c r="A44" s="212">
        <v>24</v>
      </c>
      <c r="B44" s="316"/>
      <c r="C44" s="317"/>
      <c r="D44" s="317"/>
      <c r="E44" s="317"/>
      <c r="F44" s="317"/>
      <c r="G44" s="318"/>
      <c r="H44" s="208" t="str">
        <f>IFERROR(VLOOKUP(B44,Priceนอกอาคาร,2,FALSE),"")</f>
        <v/>
      </c>
      <c r="I44" s="215"/>
      <c r="J44" s="210" t="str">
        <f t="shared" si="5"/>
        <v/>
      </c>
      <c r="K44" s="208">
        <f t="shared" si="2"/>
        <v>0</v>
      </c>
      <c r="L44" s="213" t="s">
        <v>13</v>
      </c>
    </row>
    <row r="45" spans="1:12" ht="24.6" hidden="1">
      <c r="A45" s="207">
        <v>25</v>
      </c>
      <c r="B45" s="316"/>
      <c r="C45" s="317"/>
      <c r="D45" s="317"/>
      <c r="E45" s="317"/>
      <c r="F45" s="317"/>
      <c r="G45" s="318"/>
      <c r="H45" s="208" t="str">
        <f t="shared" ref="H45" si="6">IFERROR(VLOOKUP(B45,Priceนอกอาคาร,2,FALSE),"")</f>
        <v/>
      </c>
      <c r="I45" s="215"/>
      <c r="J45" s="210" t="str">
        <f t="shared" si="5"/>
        <v/>
      </c>
      <c r="K45" s="208">
        <f t="shared" si="2"/>
        <v>0</v>
      </c>
      <c r="L45" s="213" t="s">
        <v>13</v>
      </c>
    </row>
    <row r="46" spans="1:12" ht="27" thickBot="1">
      <c r="A46" s="341" t="s">
        <v>97</v>
      </c>
      <c r="B46" s="342"/>
      <c r="C46" s="342"/>
      <c r="D46" s="342"/>
      <c r="E46" s="342"/>
      <c r="F46" s="342"/>
      <c r="G46" s="342"/>
      <c r="H46" s="342"/>
      <c r="I46" s="342"/>
      <c r="J46" s="342"/>
      <c r="K46" s="216">
        <f>SUM(K23:K45)</f>
        <v>199922</v>
      </c>
      <c r="L46" s="217" t="s">
        <v>13</v>
      </c>
    </row>
    <row r="47" spans="1:12" ht="24.6" hidden="1">
      <c r="A47" s="343" t="s">
        <v>337</v>
      </c>
      <c r="B47" s="344"/>
      <c r="C47" s="344"/>
      <c r="D47" s="344"/>
      <c r="E47" s="344"/>
      <c r="F47" s="344"/>
      <c r="G47" s="344"/>
      <c r="H47" s="344"/>
      <c r="I47" s="344"/>
      <c r="J47" s="344"/>
      <c r="K47" s="344"/>
      <c r="L47" s="345"/>
    </row>
    <row r="48" spans="1:12" ht="27" hidden="1">
      <c r="A48" s="218" t="s">
        <v>46</v>
      </c>
      <c r="B48" s="346" t="s">
        <v>88</v>
      </c>
      <c r="C48" s="346"/>
      <c r="D48" s="346"/>
      <c r="E48" s="346"/>
      <c r="F48" s="346"/>
      <c r="G48" s="346"/>
      <c r="H48" s="220" t="s">
        <v>2</v>
      </c>
      <c r="I48" s="219" t="s">
        <v>30</v>
      </c>
      <c r="J48" s="219" t="s">
        <v>1</v>
      </c>
      <c r="K48" s="220" t="s">
        <v>3</v>
      </c>
      <c r="L48" s="221" t="s">
        <v>1</v>
      </c>
    </row>
    <row r="49" spans="1:12" ht="24.6" hidden="1">
      <c r="A49" s="222">
        <v>1</v>
      </c>
      <c r="B49" s="315" t="s">
        <v>488</v>
      </c>
      <c r="C49" s="315"/>
      <c r="D49" s="315"/>
      <c r="E49" s="315"/>
      <c r="F49" s="315"/>
      <c r="G49" s="315"/>
      <c r="H49" s="208">
        <f t="shared" ref="H49:H60" si="7">IFERROR(VLOOKUP(B49,Priceนอกอาคาร,2,FALSE),"")</f>
        <v>2000</v>
      </c>
      <c r="I49" s="209"/>
      <c r="J49" s="210" t="str">
        <f>IFERROR(VLOOKUP(B49,หน่วยนอกอาคาร,2,FALSE),"")</f>
        <v>ตัว</v>
      </c>
      <c r="K49" s="208">
        <f t="shared" ref="K49:K60" si="8">IFERROR(I49*H49,0)</f>
        <v>0</v>
      </c>
      <c r="L49" s="211" t="s">
        <v>13</v>
      </c>
    </row>
    <row r="50" spans="1:12" ht="24.6" hidden="1">
      <c r="A50" s="222">
        <v>2</v>
      </c>
      <c r="B50" s="315" t="s">
        <v>489</v>
      </c>
      <c r="C50" s="315"/>
      <c r="D50" s="315"/>
      <c r="E50" s="315"/>
      <c r="F50" s="315"/>
      <c r="G50" s="315"/>
      <c r="H50" s="208">
        <f t="shared" si="7"/>
        <v>10890</v>
      </c>
      <c r="I50" s="209"/>
      <c r="J50" s="210" t="str">
        <f t="shared" ref="J50:J78" si="9">IFERROR(VLOOKUP(B50,หน่วยนอกอาคาร,2,FALSE),"")</f>
        <v>ตัว</v>
      </c>
      <c r="K50" s="208">
        <f t="shared" si="8"/>
        <v>0</v>
      </c>
      <c r="L50" s="211" t="s">
        <v>13</v>
      </c>
    </row>
    <row r="51" spans="1:12" ht="24.6" hidden="1">
      <c r="A51" s="222">
        <v>3</v>
      </c>
      <c r="B51" s="315" t="s">
        <v>129</v>
      </c>
      <c r="C51" s="315"/>
      <c r="D51" s="315"/>
      <c r="E51" s="315"/>
      <c r="F51" s="315"/>
      <c r="G51" s="315"/>
      <c r="H51" s="208" t="str">
        <f t="shared" si="7"/>
        <v/>
      </c>
      <c r="I51" s="209"/>
      <c r="J51" s="210" t="str">
        <f t="shared" si="9"/>
        <v/>
      </c>
      <c r="K51" s="208">
        <f t="shared" si="8"/>
        <v>0</v>
      </c>
      <c r="L51" s="211" t="s">
        <v>13</v>
      </c>
    </row>
    <row r="52" spans="1:12" ht="24.6" hidden="1">
      <c r="A52" s="222">
        <v>4</v>
      </c>
      <c r="B52" s="315" t="s">
        <v>130</v>
      </c>
      <c r="C52" s="315"/>
      <c r="D52" s="315"/>
      <c r="E52" s="315"/>
      <c r="F52" s="315"/>
      <c r="G52" s="315"/>
      <c r="H52" s="208" t="str">
        <f t="shared" si="7"/>
        <v/>
      </c>
      <c r="I52" s="209"/>
      <c r="J52" s="210" t="str">
        <f t="shared" si="9"/>
        <v/>
      </c>
      <c r="K52" s="208">
        <f t="shared" si="8"/>
        <v>0</v>
      </c>
      <c r="L52" s="211" t="s">
        <v>13</v>
      </c>
    </row>
    <row r="53" spans="1:12" ht="24.6" hidden="1">
      <c r="A53" s="222">
        <v>5</v>
      </c>
      <c r="B53" s="316" t="s">
        <v>131</v>
      </c>
      <c r="C53" s="317"/>
      <c r="D53" s="317"/>
      <c r="E53" s="317"/>
      <c r="F53" s="317"/>
      <c r="G53" s="318"/>
      <c r="H53" s="208">
        <f t="shared" si="7"/>
        <v>1800</v>
      </c>
      <c r="I53" s="209"/>
      <c r="J53" s="210" t="str">
        <f t="shared" si="9"/>
        <v>กล่อง</v>
      </c>
      <c r="K53" s="208">
        <f t="shared" si="8"/>
        <v>0</v>
      </c>
      <c r="L53" s="211" t="s">
        <v>13</v>
      </c>
    </row>
    <row r="54" spans="1:12" ht="24.6" hidden="1">
      <c r="A54" s="222">
        <v>6</v>
      </c>
      <c r="B54" s="316" t="s">
        <v>41</v>
      </c>
      <c r="C54" s="317"/>
      <c r="D54" s="317"/>
      <c r="E54" s="317"/>
      <c r="F54" s="317"/>
      <c r="G54" s="318"/>
      <c r="H54" s="208">
        <f t="shared" si="7"/>
        <v>50</v>
      </c>
      <c r="I54" s="209"/>
      <c r="J54" s="210" t="str">
        <f t="shared" si="9"/>
        <v>ถุง</v>
      </c>
      <c r="K54" s="208">
        <f t="shared" si="8"/>
        <v>0</v>
      </c>
      <c r="L54" s="211" t="s">
        <v>13</v>
      </c>
    </row>
    <row r="55" spans="1:12" ht="24.6" hidden="1">
      <c r="A55" s="222">
        <v>7</v>
      </c>
      <c r="B55" s="316"/>
      <c r="C55" s="317"/>
      <c r="D55" s="317"/>
      <c r="E55" s="317"/>
      <c r="F55" s="317"/>
      <c r="G55" s="318"/>
      <c r="H55" s="208" t="str">
        <f t="shared" si="7"/>
        <v/>
      </c>
      <c r="I55" s="209"/>
      <c r="J55" s="210" t="str">
        <f t="shared" si="9"/>
        <v/>
      </c>
      <c r="K55" s="208">
        <f t="shared" si="8"/>
        <v>0</v>
      </c>
      <c r="L55" s="211" t="s">
        <v>13</v>
      </c>
    </row>
    <row r="56" spans="1:12" ht="24.6" hidden="1">
      <c r="A56" s="222">
        <v>8</v>
      </c>
      <c r="B56" s="316"/>
      <c r="C56" s="317"/>
      <c r="D56" s="317"/>
      <c r="E56" s="317"/>
      <c r="F56" s="317"/>
      <c r="G56" s="318"/>
      <c r="H56" s="208" t="str">
        <f t="shared" si="7"/>
        <v/>
      </c>
      <c r="I56" s="209"/>
      <c r="J56" s="210" t="str">
        <f t="shared" si="9"/>
        <v/>
      </c>
      <c r="K56" s="208">
        <f t="shared" si="8"/>
        <v>0</v>
      </c>
      <c r="L56" s="211" t="s">
        <v>13</v>
      </c>
    </row>
    <row r="57" spans="1:12" ht="24.6" hidden="1">
      <c r="A57" s="222">
        <v>9</v>
      </c>
      <c r="B57" s="316"/>
      <c r="C57" s="317"/>
      <c r="D57" s="317"/>
      <c r="E57" s="317"/>
      <c r="F57" s="317"/>
      <c r="G57" s="318"/>
      <c r="H57" s="208" t="str">
        <f t="shared" si="7"/>
        <v/>
      </c>
      <c r="I57" s="209"/>
      <c r="J57" s="210" t="str">
        <f t="shared" si="9"/>
        <v/>
      </c>
      <c r="K57" s="208">
        <f t="shared" si="8"/>
        <v>0</v>
      </c>
      <c r="L57" s="211" t="s">
        <v>13</v>
      </c>
    </row>
    <row r="58" spans="1:12" ht="24.6" hidden="1">
      <c r="A58" s="222">
        <v>10</v>
      </c>
      <c r="B58" s="316"/>
      <c r="C58" s="317"/>
      <c r="D58" s="317"/>
      <c r="E58" s="317"/>
      <c r="F58" s="317"/>
      <c r="G58" s="318"/>
      <c r="H58" s="208" t="str">
        <f t="shared" si="7"/>
        <v/>
      </c>
      <c r="I58" s="209"/>
      <c r="J58" s="210" t="str">
        <f t="shared" si="9"/>
        <v/>
      </c>
      <c r="K58" s="208">
        <f t="shared" si="8"/>
        <v>0</v>
      </c>
      <c r="L58" s="211" t="s">
        <v>13</v>
      </c>
    </row>
    <row r="59" spans="1:12" ht="24.6" hidden="1">
      <c r="A59" s="222">
        <v>11</v>
      </c>
      <c r="B59" s="316"/>
      <c r="C59" s="317"/>
      <c r="D59" s="317"/>
      <c r="E59" s="317"/>
      <c r="F59" s="317"/>
      <c r="G59" s="318"/>
      <c r="H59" s="208" t="str">
        <f t="shared" si="7"/>
        <v/>
      </c>
      <c r="I59" s="210"/>
      <c r="J59" s="210" t="str">
        <f t="shared" si="9"/>
        <v/>
      </c>
      <c r="K59" s="208">
        <f t="shared" si="8"/>
        <v>0</v>
      </c>
      <c r="L59" s="211" t="s">
        <v>13</v>
      </c>
    </row>
    <row r="60" spans="1:12" ht="24.6" hidden="1">
      <c r="A60" s="222">
        <v>12</v>
      </c>
      <c r="B60" s="316"/>
      <c r="C60" s="317"/>
      <c r="D60" s="317"/>
      <c r="E60" s="317"/>
      <c r="F60" s="317"/>
      <c r="G60" s="318"/>
      <c r="H60" s="208" t="str">
        <f t="shared" si="7"/>
        <v/>
      </c>
      <c r="I60" s="210"/>
      <c r="J60" s="210" t="str">
        <f t="shared" si="9"/>
        <v/>
      </c>
      <c r="K60" s="208">
        <f t="shared" si="8"/>
        <v>0</v>
      </c>
      <c r="L60" s="211" t="s">
        <v>13</v>
      </c>
    </row>
    <row r="61" spans="1:12" ht="24.6" hidden="1">
      <c r="A61" s="223">
        <v>13</v>
      </c>
      <c r="B61" s="224"/>
      <c r="C61" s="225"/>
      <c r="D61" s="225"/>
      <c r="E61" s="225"/>
      <c r="F61" s="225"/>
      <c r="G61" s="225"/>
      <c r="H61" s="226"/>
      <c r="I61" s="227"/>
      <c r="J61" s="227"/>
      <c r="K61" s="226"/>
      <c r="L61" s="211"/>
    </row>
    <row r="62" spans="1:12" ht="24.6" hidden="1">
      <c r="A62" s="223">
        <v>14</v>
      </c>
      <c r="B62" s="224"/>
      <c r="C62" s="225"/>
      <c r="D62" s="225"/>
      <c r="E62" s="225"/>
      <c r="F62" s="225"/>
      <c r="G62" s="225"/>
      <c r="H62" s="226"/>
      <c r="I62" s="227"/>
      <c r="J62" s="227"/>
      <c r="K62" s="226"/>
      <c r="L62" s="211"/>
    </row>
    <row r="63" spans="1:12" ht="24.6" hidden="1">
      <c r="A63" s="223">
        <v>15</v>
      </c>
      <c r="B63" s="224"/>
      <c r="C63" s="225"/>
      <c r="D63" s="225"/>
      <c r="E63" s="225"/>
      <c r="F63" s="225"/>
      <c r="G63" s="225"/>
      <c r="H63" s="226"/>
      <c r="I63" s="227"/>
      <c r="J63" s="227"/>
      <c r="K63" s="226"/>
      <c r="L63" s="211"/>
    </row>
    <row r="64" spans="1:12" ht="24.6" hidden="1">
      <c r="A64" s="223">
        <v>16</v>
      </c>
      <c r="B64" s="224"/>
      <c r="C64" s="225"/>
      <c r="D64" s="225"/>
      <c r="E64" s="225"/>
      <c r="F64" s="225"/>
      <c r="G64" s="225"/>
      <c r="H64" s="226"/>
      <c r="I64" s="227"/>
      <c r="J64" s="227"/>
      <c r="K64" s="226"/>
      <c r="L64" s="211"/>
    </row>
    <row r="65" spans="1:12" ht="24.6" hidden="1">
      <c r="A65" s="223">
        <v>17</v>
      </c>
      <c r="B65" s="224"/>
      <c r="C65" s="225"/>
      <c r="D65" s="225"/>
      <c r="E65" s="225"/>
      <c r="F65" s="225"/>
      <c r="G65" s="225"/>
      <c r="H65" s="226"/>
      <c r="I65" s="227"/>
      <c r="J65" s="227"/>
      <c r="K65" s="226"/>
      <c r="L65" s="211"/>
    </row>
    <row r="66" spans="1:12" ht="24.6" hidden="1">
      <c r="A66" s="223">
        <v>18</v>
      </c>
      <c r="B66" s="224"/>
      <c r="C66" s="225"/>
      <c r="D66" s="225"/>
      <c r="E66" s="225"/>
      <c r="F66" s="225"/>
      <c r="G66" s="225"/>
      <c r="H66" s="226"/>
      <c r="I66" s="227"/>
      <c r="J66" s="227"/>
      <c r="K66" s="226"/>
      <c r="L66" s="211"/>
    </row>
    <row r="67" spans="1:12" ht="24.6" hidden="1">
      <c r="A67" s="223">
        <v>19</v>
      </c>
      <c r="B67" s="224"/>
      <c r="C67" s="225"/>
      <c r="D67" s="225"/>
      <c r="E67" s="225"/>
      <c r="F67" s="225"/>
      <c r="G67" s="225"/>
      <c r="H67" s="226"/>
      <c r="I67" s="227"/>
      <c r="J67" s="227"/>
      <c r="K67" s="226"/>
      <c r="L67" s="211"/>
    </row>
    <row r="68" spans="1:12" ht="24.6" hidden="1">
      <c r="A68" s="223">
        <v>20</v>
      </c>
      <c r="B68" s="224"/>
      <c r="C68" s="225"/>
      <c r="D68" s="225"/>
      <c r="E68" s="225"/>
      <c r="F68" s="225"/>
      <c r="G68" s="225"/>
      <c r="H68" s="226"/>
      <c r="I68" s="227"/>
      <c r="J68" s="227"/>
      <c r="K68" s="226"/>
      <c r="L68" s="211"/>
    </row>
    <row r="69" spans="1:12" ht="24.6" hidden="1">
      <c r="A69" s="223">
        <v>21</v>
      </c>
      <c r="B69" s="224"/>
      <c r="C69" s="225"/>
      <c r="D69" s="225"/>
      <c r="E69" s="225"/>
      <c r="F69" s="225"/>
      <c r="G69" s="225"/>
      <c r="H69" s="226"/>
      <c r="I69" s="227"/>
      <c r="J69" s="227"/>
      <c r="K69" s="226"/>
      <c r="L69" s="211"/>
    </row>
    <row r="70" spans="1:12" ht="24.6" hidden="1">
      <c r="A70" s="223">
        <v>22</v>
      </c>
      <c r="B70" s="224"/>
      <c r="C70" s="225"/>
      <c r="D70" s="225"/>
      <c r="E70" s="225"/>
      <c r="F70" s="225"/>
      <c r="G70" s="225"/>
      <c r="H70" s="226"/>
      <c r="I70" s="227"/>
      <c r="J70" s="227"/>
      <c r="K70" s="226"/>
      <c r="L70" s="211"/>
    </row>
    <row r="71" spans="1:12" ht="24.6" hidden="1">
      <c r="A71" s="223">
        <v>23</v>
      </c>
      <c r="B71" s="224"/>
      <c r="C71" s="225"/>
      <c r="D71" s="225"/>
      <c r="E71" s="225"/>
      <c r="F71" s="225"/>
      <c r="G71" s="225"/>
      <c r="H71" s="226"/>
      <c r="I71" s="227"/>
      <c r="J71" s="227"/>
      <c r="K71" s="226"/>
      <c r="L71" s="211"/>
    </row>
    <row r="72" spans="1:12" ht="24.6" hidden="1">
      <c r="A72" s="223">
        <v>24</v>
      </c>
      <c r="B72" s="224"/>
      <c r="C72" s="225"/>
      <c r="D72" s="225"/>
      <c r="E72" s="225"/>
      <c r="F72" s="225"/>
      <c r="G72" s="225"/>
      <c r="H72" s="226"/>
      <c r="I72" s="227"/>
      <c r="J72" s="227"/>
      <c r="K72" s="226"/>
      <c r="L72" s="211"/>
    </row>
    <row r="73" spans="1:12" ht="24.6" hidden="1">
      <c r="A73" s="223">
        <v>25</v>
      </c>
      <c r="B73" s="224"/>
      <c r="C73" s="225"/>
      <c r="D73" s="225"/>
      <c r="E73" s="225"/>
      <c r="F73" s="225"/>
      <c r="G73" s="225"/>
      <c r="H73" s="226"/>
      <c r="I73" s="227"/>
      <c r="J73" s="227"/>
      <c r="K73" s="226"/>
      <c r="L73" s="211"/>
    </row>
    <row r="74" spans="1:12" ht="24.6" hidden="1">
      <c r="A74" s="223">
        <v>26</v>
      </c>
      <c r="B74" s="224"/>
      <c r="C74" s="225"/>
      <c r="D74" s="225"/>
      <c r="E74" s="225"/>
      <c r="F74" s="225"/>
      <c r="G74" s="225"/>
      <c r="H74" s="226" t="str">
        <f t="shared" ref="H74:H78" si="10">IFERROR(VLOOKUP(B74,Priceนอกอาคาร,2,FALSE),"")</f>
        <v/>
      </c>
      <c r="I74" s="227"/>
      <c r="J74" s="227" t="str">
        <f t="shared" si="9"/>
        <v/>
      </c>
      <c r="K74" s="226">
        <f>IFERROR(I74*H74,0)</f>
        <v>0</v>
      </c>
      <c r="L74" s="211"/>
    </row>
    <row r="75" spans="1:12" ht="24.6" hidden="1">
      <c r="A75" s="223">
        <v>27</v>
      </c>
      <c r="B75" s="224"/>
      <c r="C75" s="225"/>
      <c r="D75" s="225"/>
      <c r="E75" s="225"/>
      <c r="F75" s="225"/>
      <c r="G75" s="225"/>
      <c r="H75" s="226" t="str">
        <f t="shared" si="10"/>
        <v/>
      </c>
      <c r="I75" s="227"/>
      <c r="J75" s="227" t="str">
        <f t="shared" si="9"/>
        <v/>
      </c>
      <c r="K75" s="226">
        <f>IFERROR(I75*H75,0)</f>
        <v>0</v>
      </c>
      <c r="L75" s="211"/>
    </row>
    <row r="76" spans="1:12" ht="11.55" hidden="1" customHeight="1">
      <c r="A76" s="223">
        <v>28</v>
      </c>
      <c r="B76" s="224"/>
      <c r="C76" s="225"/>
      <c r="D76" s="225"/>
      <c r="E76" s="225"/>
      <c r="F76" s="225"/>
      <c r="G76" s="225"/>
      <c r="H76" s="226" t="str">
        <f t="shared" si="10"/>
        <v/>
      </c>
      <c r="I76" s="227"/>
      <c r="J76" s="227" t="str">
        <f t="shared" si="9"/>
        <v/>
      </c>
      <c r="K76" s="226">
        <f>IFERROR(I76*H76,0)</f>
        <v>0</v>
      </c>
      <c r="L76" s="211"/>
    </row>
    <row r="77" spans="1:12" ht="24.6" hidden="1">
      <c r="A77" s="223">
        <v>29</v>
      </c>
      <c r="B77" s="224"/>
      <c r="C77" s="225"/>
      <c r="D77" s="225"/>
      <c r="E77" s="225"/>
      <c r="F77" s="225"/>
      <c r="G77" s="225"/>
      <c r="H77" s="226" t="str">
        <f t="shared" si="10"/>
        <v/>
      </c>
      <c r="I77" s="227"/>
      <c r="J77" s="227" t="str">
        <f t="shared" si="9"/>
        <v/>
      </c>
      <c r="K77" s="226">
        <f>IFERROR(I77*H77,0)</f>
        <v>0</v>
      </c>
      <c r="L77" s="211"/>
    </row>
    <row r="78" spans="1:12" ht="24.6" hidden="1">
      <c r="A78" s="228">
        <v>30</v>
      </c>
      <c r="B78" s="229"/>
      <c r="C78" s="230"/>
      <c r="D78" s="230"/>
      <c r="E78" s="230"/>
      <c r="F78" s="230"/>
      <c r="G78" s="230"/>
      <c r="H78" s="231" t="str">
        <f t="shared" si="10"/>
        <v/>
      </c>
      <c r="I78" s="227"/>
      <c r="J78" s="227" t="str">
        <f t="shared" si="9"/>
        <v/>
      </c>
      <c r="K78" s="231">
        <f>IFERROR(I78*H78,0)</f>
        <v>0</v>
      </c>
      <c r="L78" s="232"/>
    </row>
    <row r="79" spans="1:12" ht="27" hidden="1" thickBot="1">
      <c r="A79" s="233"/>
      <c r="B79" s="340"/>
      <c r="C79" s="340"/>
      <c r="D79" s="340"/>
      <c r="E79" s="340"/>
      <c r="F79" s="340"/>
      <c r="G79" s="340"/>
      <c r="H79" s="234"/>
      <c r="I79" s="351" t="s">
        <v>97</v>
      </c>
      <c r="J79" s="351"/>
      <c r="K79" s="235">
        <f>SUM(K49:K78)</f>
        <v>0</v>
      </c>
      <c r="L79" s="236" t="s">
        <v>13</v>
      </c>
    </row>
    <row r="80" spans="1:12" ht="24.6">
      <c r="A80" s="237"/>
      <c r="B80" s="347" t="s">
        <v>706</v>
      </c>
      <c r="C80" s="348"/>
      <c r="D80" s="348"/>
      <c r="E80" s="348"/>
      <c r="F80" s="348"/>
      <c r="G80" s="349"/>
      <c r="H80" s="238"/>
      <c r="I80" s="239"/>
      <c r="J80" s="239"/>
      <c r="K80" s="238"/>
      <c r="L80" s="240"/>
    </row>
    <row r="81" spans="1:12" ht="24.6">
      <c r="A81" s="241" t="s">
        <v>46</v>
      </c>
      <c r="B81" s="350" t="s">
        <v>96</v>
      </c>
      <c r="C81" s="350"/>
      <c r="D81" s="350"/>
      <c r="E81" s="350"/>
      <c r="F81" s="350"/>
      <c r="G81" s="350"/>
      <c r="H81" s="243" t="s">
        <v>47</v>
      </c>
      <c r="I81" s="242" t="s">
        <v>48</v>
      </c>
      <c r="J81" s="242" t="s">
        <v>1</v>
      </c>
      <c r="K81" s="243" t="s">
        <v>49</v>
      </c>
      <c r="L81" s="244" t="s">
        <v>1</v>
      </c>
    </row>
    <row r="82" spans="1:12" ht="24.6">
      <c r="A82" s="245">
        <v>1</v>
      </c>
      <c r="B82" s="315"/>
      <c r="C82" s="315"/>
      <c r="D82" s="315"/>
      <c r="E82" s="315"/>
      <c r="F82" s="315"/>
      <c r="G82" s="315"/>
      <c r="H82" s="208" t="str">
        <f t="shared" ref="H82:H96" si="11">IFERROR(VLOOKUP(B82,Priceนอกอาคาร,2,FALSE),"")</f>
        <v/>
      </c>
      <c r="I82" s="209"/>
      <c r="J82" s="210" t="str">
        <f t="shared" ref="J82:J96" si="12">IFERROR(VLOOKUP(B82,หน่วยนอกอาคาร,2,FALSE),"")</f>
        <v/>
      </c>
      <c r="K82" s="208">
        <f t="shared" ref="K82:K96" si="13">IFERROR(I82*H82,0)</f>
        <v>0</v>
      </c>
      <c r="L82" s="246" t="s">
        <v>13</v>
      </c>
    </row>
    <row r="83" spans="1:12" ht="24.6">
      <c r="A83" s="245">
        <v>2</v>
      </c>
      <c r="B83" s="315"/>
      <c r="C83" s="315"/>
      <c r="D83" s="315"/>
      <c r="E83" s="315"/>
      <c r="F83" s="315"/>
      <c r="G83" s="315"/>
      <c r="H83" s="208" t="str">
        <f t="shared" si="11"/>
        <v/>
      </c>
      <c r="I83" s="214"/>
      <c r="J83" s="210" t="str">
        <f t="shared" si="12"/>
        <v/>
      </c>
      <c r="K83" s="208">
        <f t="shared" si="13"/>
        <v>0</v>
      </c>
      <c r="L83" s="246" t="s">
        <v>13</v>
      </c>
    </row>
    <row r="84" spans="1:12" ht="24.6" hidden="1">
      <c r="A84" s="245">
        <v>3</v>
      </c>
      <c r="B84" s="315"/>
      <c r="C84" s="315"/>
      <c r="D84" s="315"/>
      <c r="E84" s="315"/>
      <c r="F84" s="315"/>
      <c r="G84" s="315"/>
      <c r="H84" s="208" t="str">
        <f t="shared" si="11"/>
        <v/>
      </c>
      <c r="I84" s="214"/>
      <c r="J84" s="210" t="str">
        <f t="shared" ref="J84" si="14">IFERROR(VLOOKUP(B84,หน่วยนอกอาคาร,2,FALSE),"")</f>
        <v/>
      </c>
      <c r="K84" s="208">
        <f t="shared" ref="K84" si="15">IFERROR(I84*H84,0)</f>
        <v>0</v>
      </c>
      <c r="L84" s="246" t="s">
        <v>13</v>
      </c>
    </row>
    <row r="85" spans="1:12" ht="24.6" hidden="1">
      <c r="A85" s="245">
        <v>4</v>
      </c>
      <c r="B85" s="315"/>
      <c r="C85" s="315"/>
      <c r="D85" s="315"/>
      <c r="E85" s="315"/>
      <c r="F85" s="315"/>
      <c r="G85" s="315"/>
      <c r="H85" s="208" t="str">
        <f t="shared" si="11"/>
        <v/>
      </c>
      <c r="I85" s="214"/>
      <c r="J85" s="210" t="str">
        <f t="shared" ref="J85:J86" si="16">IFERROR(VLOOKUP(B85,หน่วยนอกอาคาร,2,FALSE),"")</f>
        <v/>
      </c>
      <c r="K85" s="208">
        <f t="shared" ref="K85" si="17">IFERROR(I85*H85,0)</f>
        <v>0</v>
      </c>
      <c r="L85" s="246" t="s">
        <v>13</v>
      </c>
    </row>
    <row r="86" spans="1:12" ht="24.6" hidden="1">
      <c r="A86" s="245">
        <v>5</v>
      </c>
      <c r="B86" s="315"/>
      <c r="C86" s="315"/>
      <c r="D86" s="315"/>
      <c r="E86" s="315"/>
      <c r="F86" s="315"/>
      <c r="G86" s="315"/>
      <c r="H86" s="208" t="str">
        <f t="shared" si="11"/>
        <v/>
      </c>
      <c r="I86" s="214"/>
      <c r="J86" s="210" t="str">
        <f t="shared" si="16"/>
        <v/>
      </c>
      <c r="K86" s="208"/>
      <c r="L86" s="246" t="s">
        <v>13</v>
      </c>
    </row>
    <row r="87" spans="1:12" ht="24.6" hidden="1">
      <c r="A87" s="245">
        <v>6</v>
      </c>
      <c r="B87" s="315"/>
      <c r="C87" s="315"/>
      <c r="D87" s="315"/>
      <c r="E87" s="315"/>
      <c r="F87" s="315"/>
      <c r="G87" s="315"/>
      <c r="H87" s="208" t="str">
        <f t="shared" si="11"/>
        <v/>
      </c>
      <c r="I87" s="214"/>
      <c r="J87" s="210" t="str">
        <f t="shared" si="12"/>
        <v/>
      </c>
      <c r="K87" s="208">
        <f t="shared" si="13"/>
        <v>0</v>
      </c>
      <c r="L87" s="246" t="s">
        <v>13</v>
      </c>
    </row>
    <row r="88" spans="1:12" ht="27" thickBot="1">
      <c r="A88" s="341" t="s">
        <v>97</v>
      </c>
      <c r="B88" s="342"/>
      <c r="C88" s="342"/>
      <c r="D88" s="342"/>
      <c r="E88" s="342"/>
      <c r="F88" s="342"/>
      <c r="G88" s="342"/>
      <c r="H88" s="342"/>
      <c r="I88" s="342"/>
      <c r="J88" s="342"/>
      <c r="K88" s="247">
        <f>SUM(K82:K87)</f>
        <v>0</v>
      </c>
      <c r="L88" s="248" t="s">
        <v>13</v>
      </c>
    </row>
    <row r="89" spans="1:12" ht="24.6">
      <c r="A89" s="237"/>
      <c r="B89" s="347" t="s">
        <v>450</v>
      </c>
      <c r="C89" s="348"/>
      <c r="D89" s="348"/>
      <c r="E89" s="348"/>
      <c r="F89" s="348"/>
      <c r="G89" s="349"/>
      <c r="H89" s="238"/>
      <c r="I89" s="239"/>
      <c r="J89" s="239"/>
      <c r="K89" s="238"/>
      <c r="L89" s="240"/>
    </row>
    <row r="90" spans="1:12" ht="24.6">
      <c r="A90" s="241" t="s">
        <v>46</v>
      </c>
      <c r="B90" s="350" t="s">
        <v>96</v>
      </c>
      <c r="C90" s="350"/>
      <c r="D90" s="350"/>
      <c r="E90" s="350"/>
      <c r="F90" s="350"/>
      <c r="G90" s="350"/>
      <c r="H90" s="243" t="s">
        <v>47</v>
      </c>
      <c r="I90" s="242" t="s">
        <v>48</v>
      </c>
      <c r="J90" s="242" t="s">
        <v>1</v>
      </c>
      <c r="K90" s="243" t="s">
        <v>49</v>
      </c>
      <c r="L90" s="244" t="s">
        <v>1</v>
      </c>
    </row>
    <row r="91" spans="1:12" ht="24.6">
      <c r="A91" s="245">
        <v>1</v>
      </c>
      <c r="B91" s="315" t="s">
        <v>421</v>
      </c>
      <c r="C91" s="315"/>
      <c r="D91" s="315"/>
      <c r="E91" s="315"/>
      <c r="F91" s="315"/>
      <c r="G91" s="315"/>
      <c r="H91" s="208">
        <v>1500</v>
      </c>
      <c r="I91" s="209">
        <v>2</v>
      </c>
      <c r="J91" s="210" t="s">
        <v>423</v>
      </c>
      <c r="K91" s="208">
        <f t="shared" ref="K91:K93" si="18">IFERROR(I91*H91,0)</f>
        <v>3000</v>
      </c>
      <c r="L91" s="246" t="s">
        <v>13</v>
      </c>
    </row>
    <row r="92" spans="1:12" ht="25.2" thickBot="1">
      <c r="A92" s="245">
        <v>2</v>
      </c>
      <c r="B92" s="315"/>
      <c r="C92" s="315"/>
      <c r="D92" s="315"/>
      <c r="E92" s="315"/>
      <c r="F92" s="315"/>
      <c r="G92" s="315"/>
      <c r="H92" s="208" t="str">
        <f t="shared" ref="H92:H93" si="19">IFERROR(VLOOKUP(B92,Priceนอกอาคาร,2,FALSE),"")</f>
        <v/>
      </c>
      <c r="I92" s="214"/>
      <c r="J92" s="210" t="str">
        <f t="shared" ref="J92:J93" si="20">IFERROR(VLOOKUP(B92,หน่วยนอกอาคาร,2,FALSE),"")</f>
        <v/>
      </c>
      <c r="K92" s="208">
        <f t="shared" si="18"/>
        <v>0</v>
      </c>
      <c r="L92" s="246" t="s">
        <v>13</v>
      </c>
    </row>
    <row r="93" spans="1:12" ht="24.6" hidden="1">
      <c r="A93" s="245">
        <v>3</v>
      </c>
      <c r="B93" s="315"/>
      <c r="C93" s="315"/>
      <c r="D93" s="315"/>
      <c r="E93" s="315"/>
      <c r="F93" s="315"/>
      <c r="G93" s="315"/>
      <c r="H93" s="208" t="str">
        <f t="shared" si="19"/>
        <v/>
      </c>
      <c r="I93" s="214"/>
      <c r="J93" s="210" t="str">
        <f t="shared" si="20"/>
        <v/>
      </c>
      <c r="K93" s="208">
        <f t="shared" si="18"/>
        <v>0</v>
      </c>
      <c r="L93" s="246" t="s">
        <v>13</v>
      </c>
    </row>
    <row r="94" spans="1:12" ht="24.6" hidden="1">
      <c r="A94" s="245">
        <v>4</v>
      </c>
      <c r="B94" s="315"/>
      <c r="C94" s="315"/>
      <c r="D94" s="315"/>
      <c r="E94" s="315"/>
      <c r="F94" s="315"/>
      <c r="G94" s="315"/>
      <c r="H94" s="208" t="str">
        <f t="shared" si="11"/>
        <v/>
      </c>
      <c r="I94" s="214"/>
      <c r="J94" s="210" t="str">
        <f t="shared" si="12"/>
        <v/>
      </c>
      <c r="K94" s="208">
        <f t="shared" si="13"/>
        <v>0</v>
      </c>
      <c r="L94" s="246" t="s">
        <v>13</v>
      </c>
    </row>
    <row r="95" spans="1:12" ht="25.2" hidden="1" thickBot="1">
      <c r="A95" s="249">
        <v>5</v>
      </c>
      <c r="B95" s="357"/>
      <c r="C95" s="357"/>
      <c r="D95" s="357"/>
      <c r="E95" s="357"/>
      <c r="F95" s="357"/>
      <c r="G95" s="357"/>
      <c r="H95" s="250" t="str">
        <f t="shared" si="11"/>
        <v/>
      </c>
      <c r="I95" s="251"/>
      <c r="J95" s="252" t="str">
        <f t="shared" si="12"/>
        <v/>
      </c>
      <c r="K95" s="250">
        <f t="shared" si="13"/>
        <v>0</v>
      </c>
      <c r="L95" s="253" t="s">
        <v>13</v>
      </c>
    </row>
    <row r="96" spans="1:12" ht="23.55" hidden="1" customHeight="1" thickBot="1">
      <c r="A96" s="94">
        <v>6</v>
      </c>
      <c r="B96" s="359"/>
      <c r="C96" s="360"/>
      <c r="D96" s="360"/>
      <c r="E96" s="360"/>
      <c r="F96" s="360"/>
      <c r="G96" s="361"/>
      <c r="H96" s="95" t="str">
        <f t="shared" si="11"/>
        <v/>
      </c>
      <c r="I96" s="106"/>
      <c r="J96" s="96" t="str">
        <f t="shared" si="12"/>
        <v/>
      </c>
      <c r="K96" s="95">
        <f t="shared" si="13"/>
        <v>0</v>
      </c>
      <c r="L96" s="97" t="s">
        <v>13</v>
      </c>
    </row>
    <row r="97" spans="1:16" ht="28.8" customHeight="1">
      <c r="A97" s="36"/>
      <c r="B97" s="339" t="s">
        <v>855</v>
      </c>
      <c r="C97" s="339"/>
      <c r="D97" s="339"/>
      <c r="E97" s="339"/>
      <c r="F97" s="339"/>
      <c r="G97" s="339"/>
      <c r="H97" s="37"/>
      <c r="I97" s="338" t="s">
        <v>97</v>
      </c>
      <c r="J97" s="338"/>
      <c r="K97" s="166">
        <f>SUM(K91:K95)</f>
        <v>3000</v>
      </c>
      <c r="L97" s="26" t="s">
        <v>13</v>
      </c>
    </row>
    <row r="98" spans="1:16" ht="6.6" hidden="1" customHeight="1">
      <c r="A98" s="36"/>
      <c r="B98" s="339"/>
      <c r="C98" s="339"/>
      <c r="D98" s="339"/>
      <c r="E98" s="339"/>
      <c r="F98" s="339"/>
      <c r="G98" s="339"/>
      <c r="H98" s="37"/>
      <c r="I98" s="39"/>
      <c r="J98" s="39"/>
      <c r="K98" s="38"/>
      <c r="L98" s="26"/>
    </row>
    <row r="99" spans="1:16" ht="28.8">
      <c r="A99" s="27"/>
      <c r="B99" s="339"/>
      <c r="C99" s="339"/>
      <c r="D99" s="339"/>
      <c r="E99" s="339"/>
      <c r="F99" s="339"/>
      <c r="G99" s="339"/>
      <c r="H99" s="100"/>
      <c r="I99" s="27"/>
      <c r="J99" s="40" t="s">
        <v>98</v>
      </c>
      <c r="K99" s="120">
        <f>K88+K79+K46+K97</f>
        <v>202922</v>
      </c>
      <c r="L99" s="41" t="s">
        <v>13</v>
      </c>
    </row>
    <row r="100" spans="1:16" ht="27.6" thickBot="1">
      <c r="A100" s="27"/>
      <c r="B100" s="108"/>
      <c r="C100" s="108"/>
      <c r="D100" s="108"/>
      <c r="E100" s="108"/>
      <c r="F100" s="108"/>
      <c r="G100" s="108"/>
      <c r="H100" s="116"/>
      <c r="I100" s="27"/>
      <c r="J100" s="40" t="s">
        <v>540</v>
      </c>
      <c r="K100" s="119">
        <f>K15+K16</f>
        <v>0</v>
      </c>
      <c r="L100" s="41" t="s">
        <v>13</v>
      </c>
    </row>
    <row r="101" spans="1:16" ht="28.2" thickTop="1" thickBot="1">
      <c r="A101" s="27"/>
      <c r="B101" s="108"/>
      <c r="C101" s="108"/>
      <c r="D101" s="108"/>
      <c r="E101" s="108"/>
      <c r="F101" s="108"/>
      <c r="G101" s="108"/>
      <c r="H101" s="116"/>
      <c r="I101" s="27"/>
      <c r="J101" s="40" t="s">
        <v>541</v>
      </c>
      <c r="K101" s="119">
        <f>K99-K100</f>
        <v>202922</v>
      </c>
      <c r="L101" s="41" t="s">
        <v>13</v>
      </c>
    </row>
    <row r="102" spans="1:16" ht="29.4" thickTop="1">
      <c r="A102" s="27"/>
      <c r="B102" s="339"/>
      <c r="C102" s="339"/>
      <c r="D102" s="339"/>
      <c r="E102" s="339"/>
      <c r="F102" s="339"/>
      <c r="G102" s="339"/>
      <c r="H102" s="358" t="s">
        <v>443</v>
      </c>
      <c r="I102" s="358"/>
      <c r="J102" s="358"/>
      <c r="K102" s="98">
        <f>(K46+K88-K100)/(K20+G20)</f>
        <v>5.7120571428571427</v>
      </c>
      <c r="L102" s="41" t="s">
        <v>51</v>
      </c>
    </row>
    <row r="103" spans="1:16" ht="28.8">
      <c r="A103" s="42"/>
      <c r="B103" s="339"/>
      <c r="C103" s="339"/>
      <c r="D103" s="339"/>
      <c r="E103" s="339"/>
      <c r="F103" s="339"/>
      <c r="G103" s="339"/>
      <c r="H103" s="100"/>
      <c r="I103" s="42"/>
      <c r="J103" s="99" t="s">
        <v>609</v>
      </c>
      <c r="K103" s="98">
        <f>K101/(K20+G20)</f>
        <v>5.7977714285714281</v>
      </c>
      <c r="L103" s="43" t="s">
        <v>51</v>
      </c>
    </row>
    <row r="104" spans="1:16" ht="25.8" customHeight="1">
      <c r="A104" s="36"/>
      <c r="B104" s="339"/>
      <c r="C104" s="339"/>
      <c r="D104" s="339"/>
      <c r="E104" s="339"/>
      <c r="F104" s="339"/>
      <c r="G104" s="339"/>
      <c r="H104" s="44"/>
      <c r="I104" s="39"/>
      <c r="J104" s="115" t="s">
        <v>526</v>
      </c>
      <c r="K104" s="195">
        <f>(K20+G20)/K5</f>
        <v>454.54545454545456</v>
      </c>
      <c r="L104" s="117" t="s">
        <v>13</v>
      </c>
    </row>
    <row r="105" spans="1:16" ht="32.549999999999997" customHeight="1">
      <c r="A105" s="362" t="s">
        <v>580</v>
      </c>
      <c r="B105" s="362"/>
      <c r="C105" s="362"/>
      <c r="D105" s="356"/>
      <c r="E105" s="356"/>
      <c r="F105" s="356"/>
      <c r="G105" s="356"/>
      <c r="H105" s="356" t="s">
        <v>707</v>
      </c>
      <c r="I105" s="356"/>
      <c r="J105" s="356"/>
      <c r="K105" s="356"/>
      <c r="L105" s="356"/>
    </row>
    <row r="106" spans="1:16" ht="49.35" customHeight="1">
      <c r="A106" s="356" t="s">
        <v>490</v>
      </c>
      <c r="B106" s="356"/>
      <c r="C106" s="356"/>
      <c r="D106" s="356" t="s">
        <v>490</v>
      </c>
      <c r="E106" s="356"/>
      <c r="F106" s="356"/>
      <c r="G106" s="356"/>
      <c r="H106" s="356" t="s">
        <v>576</v>
      </c>
      <c r="I106" s="356"/>
      <c r="J106" s="356"/>
      <c r="K106" s="356"/>
      <c r="L106" s="356"/>
    </row>
    <row r="107" spans="1:16" ht="20.55" customHeight="1">
      <c r="A107" s="355" t="s">
        <v>594</v>
      </c>
      <c r="B107" s="355"/>
      <c r="C107" s="355"/>
      <c r="D107" s="353" t="s">
        <v>692</v>
      </c>
      <c r="E107" s="353"/>
      <c r="F107" s="353"/>
      <c r="G107" s="353"/>
      <c r="H107" s="353" t="s">
        <v>850</v>
      </c>
      <c r="I107" s="353"/>
      <c r="J107" s="353"/>
      <c r="K107" s="353"/>
      <c r="L107" s="353"/>
    </row>
    <row r="108" spans="1:16" ht="20.55" customHeight="1">
      <c r="A108" s="353" t="str">
        <f>VLOOKUP(A107,'Ref.3'!M3:O25,3,0)</f>
        <v>Sales Executive</v>
      </c>
      <c r="B108" s="353"/>
      <c r="C108" s="353"/>
      <c r="D108" s="353" t="str">
        <f>VLOOKUP(D107,'Ref.3'!O29:P34,2,0)</f>
        <v>Deputy Managing Director of Marketing</v>
      </c>
      <c r="E108" s="353"/>
      <c r="F108" s="353"/>
      <c r="G108" s="353"/>
      <c r="H108" s="354" t="s">
        <v>851</v>
      </c>
      <c r="I108" s="354"/>
      <c r="J108" s="354"/>
      <c r="K108" s="354"/>
      <c r="L108" s="354"/>
    </row>
    <row r="109" spans="1:16" ht="20.55" customHeight="1">
      <c r="A109" s="203"/>
      <c r="B109" s="203"/>
      <c r="C109" s="203"/>
      <c r="D109" s="203"/>
      <c r="E109" s="204"/>
      <c r="F109" s="204"/>
      <c r="G109" s="204"/>
      <c r="H109" s="205"/>
      <c r="I109" s="205"/>
      <c r="J109" s="203"/>
      <c r="K109" s="203"/>
      <c r="L109" s="206"/>
      <c r="N109" s="352"/>
      <c r="O109" s="352"/>
      <c r="P109" s="352"/>
    </row>
    <row r="110" spans="1:16" ht="24.6">
      <c r="A110" s="353" t="s">
        <v>861</v>
      </c>
      <c r="B110" s="353"/>
      <c r="C110" s="353"/>
      <c r="D110" s="356"/>
      <c r="E110" s="356"/>
      <c r="F110" s="356"/>
      <c r="G110" s="356"/>
      <c r="H110" s="356" t="s">
        <v>705</v>
      </c>
      <c r="I110" s="356"/>
      <c r="J110" s="356"/>
      <c r="K110" s="356"/>
      <c r="L110" s="356"/>
    </row>
    <row r="111" spans="1:16" ht="49.35" customHeight="1">
      <c r="A111" s="353" t="s">
        <v>490</v>
      </c>
      <c r="B111" s="353"/>
      <c r="C111" s="353"/>
      <c r="D111" s="356" t="s">
        <v>490</v>
      </c>
      <c r="E111" s="356"/>
      <c r="F111" s="356"/>
      <c r="G111" s="356"/>
      <c r="H111" s="356" t="s">
        <v>491</v>
      </c>
      <c r="I111" s="356"/>
      <c r="J111" s="356"/>
      <c r="K111" s="356"/>
      <c r="L111" s="356"/>
    </row>
    <row r="112" spans="1:16" ht="20.55" customHeight="1">
      <c r="A112" s="353" t="s">
        <v>862</v>
      </c>
      <c r="B112" s="353"/>
      <c r="C112" s="353"/>
      <c r="D112" s="355" t="s">
        <v>864</v>
      </c>
      <c r="E112" s="355"/>
      <c r="F112" s="355"/>
      <c r="G112" s="355"/>
      <c r="H112" s="355" t="s">
        <v>582</v>
      </c>
      <c r="I112" s="355"/>
      <c r="J112" s="355"/>
      <c r="K112" s="355"/>
      <c r="L112" s="355"/>
    </row>
    <row r="113" spans="1:12" ht="24.6">
      <c r="A113" s="353" t="s">
        <v>863</v>
      </c>
      <c r="B113" s="353"/>
      <c r="C113" s="353"/>
      <c r="D113" s="353" t="s">
        <v>747</v>
      </c>
      <c r="E113" s="353"/>
      <c r="F113" s="353"/>
      <c r="G113" s="353"/>
      <c r="H113" s="353" t="s">
        <v>865</v>
      </c>
      <c r="I113" s="353"/>
      <c r="J113" s="353"/>
      <c r="K113" s="353"/>
      <c r="L113" s="353"/>
    </row>
    <row r="114" spans="1:12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</row>
    <row r="115" spans="1:12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</row>
    <row r="116" spans="1:12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</row>
    <row r="117" spans="1:12">
      <c r="D117" s="114"/>
      <c r="E117" s="114"/>
      <c r="F117" s="114"/>
      <c r="G117" s="114"/>
      <c r="H117" s="114"/>
      <c r="I117" s="114"/>
      <c r="J117" s="114"/>
      <c r="K117" s="114"/>
      <c r="L117" s="114"/>
    </row>
  </sheetData>
  <dataConsolidate/>
  <mergeCells count="132">
    <mergeCell ref="H113:L113"/>
    <mergeCell ref="A105:C105"/>
    <mergeCell ref="A106:C106"/>
    <mergeCell ref="A107:C107"/>
    <mergeCell ref="D105:G105"/>
    <mergeCell ref="D113:G113"/>
    <mergeCell ref="A110:C110"/>
    <mergeCell ref="A111:C111"/>
    <mergeCell ref="D106:G106"/>
    <mergeCell ref="D107:G107"/>
    <mergeCell ref="D111:G111"/>
    <mergeCell ref="D110:G110"/>
    <mergeCell ref="A113:C113"/>
    <mergeCell ref="N109:P109"/>
    <mergeCell ref="A108:C108"/>
    <mergeCell ref="D108:G108"/>
    <mergeCell ref="H108:L108"/>
    <mergeCell ref="A112:C112"/>
    <mergeCell ref="B93:G93"/>
    <mergeCell ref="B89:G89"/>
    <mergeCell ref="B90:G90"/>
    <mergeCell ref="B91:G91"/>
    <mergeCell ref="B103:G103"/>
    <mergeCell ref="B104:G104"/>
    <mergeCell ref="D112:G112"/>
    <mergeCell ref="H110:L110"/>
    <mergeCell ref="H111:L111"/>
    <mergeCell ref="H112:L112"/>
    <mergeCell ref="H107:L107"/>
    <mergeCell ref="H105:L105"/>
    <mergeCell ref="H106:L106"/>
    <mergeCell ref="B95:G95"/>
    <mergeCell ref="B92:G92"/>
    <mergeCell ref="H102:J102"/>
    <mergeCell ref="B97:G97"/>
    <mergeCell ref="B98:G98"/>
    <mergeCell ref="B96:G96"/>
    <mergeCell ref="I97:J97"/>
    <mergeCell ref="B94:G94"/>
    <mergeCell ref="B102:G102"/>
    <mergeCell ref="B99:G99"/>
    <mergeCell ref="B44:G44"/>
    <mergeCell ref="B45:G45"/>
    <mergeCell ref="B55:G55"/>
    <mergeCell ref="B56:G56"/>
    <mergeCell ref="B57:G57"/>
    <mergeCell ref="B58:G58"/>
    <mergeCell ref="B79:G79"/>
    <mergeCell ref="A46:J46"/>
    <mergeCell ref="A88:J88"/>
    <mergeCell ref="A47:L47"/>
    <mergeCell ref="B48:G48"/>
    <mergeCell ref="B86:G86"/>
    <mergeCell ref="B80:G80"/>
    <mergeCell ref="B81:G81"/>
    <mergeCell ref="B82:G82"/>
    <mergeCell ref="B83:G83"/>
    <mergeCell ref="B60:G60"/>
    <mergeCell ref="B87:G87"/>
    <mergeCell ref="I79:J79"/>
    <mergeCell ref="B49:G49"/>
    <mergeCell ref="B50:G50"/>
    <mergeCell ref="B51:G51"/>
    <mergeCell ref="B52:G52"/>
    <mergeCell ref="B53:G53"/>
    <mergeCell ref="B59:G59"/>
    <mergeCell ref="A21:G21"/>
    <mergeCell ref="B22:G22"/>
    <mergeCell ref="B23:G23"/>
    <mergeCell ref="B24:G24"/>
    <mergeCell ref="B41:G41"/>
    <mergeCell ref="B43:G43"/>
    <mergeCell ref="B42:G42"/>
    <mergeCell ref="B29:G29"/>
    <mergeCell ref="B85:G85"/>
    <mergeCell ref="B54:G54"/>
    <mergeCell ref="B84:G84"/>
    <mergeCell ref="H18:J18"/>
    <mergeCell ref="H19:J19"/>
    <mergeCell ref="A17:A19"/>
    <mergeCell ref="I20:J20"/>
    <mergeCell ref="B20:C20"/>
    <mergeCell ref="D20:F20"/>
    <mergeCell ref="B25:G25"/>
    <mergeCell ref="B39:G39"/>
    <mergeCell ref="B40:G40"/>
    <mergeCell ref="B26:G26"/>
    <mergeCell ref="B27:G27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28:G28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13:G13"/>
    <mergeCell ref="B14:G14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49:B78 B41:B45 B24:B26 B28:B38" xr:uid="{B52077B7-097D-41B0-84C1-9AC060B759BD}">
      <formula1>นอกอาคาร</formula1>
    </dataValidation>
  </dataValidations>
  <hyperlinks>
    <hyperlink ref="E3" r:id="rId1" xr:uid="{E815AE5F-8826-4713-867D-9F5AEC142CCC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C9:C10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B91:G95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B96:G96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A107:C107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D107:G107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B82:G86</xm:sqref>
        </x14:dataValidation>
        <x14:dataValidation type="list" allowBlank="1" showInputMessage="1" showErrorMessage="1" xr:uid="{976D63F9-DA4B-4CF1-978D-6252C60187BA}">
          <x14:formula1>
            <xm:f>'[20240821_Survey ROI  สุนทรีย์ แมนชั่น.xlsx]Ref.3'!#REF!</xm:f>
          </x14:formula1>
          <xm:sqref>H112:L112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B6" sqref="B6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2024-12-25T07:27:58Z</cp:lastPrinted>
  <dcterms:created xsi:type="dcterms:W3CDTF">2021-08-28T09:02:17Z</dcterms:created>
  <dcterms:modified xsi:type="dcterms:W3CDTF">2025-04-19T08:15:21Z</dcterms:modified>
</cp:coreProperties>
</file>