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66364B0B-0F9E-4CC9-A888-61239A1489B1}" xr6:coauthVersionLast="47" xr6:coauthVersionMax="47" xr10:uidLastSave="{00000000-0000-0000-0000-000000000000}"/>
  <bookViews>
    <workbookView xWindow="-110" yWindow="-110" windowWidth="19420" windowHeight="11500" firstSheet="3" activeTab="3" xr2:uid="{82FFDC66-6ED9-4ADD-A061-BDCD010F52F8}"/>
  </bookViews>
  <sheets>
    <sheet name="Ref.1" sheetId="2" state="hidden" r:id="rId1"/>
    <sheet name="Ref.2" sheetId="5" state="hidden" r:id="rId2"/>
    <sheet name="Ref.3" sheetId="9" state="hidden" r:id="rId3"/>
    <sheet name="รายละเอียด ROI" sheetId="7" r:id="rId4"/>
    <sheet name="ภาพประกอบ" sheetId="8" r:id="rId5"/>
  </sheets>
  <externalReferences>
    <externalReference r:id="rId6"/>
    <externalReference r:id="rId7"/>
  </externalReferences>
  <definedNames>
    <definedName name="Net">'Ref.1'!#REF!</definedName>
    <definedName name="Piceทีมfog">'Ref.1'!$F$218:$F$279</definedName>
    <definedName name="PriceNet">'Ref.1'!#REF!</definedName>
    <definedName name="Priceเมน">'Ref.1'!#REF!</definedName>
    <definedName name="Priceในอาคาร">'Ref.1'!#REF!</definedName>
    <definedName name="Priceนอกอาคาร">'Ref.1'!$E$2:$F$279</definedName>
    <definedName name="Priceห้องส่ง">'Ref.1'!#REF!</definedName>
    <definedName name="_xlnm.Print_Area" localSheetId="3">'รายละเอียด ROI'!$A$1:$L$103</definedName>
    <definedName name="ในอาคาร">'Ref.1'!#REF!</definedName>
    <definedName name="ทีมfog" localSheetId="0">'Ref.1'!$E$218:$E$279</definedName>
    <definedName name="นอกอาคาร">'Ref.1'!$B$2:$B$279</definedName>
    <definedName name="ระบบเมน">'Ref.1'!#REF!</definedName>
    <definedName name="หน่วยNet">'Ref.1'!#REF!</definedName>
    <definedName name="หน่วยเมน">'Ref.1'!#REF!</definedName>
    <definedName name="หน่วยในอาคาร">'Ref.1'!#REF!</definedName>
    <definedName name="หน่วยนอกอาคาร">'Ref.1'!$B$2:$C$279</definedName>
    <definedName name="หน่วยห้องส่ง">'Ref.1'!#REF!</definedName>
    <definedName name="ห้องส่ง">'Ref.1'!#REF!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6" i="7" l="1"/>
  <c r="H26" i="7"/>
  <c r="J31" i="7" l="1"/>
  <c r="H31" i="7"/>
  <c r="K31" i="7" s="1"/>
  <c r="J24" i="7"/>
  <c r="J25" i="7"/>
  <c r="J27" i="7"/>
  <c r="J28" i="7"/>
  <c r="J29" i="7"/>
  <c r="J30" i="7"/>
  <c r="J32" i="7"/>
  <c r="H24" i="7"/>
  <c r="K24" i="7" s="1"/>
  <c r="H25" i="7"/>
  <c r="K25" i="7" s="1"/>
  <c r="H27" i="7"/>
  <c r="K27" i="7" s="1"/>
  <c r="H28" i="7"/>
  <c r="K28" i="7" s="1"/>
  <c r="H29" i="7"/>
  <c r="K29" i="7" s="1"/>
  <c r="H30" i="7"/>
  <c r="K30" i="7" s="1"/>
  <c r="H32" i="7"/>
  <c r="K32" i="7" s="1"/>
  <c r="H23" i="7"/>
  <c r="K23" i="7" s="1"/>
  <c r="J23" i="7"/>
  <c r="K81" i="7" l="1"/>
  <c r="H69" i="7"/>
  <c r="K69" i="7" s="1"/>
  <c r="H9" i="7" l="1"/>
  <c r="E9" i="7"/>
  <c r="H98" i="7" l="1"/>
  <c r="D103" i="7"/>
  <c r="H103" i="7" l="1"/>
  <c r="K82" i="7" l="1"/>
  <c r="A97" i="7" l="1"/>
  <c r="A98" i="7" l="1"/>
  <c r="K19" i="7" l="1"/>
  <c r="J75" i="7"/>
  <c r="H75" i="7"/>
  <c r="K18" i="7"/>
  <c r="G20" i="7"/>
  <c r="H8" i="7"/>
  <c r="K8" i="7"/>
  <c r="E8" i="7"/>
  <c r="E10" i="7"/>
  <c r="K9" i="7"/>
  <c r="K10" i="7" s="1"/>
  <c r="K16" i="7" l="1"/>
  <c r="K80" i="7" l="1"/>
  <c r="J74" i="7"/>
  <c r="H74" i="7"/>
  <c r="K74" i="7" s="1"/>
  <c r="J73" i="7"/>
  <c r="H73" i="7"/>
  <c r="K73" i="7" s="1"/>
  <c r="J83" i="7"/>
  <c r="H83" i="7"/>
  <c r="K83" i="7" s="1"/>
  <c r="J82" i="7"/>
  <c r="J80" i="7"/>
  <c r="H85" i="7"/>
  <c r="K85" i="7" s="1"/>
  <c r="J85" i="7"/>
  <c r="H86" i="7"/>
  <c r="K86" i="7" s="1"/>
  <c r="J86" i="7"/>
  <c r="H76" i="7"/>
  <c r="H84" i="7"/>
  <c r="K84" i="7" s="1"/>
  <c r="J46" i="7"/>
  <c r="J47" i="7"/>
  <c r="H46" i="7"/>
  <c r="K46" i="7" s="1"/>
  <c r="H47" i="7"/>
  <c r="K47" i="7" s="1"/>
  <c r="K14" i="7"/>
  <c r="K15" i="7"/>
  <c r="K90" i="7" s="1"/>
  <c r="K13" i="7"/>
  <c r="J84" i="7" l="1"/>
  <c r="K87" i="7"/>
  <c r="J76" i="7"/>
  <c r="K76" i="7"/>
  <c r="K77" i="7" s="1"/>
  <c r="J65" i="7"/>
  <c r="H65" i="7"/>
  <c r="K65" i="7" s="1"/>
  <c r="J64" i="7"/>
  <c r="H64" i="7"/>
  <c r="K64" i="7" s="1"/>
  <c r="J63" i="7"/>
  <c r="H63" i="7"/>
  <c r="K63" i="7" s="1"/>
  <c r="J62" i="7"/>
  <c r="H62" i="7"/>
  <c r="K62" i="7" s="1"/>
  <c r="J61" i="7"/>
  <c r="H61" i="7"/>
  <c r="K61" i="7" s="1"/>
  <c r="J45" i="7"/>
  <c r="H45" i="7"/>
  <c r="K45" i="7" s="1"/>
  <c r="J44" i="7"/>
  <c r="H44" i="7"/>
  <c r="K44" i="7" s="1"/>
  <c r="J43" i="7"/>
  <c r="H43" i="7"/>
  <c r="K43" i="7" s="1"/>
  <c r="J42" i="7"/>
  <c r="H42" i="7"/>
  <c r="K42" i="7" s="1"/>
  <c r="J41" i="7"/>
  <c r="H41" i="7"/>
  <c r="K41" i="7" s="1"/>
  <c r="J40" i="7"/>
  <c r="H40" i="7"/>
  <c r="K40" i="7" s="1"/>
  <c r="J39" i="7"/>
  <c r="H39" i="7"/>
  <c r="K39" i="7" s="1"/>
  <c r="J38" i="7"/>
  <c r="H38" i="7"/>
  <c r="K38" i="7" s="1"/>
  <c r="J37" i="7"/>
  <c r="H37" i="7"/>
  <c r="K37" i="7" s="1"/>
  <c r="J36" i="7"/>
  <c r="H36" i="7"/>
  <c r="K36" i="7" s="1"/>
  <c r="H10" i="7"/>
  <c r="K33" i="7" l="1"/>
  <c r="K20" i="7"/>
  <c r="K94" i="7" s="1"/>
  <c r="K17" i="7"/>
  <c r="K66" i="7"/>
  <c r="K92" i="7" l="1"/>
  <c r="K89" i="7"/>
  <c r="K91" i="7" s="1"/>
  <c r="K93" i="7" s="1"/>
</calcChain>
</file>

<file path=xl/sharedStrings.xml><?xml version="1.0" encoding="utf-8"?>
<sst xmlns="http://schemas.openxmlformats.org/spreadsheetml/2006/main" count="2817" uniqueCount="860">
  <si>
    <t>จุด</t>
  </si>
  <si>
    <t>หน่วย</t>
  </si>
  <si>
    <t>ราคา/หน่วย</t>
  </si>
  <si>
    <t>ราคา/ต้นทุน</t>
  </si>
  <si>
    <t>เมตร</t>
  </si>
  <si>
    <t>ตัว</t>
  </si>
  <si>
    <t>6-24 Port F.O.RACK MOUNT DRAWER</t>
  </si>
  <si>
    <t>ชิ้น</t>
  </si>
  <si>
    <t>4 SC/UPC DUPLEX ADPTER SNAP PLATE</t>
  </si>
  <si>
    <t>เส้น</t>
  </si>
  <si>
    <t>LAN Cat6 3m สีฟ้า</t>
  </si>
  <si>
    <t>คู่</t>
  </si>
  <si>
    <t xml:space="preserve">FWDM </t>
  </si>
  <si>
    <t>บาท</t>
  </si>
  <si>
    <t>รายการ</t>
  </si>
  <si>
    <t>NODE IN DOOR WR1001j FC/APC</t>
  </si>
  <si>
    <t xml:space="preserve">Booster Return Amplifier ACE WF8130LI 220VJ                  </t>
  </si>
  <si>
    <t xml:space="preserve">Booster Return Amplifier Cable CA Net Amp.                   </t>
  </si>
  <si>
    <t xml:space="preserve">F-Type RG11 แบบบีบ                                           </t>
  </si>
  <si>
    <t xml:space="preserve">F-Type RG6 แบบบีบ                                            </t>
  </si>
  <si>
    <t>RG6 Co-Axial (DLC) DMG White Shild 95% (305m./Roll)</t>
  </si>
  <si>
    <t xml:space="preserve">Splitter indoor 2 ways 5-1000Mhz.(DSB-21G) CTV-YY     </t>
  </si>
  <si>
    <t xml:space="preserve">Splitter indoor 3 ways 5-1000Mhz (DSB-31G) CTV - YY          </t>
  </si>
  <si>
    <t xml:space="preserve">Splitter indoor 4 ways 5-1000Mhz (DSB-41G) CTV -  YY           </t>
  </si>
  <si>
    <t xml:space="preserve">Tap off indoor 1 way Loss 9dB CTV                            </t>
  </si>
  <si>
    <t xml:space="preserve">Tap off indoor 4 ways Loss 11dB (5-1000Mhz)                  </t>
  </si>
  <si>
    <t xml:space="preserve">Mikrotik CCR1016-12S-1S+  </t>
  </si>
  <si>
    <t xml:space="preserve">Filter  Cable </t>
  </si>
  <si>
    <t>Filter TAFN</t>
  </si>
  <si>
    <t>Price</t>
  </si>
  <si>
    <t>จำวนวน</t>
  </si>
  <si>
    <t>RG11 Co-Axial dBy Black  Shild 90% (305m/Roll)</t>
  </si>
  <si>
    <t>ค่าจ้าง ติดตั้งท่อ พร้อมร้อยสาย PE / PVC /EMT /Metal Flexible 4-48Cores ADSS  (SUB)</t>
  </si>
  <si>
    <t>Digital tv</t>
  </si>
  <si>
    <t>Mikrotik RB2011UiAS-RM</t>
  </si>
  <si>
    <t>Mikrotik RB3011UiAS-RM</t>
  </si>
  <si>
    <t>Mikrotik RB4011iGS+RM</t>
  </si>
  <si>
    <t xml:space="preserve">G7-00004  รางไฟชนิด 4 Outlet Universal มี Surge </t>
  </si>
  <si>
    <t>G7-00006  รางไฟชนิด 6 Outlet Universal มี Surge</t>
  </si>
  <si>
    <t xml:space="preserve">พัดลมระบายอากาศ 4" </t>
  </si>
  <si>
    <t>กล่อง</t>
  </si>
  <si>
    <t>US-1001 หัว Lan Link cat5e หน่วนเป็น 1 ถุง ถุงละ 10 ตัว</t>
  </si>
  <si>
    <t>ถุง</t>
  </si>
  <si>
    <t>US-6004 CAT 5E Locking Plug Boot  1 ถุง ถุงละ 10 ตัว</t>
  </si>
  <si>
    <t>ตัวต่อกลาง Lan Link CAT 5E LINK รุ่น US-4005IL</t>
  </si>
  <si>
    <t>SFP Lan  1.25Gb</t>
  </si>
  <si>
    <t>ลำดับ</t>
  </si>
  <si>
    <t>ราคา</t>
  </si>
  <si>
    <t>จำนวน</t>
  </si>
  <si>
    <t>ยอดรวม</t>
  </si>
  <si>
    <t>งาน</t>
  </si>
  <si>
    <t>เดือน</t>
  </si>
  <si>
    <t>Mikrotik Rbcapgi-5acd2nd Dual-band 2.4/5Ghz Wierless access point</t>
  </si>
  <si>
    <t>วันที่</t>
  </si>
  <si>
    <t>Hotsport wifi</t>
  </si>
  <si>
    <t>IPTV</t>
  </si>
  <si>
    <t>Leased Line</t>
  </si>
  <si>
    <t xml:space="preserve">Optic Fiber Cable Figure 4Cores ADSS  </t>
  </si>
  <si>
    <t xml:space="preserve">Optic Fiber Cable Figure 12 Cores  ADSS     </t>
  </si>
  <si>
    <t xml:space="preserve">Optic Fiber Cable Figure 24 Cores ADSS       </t>
  </si>
  <si>
    <t>Optic Fiber Cable Figure 48 Cores ADSS</t>
  </si>
  <si>
    <t>RG11 Co-Axial DMG Data Lan Cable Shield Slink 95% (305m./Roll)</t>
  </si>
  <si>
    <t>Closuer for 4-48C 2in&amp;2out (Accessories) W-ICL-002-48F</t>
  </si>
  <si>
    <t>ชุด</t>
  </si>
  <si>
    <t>ค่าจ้าง ผ่าถนนวางท่อ พร้อมร้อยสาย  4-48Cores ADSS , RG11  (SUB)</t>
  </si>
  <si>
    <t>Duct Sealing Compoun</t>
  </si>
  <si>
    <t>G H</t>
  </si>
  <si>
    <t>B D</t>
  </si>
  <si>
    <t>ผู้บริหารสายงาน Non cable</t>
  </si>
  <si>
    <t>คุณ ธีระชัย  สุระโยธิน</t>
  </si>
  <si>
    <t>คุณ จันทราภรณ์    สุภาพวนิช</t>
  </si>
  <si>
    <t>คุณ จินตนา  อ้อยหวาน</t>
  </si>
  <si>
    <t>คุณ พัชรพรรณ   พึ่งพา</t>
  </si>
  <si>
    <t>คุณ นิมิต   จุ้ยอยู่ทอง</t>
  </si>
  <si>
    <t>คุณ ธวัช   มีแสง</t>
  </si>
  <si>
    <t>คุณ นิยนต์  อยู่ทะเล</t>
  </si>
  <si>
    <t>คุณ ณัฐพล เทียนหอม</t>
  </si>
  <si>
    <t>คุณ แดง  มูลสองแคว</t>
  </si>
  <si>
    <t>คุณ ธัญลักษณ์ หมื่นหลุบกุง</t>
  </si>
  <si>
    <t>คุณ ชนัฐฎา  สนคะมี</t>
  </si>
  <si>
    <t>คุณ สุเทพ  ดำขำ</t>
  </si>
  <si>
    <t>คุณ ณรงฤทธิ์  ผูกสมัคร</t>
  </si>
  <si>
    <t>คุณ คนึง  กองแก้ว</t>
  </si>
  <si>
    <t>คุณ จิราภรณ์  สนแย้ม</t>
  </si>
  <si>
    <t>คุณ ดาราวรรณ อรัญญะ</t>
  </si>
  <si>
    <t>เบ็ตเตล็ด กิ๊ปตอกสาย Lan</t>
  </si>
  <si>
    <t>Access Point Tenda AC 1200 Wave 2 Celiling Model i</t>
  </si>
  <si>
    <t>lan cat5e Outdoor 305M</t>
  </si>
  <si>
    <t>รายละเอียดอุปกรณ์</t>
  </si>
  <si>
    <t>AC2100 DUAL-BNLD Gigabitg Wireless Router</t>
  </si>
  <si>
    <t>Hotsport wifi + Cabletv</t>
  </si>
  <si>
    <t>Net Lan to Room</t>
  </si>
  <si>
    <t>Net Lan to Room + Cabletv</t>
  </si>
  <si>
    <t>เลขที่เอกสาร</t>
  </si>
  <si>
    <t>ที่อยู่ :</t>
  </si>
  <si>
    <t>Location :</t>
  </si>
  <si>
    <t>รายละเอียด</t>
  </si>
  <si>
    <t>มูลค่าการลงทุน</t>
  </si>
  <si>
    <t xml:space="preserve">รวมมูลค่าการลงทุนทั้งหมด </t>
  </si>
  <si>
    <t>ผู้จัดการ Service พื้นที่</t>
  </si>
  <si>
    <t>ผู้อนุมัติส่วนงาน Fog</t>
  </si>
  <si>
    <t>ทีมงานขาย :</t>
  </si>
  <si>
    <t>จำนวนชั้น :</t>
  </si>
  <si>
    <t>คุณ ธวัชชัย จันทร์โยธา</t>
  </si>
  <si>
    <t>คุณ ถาวร ชนะวงษ์</t>
  </si>
  <si>
    <t>คุณ วิเชียร นุชพงษ์</t>
  </si>
  <si>
    <t>( นาย ธเนศ แจ้งสว่าง )</t>
  </si>
  <si>
    <t xml:space="preserve">A F </t>
  </si>
  <si>
    <t>I</t>
  </si>
  <si>
    <t>Planet GS-4210-16T2S 16-Port Layer 2 Managed Gigabit Ethernet Switch W/2 SFP Interfaces</t>
  </si>
  <si>
    <t>PLANET POE GS-4210-8P2T2S 8-PORT 10/100/1000MBPS 802.3AT POE + 2-PORT 10/100/1000MBPS + 2-PORT 100/1000X SFP MANAGED SWITCH</t>
  </si>
  <si>
    <t>Planet POE GS-4210-16P4C 16-Port 10/100/1000T 802.3at PoE + 4-Port Gigabit TP/SFP Combo Managed Switch/220W</t>
  </si>
  <si>
    <t>PLANET POE GS-4210-24P4C 24-PORT 10/100/1000T ULTRA POE + 4-PORT GIGABIT TP/SFP COMBO MANAGED SWITCH</t>
  </si>
  <si>
    <t>Planet POE GS-4210-48P4S 48-Port 10/100/1000T 802.3at PoE + 4-Port 100/1000BASE-X SFP Managed Switch</t>
  </si>
  <si>
    <t>ROUTER (เราเตอร์) TENDA AC21 - AC2100 DUAL BAND GIGABIT WI-FI ROUTER</t>
  </si>
  <si>
    <t>ROUTER (เราเตอร์) TENDA AC23 - AC2100 DUAL BAND GIGABIT WI-FI ROUTER</t>
  </si>
  <si>
    <t>Tenda i21 AC1200Mbps ceiling gigabit access point PoE</t>
  </si>
  <si>
    <t>Tenda i24 AC1200Mbps ceiling gigabit access point PoE</t>
  </si>
  <si>
    <t>Trunk Amp (CTV) TA860R Return 860 Mhz.</t>
  </si>
  <si>
    <t>ค่า SPLICER INSTALL ODF ( นอกเวลาทำการ )</t>
  </si>
  <si>
    <t>นาย นิคม เดินแปง</t>
  </si>
  <si>
    <t>ผู้อนุมัติส่วนงาน Cable</t>
  </si>
  <si>
    <t>ผู้อนุมัติสายงาน Cable</t>
  </si>
  <si>
    <t>( นาง วิยะดา เกรียงไกรเพ็ชร )</t>
  </si>
  <si>
    <t>CA DM -O1  มอสดิจิติล  ตัวใหญ่ (ยอดยิ่ง)</t>
  </si>
  <si>
    <t>Encoder 4:1 Hisolution</t>
  </si>
  <si>
    <t>Encoder 8:2 Hisolution IP</t>
  </si>
  <si>
    <t>นาย ชนะชัย คุ้มคำ</t>
  </si>
  <si>
    <t xml:space="preserve">กิ๊บตอกสาย RG6 สีขาว (1Kg./ถุง)  </t>
  </si>
  <si>
    <t>ชุดตู้19"ทีเค  High Quality Wall Rack 6U , 40cm  ทีเค  + พัดลมระบายอากาศWiden" Heavy Duty FAN 1*4" ทีเค 
ปลั๊กไฟ Widen” AC Power Distribution 6 Universal Oulet 3M &amp; Surge</t>
  </si>
  <si>
    <t>เครื่องสำรองไฟ EMPOW UPS Model : DRONE-1000VA/500W</t>
  </si>
  <si>
    <t>สาย Lan cat5e 305M</t>
  </si>
  <si>
    <t>Closuer for 4-48C 3in&amp;3out (Accessories) W-ICL-003-48F</t>
  </si>
  <si>
    <t>CA 8 HD ENCODER (ยอดยิ่ง)</t>
  </si>
  <si>
    <t xml:space="preserve">F-Connector Feed Through RG11 แบบเกลียว (CABLECAT)  </t>
  </si>
  <si>
    <t xml:space="preserve">Power Supply Cable 13 Amp. 63V                               </t>
  </si>
  <si>
    <t xml:space="preserve">Power Supply Cable 13 Amp. 90V                               </t>
  </si>
  <si>
    <t>Wall Mouth indoor 4 port  (SC/APC)</t>
  </si>
  <si>
    <t>JACK TV แบบงอ ตัวผู้ (TVM75) HSTN</t>
  </si>
  <si>
    <t>F-F Type RG6 ต่อตรง</t>
  </si>
  <si>
    <t>คุณ ประดิษฐ์ กุลทอง</t>
  </si>
  <si>
    <t>14-6-2565</t>
  </si>
  <si>
    <t>Aruba IOn 1930 8G 2SFP POE 124W Switch (8 x 10/100/1000 PoE+, 2 SFP)</t>
  </si>
  <si>
    <t>Tenda TND-TEG5328P 24 port 10/100/1000 Managed PoE Switch</t>
  </si>
  <si>
    <t>Cable Tie Bandex 200x4.8 mm black (8")</t>
  </si>
  <si>
    <t>Cable Tie Bandex 200x4.8 mm white (8")</t>
  </si>
  <si>
    <t>Optical Patch Cord SM 3.00nm.length 3 mete</t>
  </si>
  <si>
    <t>Cable mark 4 white (100เส้น/ถุง)</t>
  </si>
  <si>
    <t xml:space="preserve">Line Power Insert Outdoor (YY)                               </t>
  </si>
  <si>
    <t xml:space="preserve">Line Splitter outdoor 2 Ways (LSP2 YY)                          </t>
  </si>
  <si>
    <t xml:space="preserve">Line Splitter outdoor 3 Ways (LSP3 YY)                          </t>
  </si>
  <si>
    <t>PIN Connector RG11</t>
  </si>
  <si>
    <t>Splice Block RG11</t>
  </si>
  <si>
    <t xml:space="preserve">Set Top Box Digital </t>
  </si>
  <si>
    <t>ค่า SPLICER CLOSURE OUTDOOR (นอกเวลาทำการ)</t>
  </si>
  <si>
    <t>Lease line</t>
  </si>
  <si>
    <t xml:space="preserve">Outdoor Waterproof Optical Cable 10m.2C </t>
  </si>
  <si>
    <t>KM</t>
  </si>
  <si>
    <t>Fiber splice Closure 1:8 U1-CS08 (Sippskan)</t>
  </si>
  <si>
    <t>Fiber splice Closure 1:16 U1-CS08 (Sippskan)</t>
  </si>
  <si>
    <t>Fiber splice Closure 1:4 U1-CS08 (Sippskan)</t>
  </si>
  <si>
    <t xml:space="preserve">C </t>
  </si>
  <si>
    <t xml:space="preserve"> J</t>
  </si>
  <si>
    <t>คุณ มานพ เป่าไม้</t>
  </si>
  <si>
    <t>LC/UPC  SC/UPC SM PATCH CORD 3M</t>
  </si>
  <si>
    <t>Site</t>
  </si>
  <si>
    <t>Zone</t>
  </si>
  <si>
    <t>ดินแดง</t>
  </si>
  <si>
    <t>DD</t>
  </si>
  <si>
    <t>A</t>
  </si>
  <si>
    <t>พหลโยธิน</t>
  </si>
  <si>
    <t>PH</t>
  </si>
  <si>
    <t>อุดมสุข</t>
  </si>
  <si>
    <t>UD</t>
  </si>
  <si>
    <t>B</t>
  </si>
  <si>
    <t>รางน้ำ</t>
  </si>
  <si>
    <t>RN</t>
  </si>
  <si>
    <t>บางบัวทอง</t>
  </si>
  <si>
    <t>BT</t>
  </si>
  <si>
    <t>คลองเตย</t>
  </si>
  <si>
    <t>KT</t>
  </si>
  <si>
    <t>C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</si>
  <si>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</si>
  <si>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</si>
  <si>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</si>
  <si>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</si>
  <si>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</si>
  <si>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</si>
  <si>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</si>
  <si>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</si>
  <si>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</si>
  <si>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</si>
  <si>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</si>
  <si>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</si>
  <si>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</si>
  <si>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</si>
  <si>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</si>
  <si>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</si>
  <si>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</si>
  <si>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</si>
  <si>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</si>
  <si>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</si>
  <si>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วัดด่าน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</si>
  <si>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</si>
  <si>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</si>
  <si>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</si>
  <si>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</si>
  <si>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</si>
  <si>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</si>
  <si>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</si>
  <si>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</si>
  <si>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</si>
  <si>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</si>
  <si>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</si>
  <si>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</si>
  <si>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</si>
  <si>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</si>
  <si>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</si>
  <si>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</si>
  <si>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</si>
  <si>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ลาดยาว</t>
  </si>
  <si>
    <t>LY</t>
  </si>
  <si>
    <t>J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</si>
  <si>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</si>
  <si>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</si>
  <si>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</si>
  <si>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</si>
  <si>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</si>
  <si>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</si>
  <si>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</si>
  <si>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</si>
  <si>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K</t>
  </si>
  <si>
    <t>เชียงใหม่</t>
  </si>
  <si>
    <t>CM</t>
  </si>
  <si>
    <t>พิษณุโลก</t>
  </si>
  <si>
    <t>PL</t>
  </si>
  <si>
    <t>ลำปาง</t>
  </si>
  <si>
    <t>LM</t>
  </si>
  <si>
    <t>นครสวรรค์</t>
  </si>
  <si>
    <t>NS</t>
  </si>
  <si>
    <t>Site :</t>
  </si>
  <si>
    <t>นายธีระชัย  สุระโยธิน</t>
  </si>
  <si>
    <t>นางสาวพัชรพรรณ   พึ่งพา</t>
  </si>
  <si>
    <t>นายนิมิต   จุ้ยอยู่ทอง</t>
  </si>
  <si>
    <t>นายธวัช   มีแสง</t>
  </si>
  <si>
    <t>นายนิยนต์  อยู่ทะเล</t>
  </si>
  <si>
    <t>นายแดง  มูลสองแคว</t>
  </si>
  <si>
    <t>นางสาวธัญลักษณ์ หมื่นหลุบกุง</t>
  </si>
  <si>
    <t>นายสุเทพ  ดำขำ</t>
  </si>
  <si>
    <t>นางสาวนฤมล   ทาแสง</t>
  </si>
  <si>
    <t>นางพิชญ์สินี  อภินันท์</t>
  </si>
  <si>
    <t>นายคนึง  กองแก้ว</t>
  </si>
  <si>
    <t>นางสาว จิราภรณ์  สนแย้ม</t>
  </si>
  <si>
    <t>นางสาวดาราวรรณ อรัญญะ</t>
  </si>
  <si>
    <t>นางสาวสุชานัน  พึ่งพา</t>
  </si>
  <si>
    <t>นางสาวดารณี   อนันทวัน</t>
  </si>
  <si>
    <t>094-635-9166</t>
  </si>
  <si>
    <t>082-424-9416</t>
  </si>
  <si>
    <t>061-141-6222</t>
  </si>
  <si>
    <t>096-737-6709</t>
  </si>
  <si>
    <t>086-335-8611</t>
  </si>
  <si>
    <t>062-516-7825</t>
  </si>
  <si>
    <t>093-328-9353</t>
  </si>
  <si>
    <t>098-453-5156</t>
  </si>
  <si>
    <t>090-664-1758</t>
  </si>
  <si>
    <t>092-395-9757</t>
  </si>
  <si>
    <t xml:space="preserve"> </t>
  </si>
  <si>
    <t>พื้นที่การขาย</t>
  </si>
  <si>
    <t>นายนิคม เดินแปง</t>
  </si>
  <si>
    <t>นายชนะชัย คุ้มคำ</t>
  </si>
  <si>
    <t>HP</t>
  </si>
  <si>
    <t>Zone เดิม</t>
  </si>
  <si>
    <t>Zone ใหม่</t>
  </si>
  <si>
    <t>พื้นที่ SERVICE (20220630)</t>
  </si>
  <si>
    <t>สาขาตามระบบ ERP</t>
  </si>
  <si>
    <t>ผู้อนุมัติดำเนินงาน</t>
  </si>
  <si>
    <t>กลุ่มสายงาน</t>
  </si>
  <si>
    <t>Sales Team</t>
  </si>
  <si>
    <t>เบอร์ติดต่อ</t>
  </si>
  <si>
    <t xml:space="preserve">AF </t>
  </si>
  <si>
    <t>AF</t>
  </si>
  <si>
    <t>DT</t>
  </si>
  <si>
    <t>BD</t>
  </si>
  <si>
    <t xml:space="preserve">นายธเนศ แจ้งสว่าง  </t>
  </si>
  <si>
    <t>GH</t>
  </si>
  <si>
    <t>RS</t>
  </si>
  <si>
    <t>CJ</t>
  </si>
  <si>
    <t>SC</t>
  </si>
  <si>
    <t>080-994-5639</t>
  </si>
  <si>
    <t>081-642-6694</t>
  </si>
  <si>
    <t>A44</t>
  </si>
  <si>
    <t>Zone :</t>
  </si>
  <si>
    <t>โครงการ :</t>
  </si>
  <si>
    <t>Consumer</t>
  </si>
  <si>
    <t>Resident</t>
  </si>
  <si>
    <t>Hospitality</t>
  </si>
  <si>
    <t>พื้นที่การขาย / ERP :</t>
  </si>
  <si>
    <t>ค่าติดตั้ง ค่าเชื่อมสัญญาณ ที่เรียกเก็บได้</t>
  </si>
  <si>
    <t>ค่าอุปกรณ์ ที่เรียกเก็บได้</t>
  </si>
  <si>
    <t>รวมรายรับทั้งสิ้น</t>
  </si>
  <si>
    <t>นางสาวจันทราภรณ์ สุภาพวนิช</t>
  </si>
  <si>
    <t>ค่าใช้จ่าย Internet ความเร็ว 200/200</t>
  </si>
  <si>
    <t>ค่าใช้จ่าย Internet ความเร็ว 300/300</t>
  </si>
  <si>
    <t>ค่าใช้จ่าย Internet ความเร็ว 500/500</t>
  </si>
  <si>
    <t>ไม่มีค่าใช้จ่ายเรื่อง Internet</t>
  </si>
  <si>
    <t>จำนวนอาคาร :</t>
  </si>
  <si>
    <t>ชั้น</t>
  </si>
  <si>
    <t>ห้อง</t>
  </si>
  <si>
    <t>ประเภทอาคาร :</t>
  </si>
  <si>
    <t>พื้นที่การบริการ Service :</t>
  </si>
  <si>
    <t>สาขา :</t>
  </si>
  <si>
    <t>กลุ่มงานขาย :</t>
  </si>
  <si>
    <t>ชื่อผู้ติดต่อ 1 :</t>
  </si>
  <si>
    <t>ชื่อผู้ติดต่อ 2 :</t>
  </si>
  <si>
    <t>ตำแหน่ง :</t>
  </si>
  <si>
    <t>เบอร์ติดต่อ :</t>
  </si>
  <si>
    <t>ทีมดำเนินการ :</t>
  </si>
  <si>
    <t>หอพัก</t>
  </si>
  <si>
    <t>อพาร์ทเม้นท์</t>
  </si>
  <si>
    <t>เรสซิเด้นท์</t>
  </si>
  <si>
    <t>เซอร์วิสอพาร์ทเม้นท์</t>
  </si>
  <si>
    <t>โรงพยาบาล</t>
  </si>
  <si>
    <t>คอนโด</t>
  </si>
  <si>
    <t>แฟลต</t>
  </si>
  <si>
    <t>เจ้าของ</t>
  </si>
  <si>
    <t>ผจก.อาคาร</t>
  </si>
  <si>
    <t>คนดูแล</t>
  </si>
  <si>
    <t>ช่างอาคาร</t>
  </si>
  <si>
    <t>ผจก.ช่างอาคาร</t>
  </si>
  <si>
    <t>Sales RS</t>
  </si>
  <si>
    <t xml:space="preserve"> Sales HP</t>
  </si>
  <si>
    <t>M. Sales RS</t>
  </si>
  <si>
    <t xml:space="preserve"> M. Sales HP</t>
  </si>
  <si>
    <t>Sales Engineer</t>
  </si>
  <si>
    <t>Sales Coditor</t>
  </si>
  <si>
    <t>โรงแรม 1-3 ดาว</t>
  </si>
  <si>
    <t>โรงแรม 4-5 ดาว</t>
  </si>
  <si>
    <t xml:space="preserve">        ค่าอุปกรณ์และค่าติดตั้ง Internet hotsport wifi / Lan To Room / IPTV / Lease Line</t>
  </si>
  <si>
    <t xml:space="preserve">อาคาร   </t>
  </si>
  <si>
    <t>จำนวนห้อง :</t>
  </si>
  <si>
    <t>ระบบที่นำเสนอ :</t>
  </si>
  <si>
    <t>FC/APC  SC/UPC SM PATCH CORD 3M</t>
  </si>
  <si>
    <t>FC/APC  SC/APC SM PATCH CORD 3M</t>
  </si>
  <si>
    <t>Cable (Analoge)</t>
  </si>
  <si>
    <t>Cable DTV</t>
  </si>
  <si>
    <t>Cable (Analoge &amp; DTV )</t>
  </si>
  <si>
    <t>Cable DTV + Lan to room</t>
  </si>
  <si>
    <t>Cable DTV + Lease Line</t>
  </si>
  <si>
    <t>Cable DTV + WI FI Hospot</t>
  </si>
  <si>
    <t>Cable DTV ขายอุปกรณ์</t>
  </si>
  <si>
    <t>Cable IPTV</t>
  </si>
  <si>
    <t>Cable IPTV + FTTX</t>
  </si>
  <si>
    <t>Cable IPTV + Lease Line</t>
  </si>
  <si>
    <t>Internet ( Fttx to Head)</t>
  </si>
  <si>
    <t>Internet ( Hotspot wifi )</t>
  </si>
  <si>
    <t>Internet FTTx Room</t>
  </si>
  <si>
    <t>Internet Lan To Room</t>
  </si>
  <si>
    <t>Internet Lease Line</t>
  </si>
  <si>
    <t>Internet Lease Line Event</t>
  </si>
  <si>
    <t>ตู้เหล็ก #2</t>
  </si>
  <si>
    <t>ใบ</t>
  </si>
  <si>
    <t>นางสาวญัฎฎริการ์  จรัสลักษณ์</t>
  </si>
  <si>
    <t>092-635-6699</t>
  </si>
  <si>
    <t>ขอนแก่น</t>
  </si>
  <si>
    <t>พัทยา</t>
  </si>
  <si>
    <t>เกาะสมุย</t>
  </si>
  <si>
    <t>P</t>
  </si>
  <si>
    <t>L</t>
  </si>
  <si>
    <t>M</t>
  </si>
  <si>
    <t>N</t>
  </si>
  <si>
    <t>O</t>
  </si>
  <si>
    <t>Q</t>
  </si>
  <si>
    <t>R</t>
  </si>
  <si>
    <t xml:space="preserve">นายนัฐธนา </t>
  </si>
  <si>
    <t>คุณนิตยา</t>
  </si>
  <si>
    <t>คุณเอกรินทร์</t>
  </si>
  <si>
    <t>คุณเจียบ</t>
  </si>
  <si>
    <t>นครราชสีมา</t>
  </si>
  <si>
    <t>KSM</t>
  </si>
  <si>
    <t>NRS</t>
  </si>
  <si>
    <t>KHK</t>
  </si>
  <si>
    <t>PTY</t>
  </si>
  <si>
    <t>Mikro Node</t>
  </si>
  <si>
    <t>086-609-2639</t>
  </si>
  <si>
    <t>089-125-1561</t>
  </si>
  <si>
    <t>089-495-3695</t>
  </si>
  <si>
    <t>083-600-9399</t>
  </si>
  <si>
    <t>086-335-8922</t>
  </si>
  <si>
    <t>099-445-6989</t>
  </si>
  <si>
    <t>095-550-0558</t>
  </si>
  <si>
    <t xml:space="preserve">โซน : </t>
  </si>
  <si>
    <t>062-929-9287</t>
  </si>
  <si>
    <t>Sales HP,SC</t>
  </si>
  <si>
    <t>SC/UPC  SC/UPC SM PATCH CORD 3M</t>
  </si>
  <si>
    <t>ค่าติดตั้ง อุปกรณ์ Access Point ในอาคาร (พนักงาน)</t>
  </si>
  <si>
    <t>Set Top Box Digital Hotel Mode (SV Tech)</t>
  </si>
  <si>
    <t>Set Top Box Digital Hotel Mode (SAMART)</t>
  </si>
  <si>
    <t>CA-TRANS 2 TS</t>
  </si>
  <si>
    <t>CA-TRANS 16 TS ip</t>
  </si>
  <si>
    <t>CA-TRANS 5 TS ip</t>
  </si>
  <si>
    <t>CA-TRANS 12 TS ip</t>
  </si>
  <si>
    <t>ค่าจ้าง พาดสาย OUTDOOR 4-48Cores ADSS , RG11 (SUB)</t>
  </si>
  <si>
    <t>ค่าจ้าง เดินท่อเฟล็กกันน้ำ พร้อมร้อยสาย  4-48Cores ADSS , RG11  (SUB)</t>
  </si>
  <si>
    <t>ค่าจ้าง เดินสาย ในรางวายเวย์  4-48Cores ADSS  (SUB)</t>
  </si>
  <si>
    <t>ค่าจ้าง เดินสายร้อยท่อ EMT /Metal Flexible 4-48Cores ADSS  (SUB)</t>
  </si>
  <si>
    <t>ค่าจ้าง เดินสายใต้ดิน 4-48Cores ADSS , RG11 (SUB)</t>
  </si>
  <si>
    <t>ค่าติดตั้ง อุปกรณ์ Access Point ในอาคาร (SUB)</t>
  </si>
  <si>
    <t>ค่าแรง เดินสายแลน และติดตั้ง Access Point ในอาคาร (SUB)</t>
  </si>
  <si>
    <t>ค่าแรง ติดตั้งตู้พร้อมระบบไฟฟ้า (พนักงาน)</t>
  </si>
  <si>
    <t xml:space="preserve">Hotspot wifi (ดูแลระบบ) </t>
  </si>
  <si>
    <t xml:space="preserve">Hotspot wifi (ดูแลระบบ+เน็ต) </t>
  </si>
  <si>
    <t>SFP Fiber Single-Mode Fiber (SMF) 1.25Gb 1310-1490</t>
  </si>
  <si>
    <t>LC/UPC  FC/APC SM PATCH CORD 3M</t>
  </si>
  <si>
    <t>บ่อ</t>
  </si>
  <si>
    <t>ค่าอำนวยความสะดวก / แล้วแต่หน้างาน</t>
  </si>
  <si>
    <t>ค่าจ้าง เปิดบ่อ PB เดินสายใต้ดิน</t>
  </si>
  <si>
    <t>ค่าจ้าง main hold 2500 บาท/บ่อ(SUB)</t>
  </si>
  <si>
    <t>ค่าจ้าง มุดท่อเดินสาย/เมตร (SUB)</t>
  </si>
  <si>
    <t>085-048-7333</t>
  </si>
  <si>
    <t>Cable DTV + FTTX(หัวตึก)</t>
  </si>
  <si>
    <t>ค่าจ้าง ดำเนินการ(พนักงาน 2คน)</t>
  </si>
  <si>
    <t>ค่าจ้าง ดำเนินการ(พนักงาน 3คน)</t>
  </si>
  <si>
    <t>ค่าจ้าง ดำเนินการ(พนักงาน 4คน)</t>
  </si>
  <si>
    <t>วัน</t>
  </si>
  <si>
    <t>NODE IN DOOR WR1001j SC/APC</t>
  </si>
  <si>
    <t>ค่า SPLICER CLOSURE OUTDOOR ( งานเร่งด่วน ใช้SUB )</t>
  </si>
  <si>
    <t>ค่า SPLICER INSTALL ODF ( งานแพลนในเวลาทำการ )</t>
  </si>
  <si>
    <t>ค่า SPLICER CLOSURE OUTDOOR  ( งานแพลนในเวลาทำการ )</t>
  </si>
  <si>
    <t>ค่าเช่าโครงข่าย NT</t>
  </si>
  <si>
    <t>ค่าเช่าโครงข่าย UIH , DTAC</t>
  </si>
  <si>
    <t>ค่าเชื่อมสัญญาณ NT , UIH , DTAC (onetime)</t>
  </si>
  <si>
    <t>ผู้อนุมัติสายงาน Cable และ Non cable</t>
  </si>
  <si>
    <t>ค่า SPLICER CLOSURE OUTDOOR  12 Core( งานเร่งด่วน ใช้SUB )</t>
  </si>
  <si>
    <t>ค่า SPLICER CLOSURE OUTDOOR  24 Core( งานเร่งด่วน ใช้SUB )</t>
  </si>
  <si>
    <t>ค่า SPLICER CLOSURE OUTDOOR  48Core ( งานเร่งด่วน ใช้SUB )</t>
  </si>
  <si>
    <t>Drop Wire Clamp (ตัวล็อคสาย)</t>
  </si>
  <si>
    <t>Preformed Guy Grip Deadend 11.5 mm</t>
  </si>
  <si>
    <t>Preformed Guy Grip Deadend 2.5 mm</t>
  </si>
  <si>
    <t>Dual Window Optical Fiber Coupler 50/50 - 90/10</t>
  </si>
  <si>
    <t>ใบประเมินความคุ้มทุน Roi สำหรับทีม Sales - รายชื่อ - ข้อมูลลูกค้า</t>
  </si>
  <si>
    <t>ZyXEL Gigabit Switching Hub  (GS1200-5HP V2) 5 Port POE Web-Menager</t>
  </si>
  <si>
    <t>Dual Window Optical Fiber Coupler 1x2</t>
  </si>
  <si>
    <t>Dual Window Optical Fiber Coupler 1x4</t>
  </si>
  <si>
    <t>อัตราการคืนทุนไม่รวมค่าดำเนินการพนักงาน</t>
  </si>
  <si>
    <t xml:space="preserve">Access Point Zyxel NWA1123ACv3 </t>
  </si>
  <si>
    <t>Switch TP-LINK TL-SG1218MP 18-Port Gigabit Rackmount Switch with 16 PoE+ (250W)</t>
  </si>
  <si>
    <t xml:space="preserve">Switch Tenda TEG5310P-8-150W </t>
  </si>
  <si>
    <t>Modulator Single Side Band Cable</t>
  </si>
  <si>
    <t>Rack 42U เฉพาะโครง ความสูง 205 mm</t>
  </si>
  <si>
    <t>Mikro Node Fttx WDM</t>
  </si>
  <si>
    <t>หมวดค่าแรงดำเนินการ ส่วนพนักงาน , ทีมFOG</t>
  </si>
  <si>
    <t>RG6 Co-Axial (DLC) DMG Black Slink Shield 95% (305m./Roll)</t>
  </si>
  <si>
    <t>Switch Zyxel GS1900-24HPv2 24 Ports 10/100/1000BASE-T ( 12 PoE) , + 2 Ports SFP 100/1000BASE-X Smart Managed PoE Switch with GbE Uplink (170 Watt)</t>
  </si>
  <si>
    <t>Preformed Guy Grip Deadend 7 mm</t>
  </si>
  <si>
    <t>SC/APC  SC/APC SM PATCH CORD 3M</t>
  </si>
  <si>
    <t>ค่าใช้จ่าย Internet ความเร็ว 1000/1000</t>
  </si>
  <si>
    <t>ค่าใช้จ่าย Internet ความเร็ว 500/500 (FIX IP)</t>
  </si>
  <si>
    <t>ค่าเช่าท่อเดินสาย NT</t>
  </si>
  <si>
    <t>OLT-1812-8PON</t>
  </si>
  <si>
    <t>OLT-GPON W&amp;D 16 PON</t>
  </si>
  <si>
    <t>Internet FTTx</t>
  </si>
  <si>
    <t>LAN Cat6 1m สีแดง</t>
  </si>
  <si>
    <t>LAN Cat6 1m สีเหลือง</t>
  </si>
  <si>
    <t>Dual Window Optical Fiber Coupler 1x8</t>
  </si>
  <si>
    <t>LanToRoom</t>
  </si>
  <si>
    <t>Mikrotik CCR ROUTER1009 -7C - 1C - 1S+</t>
  </si>
  <si>
    <t>Dorp Closure spliller  FTTX  1x16 (เปล่า) HTSC-TL17 inline  JBN</t>
  </si>
  <si>
    <t>ถาดใส่ Rack</t>
  </si>
  <si>
    <t>Combiner 20ch Cable Active</t>
  </si>
  <si>
    <t>NODE OUT DOOR 2 Output 860 Mhz (Cable)</t>
  </si>
  <si>
    <t>NODE OUT DOOR 4 Output 860 Mhz (Cable)</t>
  </si>
  <si>
    <t>Trunk Amp WB8130KL Return 860MHz. Hisolution</t>
  </si>
  <si>
    <t>Blockless PLC Splitter 1:2 JBN</t>
  </si>
  <si>
    <t>Blockless PLC Splitter 1:4 JBN</t>
  </si>
  <si>
    <t>Blockless PLC Splitter 1:8 JBN</t>
  </si>
  <si>
    <t>Blockless PLC Splitter 1:16 JBN</t>
  </si>
  <si>
    <t>สาย Lan cat6 305M</t>
  </si>
  <si>
    <t>OLT TP Link DS-P7001-08 PON</t>
  </si>
  <si>
    <t>OLT TP Link DS-P7001-016 PON</t>
  </si>
  <si>
    <t>Power Supply</t>
  </si>
  <si>
    <t>SFP PON</t>
  </si>
  <si>
    <t>ONT-Bridge 1Gb GPON</t>
  </si>
  <si>
    <t>ONT-Bridge 1Gb GPON With Cable</t>
  </si>
  <si>
    <t>ONU With Wifi AC1200 ax220</t>
  </si>
  <si>
    <t>ONU With Wifi AX1800</t>
  </si>
  <si>
    <t>Cable DTV ปรับปรุงระบบเมนภายใน</t>
  </si>
  <si>
    <t>Cable DTV ปรับปรุงระบบห้องส่ง</t>
  </si>
  <si>
    <t>SC/UPC  SC/APC SM PATCH CORD 3M</t>
  </si>
  <si>
    <t>Access Point TP-Link (EAP223) AC1350 Wireless MU-MIMO Gigabit Ceiling Mount</t>
  </si>
  <si>
    <t>Switch TP-LINK TL-SG3428MP 28-Port Gigabit L2 Managed Switch with 24-Port PoE+</t>
  </si>
  <si>
    <t>.....................................................................................</t>
  </si>
  <si>
    <t>....................................................................................................................................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</si>
  <si>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</si>
  <si>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</si>
  <si>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</si>
  <si>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</si>
  <si>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</si>
  <si>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</si>
  <si>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7 เดือน</t>
  </si>
  <si>
    <t>8 เดือน</t>
  </si>
  <si>
    <t>9 เดือน</t>
  </si>
  <si>
    <t>10 เดือน</t>
  </si>
  <si>
    <t>11 เดือน</t>
  </si>
  <si>
    <t>12 เดือน</t>
  </si>
  <si>
    <t>เดือนที่เริ่มคิดค่าบริการ :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</si>
  <si>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</si>
  <si>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</si>
  <si>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</si>
  <si>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</si>
  <si>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</si>
  <si>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</si>
  <si>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</si>
  <si>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</si>
  <si>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</si>
  <si>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</si>
  <si>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</si>
  <si>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</si>
  <si>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ถึง</t>
  </si>
  <si>
    <t>โปรโมชั่น การเก็บค่าบริการ :</t>
  </si>
  <si>
    <t>Internet ( Hotspot wifi - Lan to room )</t>
  </si>
  <si>
    <t>DTV  + WI FI Hospot - Lan to room</t>
  </si>
  <si>
    <t xml:space="preserve">         ค่าอุปกรณ์และค่าติดตั้ง Cable TV , Internet hotsport wifi , Lan To Room , IPTV , Lease Line</t>
  </si>
  <si>
    <t>ราย 1 ปี</t>
  </si>
  <si>
    <t>จำนวนเดือนที่แถม :</t>
  </si>
  <si>
    <t>เดือนที่แพลนติดตั้ง :</t>
  </si>
  <si>
    <t>เดือนที่เริ่มทดสอบ :</t>
  </si>
  <si>
    <t>ค่าเฉลี่ยรายได้ / ห้อง</t>
  </si>
  <si>
    <t>ฟรี</t>
  </si>
  <si>
    <t>ไม่มี / ฟรี</t>
  </si>
  <si>
    <t>ไม่มีแถม</t>
  </si>
  <si>
    <t>L T R</t>
  </si>
  <si>
    <t xml:space="preserve">ค่าบริการประเภท CN Cable TV , IPTV  </t>
  </si>
  <si>
    <t>ค่าบริการประเภท CBN Inter net hotspot wifi , Lan to room , Lease Line</t>
  </si>
  <si>
    <t>ไม่มี</t>
  </si>
  <si>
    <t>ท่อร้อยสาย สีขาว 16-20 มิล ยาว 4 เมตร</t>
  </si>
  <si>
    <t>ท่อต่อตรง สีขาว 16-20 มิล</t>
  </si>
  <si>
    <t>อัน</t>
  </si>
  <si>
    <t>ข้องอ 45-90 องศา</t>
  </si>
  <si>
    <t>แคมป์ก้ามปู สีขาว 16-20 มิล</t>
  </si>
  <si>
    <t xml:space="preserve">นางวิยะดา เกรียงไกรเพ็ชร์ </t>
  </si>
  <si>
    <t xml:space="preserve">ค่าเชื่อมสัญญาณ , ค่าอุปกรณ์ที่เรียกเก็บได้ </t>
  </si>
  <si>
    <t xml:space="preserve">ยอดคงเหลือ งบลงทุน </t>
  </si>
  <si>
    <t>อื่นๆ</t>
  </si>
  <si>
    <t>EOC MASTER EOCM-8002 (ABI)</t>
  </si>
  <si>
    <t>EOC MASTER EOCM-8004U CA (ABI)</t>
  </si>
  <si>
    <t>EOC Master Node (อินเตอร์เน็ต)</t>
  </si>
  <si>
    <t>RF1802A-P EOC Bridge</t>
  </si>
  <si>
    <t>Routher EoCS-5004 WDRLTCEC (ABI) Eoc slave</t>
  </si>
  <si>
    <t xml:space="preserve">Jack Trunk RG6 F-24A   </t>
  </si>
  <si>
    <t>คุณสมศักดิ์ วงศ์คำ</t>
  </si>
  <si>
    <t>066-113-8071</t>
  </si>
  <si>
    <t>นางสาวนิตยา รุ่งเรืองวิชชากุล</t>
  </si>
  <si>
    <t>ผู้อนุมัติพื้นที่เชียงใหม่</t>
  </si>
  <si>
    <t>ROUTER (เราเตอร์) TP-LINK INWALL  Roaming</t>
  </si>
  <si>
    <t>ROUTER (เราเตอร์) TP-LINK EAP265HD Roaming</t>
  </si>
  <si>
    <t>L T R RM</t>
  </si>
  <si>
    <t>TP-LINK  TL-SG1024 24-port gigabit rackmount switch Roaming</t>
  </si>
  <si>
    <t>ค่า Internet 100Mbps  50 / ห้อง</t>
  </si>
  <si>
    <t>Cable DTV + FTTX</t>
  </si>
  <si>
    <t>ค่า Internet 100/100Mbps  50บาท / ห้อง</t>
  </si>
  <si>
    <t xml:space="preserve">ค่า Internet เริ่มต้น 100Mbps </t>
  </si>
  <si>
    <t>Sales HP</t>
  </si>
  <si>
    <t>Switch TP-Link TL-SG1008MP 8-Port Gigabit</t>
  </si>
  <si>
    <t>Mikrotik CCR2004-16G-2S+</t>
  </si>
  <si>
    <t>SFP Fiber Single-Mode Fiber (SMF) 10 Gb 1310-1490</t>
  </si>
  <si>
    <t>ช่าง IT</t>
  </si>
  <si>
    <t>ผจก. IT</t>
  </si>
  <si>
    <t>Switch TP-Link T1600G-52PS(TL-SG2452P) L2-Managed Gigabit POE Switch 48 Port,PoE+</t>
  </si>
  <si>
    <t>OMADA Rooming</t>
  </si>
  <si>
    <t xml:space="preserve">Access Point Omada AC1200 Wireless MU-MIMO Wall-Plate </t>
  </si>
  <si>
    <t>LC/UPC  SC/APC SM PATCH CORD 3M</t>
  </si>
  <si>
    <t xml:space="preserve"> Switch TP-Link 24-Port Gigabit Managed WI-FI ROUTER</t>
  </si>
  <si>
    <t xml:space="preserve"> Switch TP-Link 48-Port Gigabit Managed WI-FI ROUTER</t>
  </si>
  <si>
    <t>WI-FI ROUTER Link sys AC1900</t>
  </si>
  <si>
    <t>ผู้อนุมัติส่วนงาน Service และ Non cable</t>
  </si>
  <si>
    <t xml:space="preserve">ผู้อนุมัติส่วนงาน Service </t>
  </si>
  <si>
    <t>…...................................................................................................................................</t>
  </si>
  <si>
    <t>รายละเอียด - อุปกรณ์</t>
  </si>
  <si>
    <t>ค่าแรง ติดตั้งรวมอุปกรณ์ ราง-เฟล็ก-ท่อPVC เดินสายแลน และติดตั้ง Access Point ในอาคาร (SUB)</t>
  </si>
  <si>
    <t>ค่าจ้าง พาดสาย OUTDOOR 4-48Cores ADSS , RG11 จัดระเบียบสายแล้ว(SUB)</t>
  </si>
  <si>
    <t xml:space="preserve">ผู้นำเสนอ และผู้อนุมัติดำเนินงาน ( Sales ) </t>
  </si>
  <si>
    <t>นายชนะชัย คุ้มคำ          ,           นายภูริวัจน์ ธาดาวัฒนาวิทย์</t>
  </si>
  <si>
    <t xml:space="preserve">นางวิยะดา เกรียงไกรเพ็ชร์          ,           นายธเนศ แจ้งสว่าง  </t>
  </si>
  <si>
    <t>นางสาวนันทิกานต์ บุญประคอง</t>
  </si>
  <si>
    <t>นาวสาวจิรภิญญา เป็นปึก</t>
  </si>
  <si>
    <t>099-152-5528</t>
  </si>
  <si>
    <t>097-215-9512</t>
  </si>
  <si>
    <t>062-616-4262</t>
  </si>
  <si>
    <t xml:space="preserve"> 085-142-6851</t>
  </si>
  <si>
    <t>095-096-4668</t>
  </si>
  <si>
    <t>080-905-2236</t>
  </si>
  <si>
    <t>M.CM</t>
  </si>
  <si>
    <t>M.SC</t>
  </si>
  <si>
    <t>M.SE</t>
  </si>
  <si>
    <t>นายรุ่งอรุณ อินบุญรอด</t>
  </si>
  <si>
    <t>099-560-0461</t>
  </si>
  <si>
    <t>SFP Fiber Single-Mode Fiber (SMF) 10Gb 1310-1490</t>
  </si>
  <si>
    <t xml:space="preserve">MikroTik CCR1036-8G-2S+ Cloud Core Router Industrial Grade </t>
  </si>
  <si>
    <t>Internet  Hotspot wifi Free Cable tv</t>
  </si>
  <si>
    <t>FTTx เหมาอาคาร Free Cable tv</t>
  </si>
  <si>
    <t>Internet Lan To Room Free Cable tv</t>
  </si>
  <si>
    <t>สถานะบริการ :</t>
  </si>
  <si>
    <t>เป็นสมาชิกระบบ CABLE TV</t>
  </si>
  <si>
    <t>ไม่เป็นสมาชิก</t>
  </si>
  <si>
    <t>เป็นสมาชิกระบบ IPTV</t>
  </si>
  <si>
    <t>เป็นสมาชิกระบบ NET Hotspot wifi</t>
  </si>
  <si>
    <t>เป็นสมาชิกระบบ NET Lan to room</t>
  </si>
  <si>
    <t>เป็นสมาชิกระบบ NET Leased line</t>
  </si>
  <si>
    <t>เป็นสมาชิกระบบ CABLE TV , INTERNET</t>
  </si>
  <si>
    <t>อัตราคืนทุนค่าดำเนินการ-ค่าเชื่อม-ค่าอุปกรณ์</t>
  </si>
  <si>
    <t>Atten 3 dBm (Fiber Optic)</t>
  </si>
  <si>
    <t>Atten 5 dBm (Fiber Optic)</t>
  </si>
  <si>
    <t>EDFA PON 8 Port</t>
  </si>
  <si>
    <t>OLT- 4 PON</t>
  </si>
  <si>
    <t xml:space="preserve">Survey Manager  </t>
  </si>
  <si>
    <t>นายณรงศ์ศักย์  เหล่ารัตนเวช</t>
  </si>
  <si>
    <t>081-569-8664</t>
  </si>
  <si>
    <t>รางพลาสติกคางหมูสีขาว 25x15มิล 1เมตร</t>
  </si>
  <si>
    <t>ระบบ CABLE TV , INTERNET (ยกเลิกแล้ว)</t>
  </si>
  <si>
    <t>ระบบ CABLE TV (ยกเลิกแล้ว)</t>
  </si>
  <si>
    <t>ระบบ IPTV (ยกเลิกแล้ว)</t>
  </si>
  <si>
    <t>ระบบ NET Hotspot wifi (ยกเลิกแล้ว)</t>
  </si>
  <si>
    <t>ระบบ NET Lan to room (ยกเลิกแล้ว)</t>
  </si>
  <si>
    <t>ระบบ NET Leased line (ยกเลิกแล้ว)</t>
  </si>
  <si>
    <t>ค่าแรง ติดตั้งตู้ พร้อมอุปกรณ์ส่วนควบ ระบบไฟฟ้า (SUB)</t>
  </si>
  <si>
    <t>ชุดบล็อคไฟ เตารับตัวเมีย-บล็อคลอย-หน้ากาก</t>
  </si>
  <si>
    <t>ท่อเฟล็คอ่อนพลาสติกสีขาว 16-20มิล</t>
  </si>
  <si>
    <t>นายนรินทร์ ปิงมูล</t>
  </si>
  <si>
    <t>088-930-0208</t>
  </si>
  <si>
    <t>นางศศินาถ จุ้ยอยู่ทอง</t>
  </si>
  <si>
    <t>061-410-5333</t>
  </si>
  <si>
    <t>ค่าจ้าง พาดสาย OUTDOOR 2-48Cores ADSS  (พนักงาน  นอกเวลาทำการ)</t>
  </si>
  <si>
    <t>ค่าจ้าง พาดสาย OUTDOOR 2-48Cores ADSS , RG11 (พนักงาน)</t>
  </si>
  <si>
    <t xml:space="preserve">ค่าจ้าง เดินสายใต้ดิน 2-48Cores ADSS , RG11 (พนักงาน) </t>
  </si>
  <si>
    <t>ค่าจ้าง เดินท่อเฟล็กกันน้ำ พร้อมร้อยสาย  2-48Cores ADSS  (พนักงาน)</t>
  </si>
  <si>
    <t>ค่าจ้าง ผ่าถนนวางท่อ พร้อมร้อยสาย  2-48Cores ADSS  (พนักงาน)</t>
  </si>
  <si>
    <t>ค่าจ้าง เดินสาย ในรางวายเวย์  2-48Cores ADSS  (พนักงาน)</t>
  </si>
  <si>
    <t>ค่าจ้าง เดินสายร้อยท่อ EMT /Metal Flexible 2-48Cores ADSS  (พนักงาน)</t>
  </si>
  <si>
    <t>ค่าจ้าง ติดตั้งท่อ พร้อมร้อยสาย PE / PVC /EMT /Metal Flexible 2-48Cores ADSS  (พนักงาน)</t>
  </si>
  <si>
    <t xml:space="preserve">Multimedia </t>
  </si>
  <si>
    <t>ETC.</t>
  </si>
  <si>
    <t>CCTV + NET Hotspot wifi</t>
  </si>
  <si>
    <t>CCTV + CABLE + NET Hotspot wifi</t>
  </si>
  <si>
    <t>CCTV + CABLE + NET Lan To Room</t>
  </si>
  <si>
    <t>CCTV</t>
  </si>
  <si>
    <t>CCTV + CABLE</t>
  </si>
  <si>
    <t>นายภูริวัจน์ ธาดาวัฒนาวิทย์</t>
  </si>
  <si>
    <t xml:space="preserve">นายชนะชัย คุ้มคำ </t>
  </si>
  <si>
    <t>ผู้อนุมัติส่วนงาน Non cable</t>
  </si>
  <si>
    <t>นาย ธวัชชัย จันทร์โยธา</t>
  </si>
  <si>
    <t>นาย ประดิษฐ์ กุลทอง</t>
  </si>
  <si>
    <t>นาย มานพ เป่าไม้</t>
  </si>
  <si>
    <t>นาย ถาวร ชนะวงษ์</t>
  </si>
  <si>
    <t>นาย รพินทร์ จันทร์พล</t>
  </si>
  <si>
    <t>นาย วิเชียร นุชพงษ์</t>
  </si>
  <si>
    <t>นาย ฐิติพันธ์ จานสันเทียะ</t>
  </si>
  <si>
    <t>นาย เอกรัฐ วัฒนา</t>
  </si>
  <si>
    <t xml:space="preserve">นาย ธเนศ แจ้งสว่าง  </t>
  </si>
  <si>
    <t>คุณ สมศักดิ์ วงศ์คำ</t>
  </si>
  <si>
    <t>080-086-4940</t>
  </si>
  <si>
    <t>Switch TP-Link TL-SG2210P JetStream 8-Port Gigabit Smart PoE+</t>
  </si>
  <si>
    <t>3 MP Outdoor Bullet Network Camara  (VIGI C300HP)</t>
  </si>
  <si>
    <t>3 MP Turret Network Camara (VIGI C400HP)</t>
  </si>
  <si>
    <t>3 MP Mini Dome Network Camara (VIGI C2301 Mini)</t>
  </si>
  <si>
    <t>3 MP  Full-Color Dome Network Camara (VIGI C230)</t>
  </si>
  <si>
    <t>3 MP  Outdoor Full-Color Bullet Network Camara (VIGI C330)</t>
  </si>
  <si>
    <t>3 MP Full-Color Turret Network Camara (VIGI C430)</t>
  </si>
  <si>
    <t>4 MP  Full-Color Dome Network Camara (VIGI C240)</t>
  </si>
  <si>
    <t>4 MP  Outdoor Full-Color Bullet Network Camara (VIGI C340)</t>
  </si>
  <si>
    <t>4 MP Full-Color Turret Network Camara (VIGI C440)</t>
  </si>
  <si>
    <t>3 MP Outdoor Dome Network Camara (VIGI C230I)</t>
  </si>
  <si>
    <t>3 MP Outdoor Bullet Network Camara (VIGI C330I)</t>
  </si>
  <si>
    <t>3 MP Turret Network Camara  (VIGI C430I)</t>
  </si>
  <si>
    <t>4 MP Outdoor Dome Network Camara (VIGI C240I)</t>
  </si>
  <si>
    <t>4 MP Outdoor Bullet Network Camara (VIGI C340I)</t>
  </si>
  <si>
    <t>4 MP Turret Network Camara  (VIGI C440I)</t>
  </si>
  <si>
    <t>2 MP Outdoor Dome Network Camara (VIGI C220I)</t>
  </si>
  <si>
    <t>2 MP Outdoor Bullet Network Camara (VIGI C320I)</t>
  </si>
  <si>
    <t>2 MP Turret Network Camara  (VIGI C420I)</t>
  </si>
  <si>
    <t>4 MP  Full-Color Plan/Tilt Network Camara (VIGI C540 4mm)</t>
  </si>
  <si>
    <t>4 MP Outdoor Full-Color Wi-fi Bullet Network Camara (VIGI C340W 4mm)</t>
  </si>
  <si>
    <t>4 MP  Full-Color Wi-fi Turret Network Camara (VIGI C440W 4mm)</t>
  </si>
  <si>
    <t>4 MP  Full-Color Wi-fi Plan/Tilt Network Camara (VIGI C440W 4mm)</t>
  </si>
  <si>
    <t>4 Channel PoE Network Video Recorder (VIGI NVR 1004 H-4P)</t>
  </si>
  <si>
    <t>4 Channel PoE Network Video Recorder (VIGI NVR 1104 H-4P)</t>
  </si>
  <si>
    <t>8 Channel Network Video Recorder (VIGI NVR 1008 H)</t>
  </si>
  <si>
    <t>8 Channel PoE Network Video Recorder (VIGI NVR 1008 H8MP)</t>
  </si>
  <si>
    <t>16 Channel Network Video Recorder (VIGI NVR 1016 H)</t>
  </si>
  <si>
    <t>32 Channel Network Video Recorder (VIGI NVR 4032 H)</t>
  </si>
  <si>
    <t>10 TB HDD CCTV SEAGATE SKYHAWK</t>
  </si>
  <si>
    <t>4 TB HDD CCTV SEAGATE SKYHAWK</t>
  </si>
  <si>
    <t>1 TB HDD CCTV SEAGATE SKYHAWK</t>
  </si>
  <si>
    <t>Resident Sales Manager</t>
  </si>
  <si>
    <t>นางสาววันวิสาข์  ประทุมเมือง</t>
  </si>
  <si>
    <t>Deputy Managing Director of Marketing</t>
  </si>
  <si>
    <t xml:space="preserve">นายธวัช   มีแสง </t>
  </si>
  <si>
    <t xml:space="preserve">นายแดง  มูลสองแคว </t>
  </si>
  <si>
    <t xml:space="preserve">นางสาวธัญลักษณ์ หมื่นหลุบกุง </t>
  </si>
  <si>
    <t xml:space="preserve">นายรุ่งอรุณ อินบุญรอด </t>
  </si>
  <si>
    <t xml:space="preserve">นางศศินาถ จุ้ยอยู่ทอง </t>
  </si>
  <si>
    <t>นายธเนศ แจ้งสว่าง</t>
  </si>
  <si>
    <t>2 MP Fixed Camera Hikvision DS-2CD1027G2-LUF</t>
  </si>
  <si>
    <t>2 MP Dome Camera Hikvision DS-2CD1327G2-LUF</t>
  </si>
  <si>
    <t>ค่าอุปกรณ์ ท่อ PVCสีขาว/ท่อเฟล็คอ่อนพลาสติกสีขาว/แคมป์ก้ามปู/ข้อต่อตรง 16 - 32 มิล</t>
  </si>
  <si>
    <t>ค่าอุปกรณ์ ท่ออ่อนเหล็ก ขนาด 1/2" - 3/4" นิ้ว</t>
  </si>
  <si>
    <t>TP-Link XC220-G3V</t>
  </si>
  <si>
    <t xml:space="preserve"> ผู้อนุมัติดำเนินการ           อนุมัติ               ไม่อนุมัติ</t>
  </si>
  <si>
    <t>สำหรับ ส่วนงาน เชื่อมสัญญาณ , โครงข่าย , จ้างผู้รับเหมา</t>
  </si>
  <si>
    <t xml:space="preserve">ส่วนงาน Survey    </t>
  </si>
  <si>
    <t>เครื่องสำรองไฟ UPS 1000VA VERTIV</t>
  </si>
  <si>
    <t>081-391-9551</t>
  </si>
  <si>
    <t>ค่าจ้าง ติดตั้งรวมอุปกรณ์ ราง-เฟล็ก-ท่อPVC เดินสาย เชื่อมตู้อุปกรณ์ (SUB)</t>
  </si>
  <si>
    <t>Optical Field Connector SC/APC Stech</t>
  </si>
  <si>
    <t>092-652-9800</t>
  </si>
  <si>
    <t>Hospitality + Resident</t>
  </si>
  <si>
    <t>AFI</t>
  </si>
  <si>
    <t>นายธวัชชัย จันทร์โยธา</t>
  </si>
  <si>
    <t xml:space="preserve">065-930-3737 </t>
  </si>
  <si>
    <t>Sales Assistant Manager Acting for Sales Manager</t>
  </si>
  <si>
    <t>นายประดิษฐ์ กุลทอง</t>
  </si>
  <si>
    <t>นางสาวจินตนา  อ้อยหวาน</t>
  </si>
  <si>
    <t>065-238-7603</t>
  </si>
  <si>
    <t>นายมานพ เป่าไม้</t>
  </si>
  <si>
    <t>นายชนะชัย คุ้มคำ        ,            นายภูริวัจน์ ธาดาวัฒนาวิทย์</t>
  </si>
  <si>
    <t>065-924-8833</t>
  </si>
  <si>
    <t>Sales Supervisor</t>
  </si>
  <si>
    <t>นายถาวร ชนะวงษ์</t>
  </si>
  <si>
    <t>นายชนะชัย คุ้มคำ                     ,                นายภูริวัจน์ ธาดาวัฒนาวิทย์</t>
  </si>
  <si>
    <t>นายนรินทร์  ปิงมูล</t>
  </si>
  <si>
    <t>065-930-7711</t>
  </si>
  <si>
    <t>นายรพินทร์ จันทร์พล</t>
  </si>
  <si>
    <t>นางสาวชนัฐฎา  สนคะมี</t>
  </si>
  <si>
    <t xml:space="preserve">065-2387605 </t>
  </si>
  <si>
    <t>Sales Executive</t>
  </si>
  <si>
    <t>นายวิเชียร นุชพงษ์</t>
  </si>
  <si>
    <t>065-238-7604</t>
  </si>
  <si>
    <t>นายฐิติพันธ์ จานสันเทียะ</t>
  </si>
  <si>
    <t>065-930-1212</t>
  </si>
  <si>
    <t>Business to Business Sales Manager</t>
  </si>
  <si>
    <t>NE</t>
  </si>
  <si>
    <t>นายเอกรัฐ วัฒนา</t>
  </si>
  <si>
    <t>E</t>
  </si>
  <si>
    <t>นางสาวธัญลักษณ์  หมื่นหลุบกุง</t>
  </si>
  <si>
    <t>063-205-5577</t>
  </si>
  <si>
    <t>S</t>
  </si>
  <si>
    <t>061-421-0333</t>
  </si>
  <si>
    <t>ผู้ช่วยผู้อำนวยการส่วนงานบริการ</t>
  </si>
  <si>
    <t>061-421-0222</t>
  </si>
  <si>
    <t>Sales Manager ISP</t>
  </si>
  <si>
    <t>นางศศินาถ  จุ้ยอยู่ทอง</t>
  </si>
  <si>
    <t>ผู้ช่วยผู้อำนวยการส่วนงานบริการ          Sales Manager ISP</t>
  </si>
  <si>
    <t>065-930-1010</t>
  </si>
  <si>
    <t>Sales Assistant Director</t>
  </si>
  <si>
    <t>B2C</t>
  </si>
  <si>
    <t>065-930-0808</t>
  </si>
  <si>
    <t>Senior Sales Business to Customer</t>
  </si>
  <si>
    <t>สำนักงาน</t>
  </si>
  <si>
    <t>นางสาวอรอุมา เพ็งจางค์</t>
  </si>
  <si>
    <t>061-412-9777</t>
  </si>
  <si>
    <t>บริษัท</t>
  </si>
  <si>
    <t>065-930-5858</t>
  </si>
  <si>
    <t xml:space="preserve">ที่ปรึกษา  </t>
  </si>
  <si>
    <t>Sales Co-ordinator manager</t>
  </si>
  <si>
    <t>นายชนะชัย คุ้มคำ          ,          นายภูริวัจน์ ธาดาวัฒนาวิทย์</t>
  </si>
  <si>
    <t>นางสาวกัญญาวีร์  สนแย้ม</t>
  </si>
  <si>
    <t>081-747-9838</t>
  </si>
  <si>
    <t>Senior Sales Co-ordinator</t>
  </si>
  <si>
    <t>นางสาวดาราวรรณ  อรัญญะ</t>
  </si>
  <si>
    <t>061-421-2000</t>
  </si>
  <si>
    <t xml:space="preserve">Sales Co-ordinator </t>
  </si>
  <si>
    <t>นางสาวรัฎฎิการ์   จรัสลักษณ์</t>
  </si>
  <si>
    <t>Hospitality Sales  Freelance</t>
  </si>
  <si>
    <t>Sales  Freelance</t>
  </si>
  <si>
    <t>เคยใช้บริการ ระบบ CABLE TV (ยกเลิกแล้ว)</t>
  </si>
  <si>
    <t>เคยใช้บริการ ระบบ IPTV (ยกเลิกแล้ว)</t>
  </si>
  <si>
    <t>Cabe DTV + Internet ( Hotspot wifi )</t>
  </si>
  <si>
    <t>เคยใช้บริการ ระบบ NET Hotspot wifi (ยกเลิกแล้ว)</t>
  </si>
  <si>
    <t>Cable DTV + Internet EOC</t>
  </si>
  <si>
    <t>เคยใช้บริการ ระบบ NET Lan to room (ยกเลิกแล้ว)</t>
  </si>
  <si>
    <t>DTV  + WI FI Hospot +Lan to room</t>
  </si>
  <si>
    <t>เคยใช้บริการ ระบบ NET Leased line (ยกเลิกแล้ว)</t>
  </si>
  <si>
    <t>DTV  + WI FI Hospot +Lease Line</t>
  </si>
  <si>
    <t>089-259-9551</t>
  </si>
  <si>
    <t>นายธีรภัทร  เอื้ออารีวรกุล</t>
  </si>
  <si>
    <t>เคยใช้บริการ ระบบ CABLE TV , INTERNET (ยกเลิกแล้ว)</t>
  </si>
  <si>
    <t>089-405-7287</t>
  </si>
  <si>
    <t>นางสาววัลวิภา  ประทุมเมือง</t>
  </si>
  <si>
    <t>KR</t>
  </si>
  <si>
    <t>PY</t>
  </si>
  <si>
    <t>ระยอง</t>
  </si>
  <si>
    <t>RY</t>
  </si>
  <si>
    <t>หัวหิน</t>
  </si>
  <si>
    <t>HH</t>
  </si>
  <si>
    <t>นอกโครงข่าย</t>
  </si>
  <si>
    <t>Internet ( Hotspot wifi - Lan to room - Lease line )</t>
  </si>
  <si>
    <t>Internet EOC</t>
  </si>
  <si>
    <t>Internet Fttx (Fix IP)</t>
  </si>
  <si>
    <t>Internet FTTx เหมาอาคาร Free Cable tv</t>
  </si>
  <si>
    <t>Internet Lease Line + Fttx To Head Fix IP</t>
  </si>
  <si>
    <t>Internet ขายอุปกรณ์</t>
  </si>
  <si>
    <t>กล้อง CCTV</t>
  </si>
  <si>
    <t>กล้อง CCTV + CABLE</t>
  </si>
  <si>
    <t>กล้อง CCTV + NET Hotspot wifi</t>
  </si>
  <si>
    <t>กล้อง CCTV + CABLE + NET Hotspot wifi</t>
  </si>
  <si>
    <t>กล้อง CCTV ขายอุปกรณ์</t>
  </si>
  <si>
    <t>ETC</t>
  </si>
  <si>
    <t xml:space="preserve">รวมค่าบริการรายเดือน INTERNET </t>
  </si>
  <si>
    <t>สรุปค่าบริการรายเดือนของแต่ละการขาย</t>
  </si>
  <si>
    <t xml:space="preserve">ค่าบริการรายเดือน  CABLE TV </t>
  </si>
  <si>
    <t>ค่าบริการรายเดือน INTERNET</t>
  </si>
  <si>
    <t>Assistant Sales  Director Acting for Sales Director</t>
  </si>
  <si>
    <t>Assistant  Sales Manager Acting for Sales Manager</t>
  </si>
  <si>
    <t xml:space="preserve"> Assistant  Sales Manager</t>
  </si>
  <si>
    <t>ค่า Internet 100 Mbps 50 / ห้อง</t>
  </si>
  <si>
    <t>ค่าจ้าง ดำเนินการ(พนักงาน)</t>
  </si>
  <si>
    <t>คุณ รพินทร์ จันทร์พล</t>
  </si>
  <si>
    <t>Transmodulator 2 ความถี่</t>
  </si>
  <si>
    <t>Transmodulator 4 ความถี่</t>
  </si>
  <si>
    <t>Transmodulator 6 ความถี่</t>
  </si>
  <si>
    <t>Encoder Input4 HDMI</t>
  </si>
  <si>
    <t>Encoder Input8 HDMI</t>
  </si>
  <si>
    <t>Transcoder HLS To UDP - 8 Channels</t>
  </si>
  <si>
    <t>Transcoder 8 HDMI inputs, 4 DVB-T output</t>
  </si>
  <si>
    <t>Set Top Box Hako Pro</t>
  </si>
  <si>
    <t>TV Xiaomi 34"</t>
  </si>
  <si>
    <t>TV Xiaomi 43"</t>
  </si>
  <si>
    <t>TV Xiaomi 58"</t>
  </si>
  <si>
    <t>ตู้เหล็ก WALL-Rack สำหรับใส่เครื่องบันทึก รุ่น GC-WALL ขนาด 60 x 15 x 60 ซม</t>
  </si>
  <si>
    <t>QOOLIS RACK 9U ลึก 45CM รุ่น 6409 ยาว 60 ซ.ม ลึก 45 ซ.ม สูง 50 ซ.ม</t>
  </si>
  <si>
    <t>QOOLIS RACK 6U ลึก 45CM รุ่น 6406 ยาว 60 ซ.ม ลึก 45 ซ.ม สูง 37 ซ.ม</t>
  </si>
  <si>
    <t>ตู้ Wall Rack 15U ลึก 60CM หนา 5MM GLINK รุ่น GC15U ขนาด 60x60x84 cm.</t>
  </si>
  <si>
    <t>ตู้ Wall Rack 12U ลึก 60CM หนา 1.22MM GLINK รุ่น GC12U นาด 60 x 60 x 63 cm.</t>
  </si>
  <si>
    <t xml:space="preserve">OLT TP-LINK รุ่น DS-P7001-8 </t>
  </si>
  <si>
    <t xml:space="preserve">TP LInk OLT   8PON </t>
  </si>
  <si>
    <t xml:space="preserve">TP LInk OLT 16PON </t>
  </si>
  <si>
    <t xml:space="preserve">SFP PON </t>
  </si>
  <si>
    <t>เครื่อง</t>
  </si>
  <si>
    <t>ตู้</t>
  </si>
  <si>
    <t xml:space="preserve"> Assistant Sales Director Acting for Sales Director</t>
  </si>
  <si>
    <t>Fibre Optic 1 Core 1000 M per Roll</t>
  </si>
  <si>
    <t>Internet FTTx เหมาอาคาร</t>
  </si>
  <si>
    <t>Internet FTTx to  Room</t>
  </si>
  <si>
    <t>Internet upgrade package</t>
  </si>
  <si>
    <t>(M3U8)  HTTP Live Steaming (HLS to UDP)</t>
  </si>
  <si>
    <t>(M3U8)  HTTP Live Steaming (HLS to RF)</t>
  </si>
  <si>
    <t>-</t>
  </si>
  <si>
    <t>ผู้อนุมัติส่วนงานพื้นที่</t>
  </si>
  <si>
    <t>นายสุริยา พลทิพย์ , นายชนะชัย คุ้มคำ</t>
  </si>
  <si>
    <t>….................................................................................</t>
  </si>
  <si>
    <t xml:space="preserve"> Sales Manager ISP</t>
  </si>
  <si>
    <t>Router TP -  Linker605 Switch 4 Out</t>
  </si>
  <si>
    <t>Service Support / ผู้ช่วยผู้อำนวยการส่วนงานบริหาร</t>
  </si>
  <si>
    <t>8597/122024</t>
  </si>
  <si>
    <t>25/12/2024</t>
  </si>
  <si>
    <t>The StandardX, Bangkok Phra Arthit</t>
  </si>
  <si>
    <t>เลขที่ 45/1 ถนน พระอาทิตย์ แขวงชนะสงคราม เขตพระนคร กรุงเทพมหานคร 10200</t>
  </si>
  <si>
    <t>089-877-1166</t>
  </si>
  <si>
    <t>คุณซันไซน์</t>
  </si>
  <si>
    <t>https://maps.app.goo.gl/fJmukgxBnLgJ2EWZ7</t>
  </si>
  <si>
    <t>หมายเหตุ เคสนี้เบื้องต้นไม่มีแบบนะครับพอได้คุยงานในส่วนสาขาคุณธวัชชัยดูแล คุณธวัชแจ้งว่าจำแนวเดินสายได้ทุกขั้นตอนครับ  ขอบคุณครับ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</si>
</sst>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107041E]d\ mmmm\ yyyy;@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22"/>
    </font>
    <font>
      <sz val="11"/>
      <color theme="1"/>
      <name val="Tahoma"/>
      <family val="2"/>
      <charset val="222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u val="doubleAccounting"/>
      <sz val="16"/>
      <color theme="1"/>
      <name val="TH SarabunPSK"/>
      <family val="2"/>
    </font>
    <font>
      <b/>
      <u val="doubleAccounting"/>
      <sz val="18"/>
      <color theme="1"/>
      <name val="TH SarabunPSK"/>
      <family val="2"/>
    </font>
    <font>
      <sz val="16"/>
      <name val="TH SarabunPSK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FF0000"/>
      <name val="TH SarabunPSK"/>
      <family val="2"/>
    </font>
    <font>
      <b/>
      <u/>
      <sz val="18"/>
      <color rgb="FFFF0000"/>
      <name val="TH SarabunPSK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 val="singleAccounting"/>
      <sz val="18"/>
      <color theme="1"/>
      <name val="TH SarabunPSK"/>
      <family val="2"/>
    </font>
    <font>
      <sz val="14"/>
      <color theme="1"/>
      <name val="Angsana New"/>
      <family val="1"/>
    </font>
    <font>
      <b/>
      <sz val="18"/>
      <name val="TH SarabunPSK"/>
      <family val="2"/>
    </font>
    <font>
      <b/>
      <u val="singleAccounting"/>
      <sz val="18"/>
      <name val="TH SarabunPSK"/>
      <family val="2"/>
    </font>
    <font>
      <b/>
      <sz val="14"/>
      <color theme="1"/>
      <name val="Calibri"/>
      <family val="2"/>
      <scheme val="minor"/>
    </font>
    <font>
      <b/>
      <sz val="16"/>
      <color rgb="FF0563C1"/>
      <name val="TH Sarabun New"/>
      <family val="2"/>
    </font>
    <font>
      <b/>
      <sz val="16"/>
      <color rgb="FFFF0000"/>
      <name val="TH Sarabun New"/>
      <family val="2"/>
    </font>
    <font>
      <sz val="16"/>
      <color theme="1"/>
      <name val="Cordia New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u val="doubleAccounting"/>
      <sz val="16"/>
      <color theme="1"/>
      <name val="TH Sarabun New"/>
      <family val="2"/>
    </font>
    <font>
      <b/>
      <sz val="18"/>
      <color theme="1"/>
      <name val="TH Sarabun New"/>
      <family val="2"/>
    </font>
    <font>
      <b/>
      <u val="singleAccounting"/>
      <sz val="16"/>
      <color theme="1"/>
      <name val="TH Sarabun New"/>
      <family val="2"/>
    </font>
    <font>
      <b/>
      <sz val="16"/>
      <name val="TH Sarabun New"/>
      <family val="2"/>
    </font>
    <font>
      <b/>
      <sz val="14"/>
      <color theme="1"/>
      <name val="TH Sarabun New"/>
      <family val="2"/>
    </font>
  </fonts>
  <fills count="1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5CF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485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</cellStyleXfs>
  <cellXfs count="376">
    <xf numFmtId="0" fontId="0" fillId="0" borderId="0" xfId="0"/>
    <xf numFmtId="0" fontId="15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16" fillId="7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8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3" borderId="4" xfId="0" applyFill="1" applyBorder="1"/>
    <xf numFmtId="0" fontId="0" fillId="0" borderId="4" xfId="0" applyBorder="1" applyAlignment="1">
      <alignment horizontal="left"/>
    </xf>
    <xf numFmtId="0" fontId="0" fillId="3" borderId="4" xfId="1" applyNumberFormat="1" applyFont="1" applyFill="1" applyBorder="1" applyAlignment="1">
      <alignment horizontal="left"/>
    </xf>
    <xf numFmtId="0" fontId="0" fillId="3" borderId="4" xfId="1" applyNumberFormat="1" applyFont="1" applyFill="1" applyBorder="1"/>
    <xf numFmtId="0" fontId="0" fillId="0" borderId="4" xfId="0" applyBorder="1" applyAlignment="1">
      <alignment horizontal="left" wrapText="1"/>
    </xf>
    <xf numFmtId="0" fontId="0" fillId="5" borderId="4" xfId="0" applyFill="1" applyBorder="1" applyAlignment="1">
      <alignment horizontal="left" wrapText="1"/>
    </xf>
    <xf numFmtId="0" fontId="0" fillId="5" borderId="4" xfId="0" applyFill="1" applyBorder="1" applyAlignment="1">
      <alignment horizontal="center"/>
    </xf>
    <xf numFmtId="0" fontId="14" fillId="5" borderId="4" xfId="0" applyFont="1" applyFill="1" applyBorder="1" applyAlignment="1">
      <alignment horizontal="left" wrapText="1"/>
    </xf>
    <xf numFmtId="0" fontId="0" fillId="5" borderId="4" xfId="0" applyFill="1" applyBorder="1" applyAlignment="1">
      <alignment horizontal="left"/>
    </xf>
    <xf numFmtId="49" fontId="17" fillId="0" borderId="0" xfId="3" applyNumberFormat="1" applyFont="1"/>
    <xf numFmtId="0" fontId="17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0" fontId="0" fillId="0" borderId="34" xfId="0" applyBorder="1"/>
    <xf numFmtId="0" fontId="0" fillId="0" borderId="0" xfId="0" applyAlignment="1">
      <alignment horizontal="left"/>
    </xf>
    <xf numFmtId="0" fontId="4" fillId="3" borderId="0" xfId="0" applyFont="1" applyFill="1" applyAlignment="1">
      <alignment horizontal="center"/>
    </xf>
    <xf numFmtId="0" fontId="8" fillId="3" borderId="0" xfId="0" applyFont="1" applyFill="1"/>
    <xf numFmtId="0" fontId="6" fillId="9" borderId="31" xfId="0" applyFont="1" applyFill="1" applyBorder="1" applyAlignment="1">
      <alignment horizontal="center"/>
    </xf>
    <xf numFmtId="43" fontId="6" fillId="9" borderId="24" xfId="1" applyFont="1" applyFill="1" applyBorder="1" applyAlignment="1" applyProtection="1">
      <alignment horizontal="center"/>
    </xf>
    <xf numFmtId="0" fontId="6" fillId="9" borderId="24" xfId="0" applyFont="1" applyFill="1" applyBorder="1" applyAlignment="1">
      <alignment horizontal="center"/>
    </xf>
    <xf numFmtId="0" fontId="6" fillId="9" borderId="33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43" fontId="6" fillId="5" borderId="4" xfId="1" applyFont="1" applyFill="1" applyBorder="1" applyAlignment="1" applyProtection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43" fontId="4" fillId="3" borderId="0" xfId="1" applyFont="1" applyFill="1" applyBorder="1" applyAlignment="1" applyProtection="1">
      <alignment vertical="center"/>
    </xf>
    <xf numFmtId="43" fontId="10" fillId="3" borderId="0" xfId="1" applyFont="1" applyFill="1" applyAlignment="1" applyProtection="1">
      <alignment horizontal="left" vertical="center"/>
    </xf>
    <xf numFmtId="0" fontId="6" fillId="3" borderId="0" xfId="0" applyFont="1" applyFill="1" applyAlignment="1">
      <alignment horizontal="right"/>
    </xf>
    <xf numFmtId="0" fontId="8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43" fontId="4" fillId="3" borderId="0" xfId="1" applyFont="1" applyFill="1" applyProtection="1"/>
    <xf numFmtId="0" fontId="20" fillId="0" borderId="0" xfId="0" applyFont="1"/>
    <xf numFmtId="0" fontId="20" fillId="2" borderId="4" xfId="0" applyFont="1" applyFill="1" applyBorder="1" applyAlignment="1">
      <alignment horizontal="center"/>
    </xf>
    <xf numFmtId="43" fontId="20" fillId="2" borderId="4" xfId="1" applyFont="1" applyFill="1" applyBorder="1" applyAlignment="1">
      <alignment horizontal="center"/>
    </xf>
    <xf numFmtId="0" fontId="20" fillId="6" borderId="4" xfId="0" applyFont="1" applyFill="1" applyBorder="1" applyAlignment="1">
      <alignment vertical="top" wrapText="1"/>
    </xf>
    <xf numFmtId="0" fontId="20" fillId="6" borderId="4" xfId="0" applyFont="1" applyFill="1" applyBorder="1" applyAlignment="1">
      <alignment horizontal="center" vertical="center" wrapText="1"/>
    </xf>
    <xf numFmtId="43" fontId="20" fillId="4" borderId="4" xfId="1" applyFont="1" applyFill="1" applyBorder="1" applyAlignment="1">
      <alignment vertical="top" wrapText="1"/>
    </xf>
    <xf numFmtId="0" fontId="20" fillId="6" borderId="4" xfId="0" applyFont="1" applyFill="1" applyBorder="1"/>
    <xf numFmtId="0" fontId="20" fillId="6" borderId="4" xfId="5" applyFont="1" applyFill="1" applyBorder="1"/>
    <xf numFmtId="43" fontId="20" fillId="4" borderId="4" xfId="1" applyFont="1" applyFill="1" applyBorder="1"/>
    <xf numFmtId="49" fontId="20" fillId="2" borderId="4" xfId="3" applyNumberFormat="1" applyFont="1" applyFill="1" applyBorder="1"/>
    <xf numFmtId="0" fontId="20" fillId="2" borderId="4" xfId="3" applyFont="1" applyFill="1" applyBorder="1" applyAlignment="1">
      <alignment horizontal="center" vertical="center"/>
    </xf>
    <xf numFmtId="43" fontId="20" fillId="2" borderId="4" xfId="1" applyFont="1" applyFill="1" applyBorder="1"/>
    <xf numFmtId="0" fontId="20" fillId="2" borderId="4" xfId="0" applyFont="1" applyFill="1" applyBorder="1" applyAlignment="1" applyProtection="1">
      <alignment vertical="center"/>
      <protection locked="0"/>
    </xf>
    <xf numFmtId="0" fontId="20" fillId="11" borderId="4" xfId="3" applyFont="1" applyFill="1" applyBorder="1"/>
    <xf numFmtId="0" fontId="20" fillId="11" borderId="4" xfId="3" applyFont="1" applyFill="1" applyBorder="1" applyAlignment="1">
      <alignment horizontal="center" vertical="center"/>
    </xf>
    <xf numFmtId="0" fontId="20" fillId="11" borderId="0" xfId="0" applyFont="1" applyFill="1"/>
    <xf numFmtId="43" fontId="20" fillId="11" borderId="4" xfId="1" applyFont="1" applyFill="1" applyBorder="1"/>
    <xf numFmtId="49" fontId="20" fillId="11" borderId="4" xfId="3" applyNumberFormat="1" applyFont="1" applyFill="1" applyBorder="1"/>
    <xf numFmtId="49" fontId="20" fillId="11" borderId="4" xfId="6" applyNumberFormat="1" applyFont="1" applyFill="1" applyBorder="1"/>
    <xf numFmtId="49" fontId="21" fillId="11" borderId="4" xfId="3" applyNumberFormat="1" applyFont="1" applyFill="1" applyBorder="1" applyAlignment="1">
      <alignment vertical="center"/>
    </xf>
    <xf numFmtId="49" fontId="20" fillId="11" borderId="4" xfId="3" applyNumberFormat="1" applyFont="1" applyFill="1" applyBorder="1" applyAlignment="1">
      <alignment vertical="center"/>
    </xf>
    <xf numFmtId="43" fontId="20" fillId="11" borderId="5" xfId="1" applyFont="1" applyFill="1" applyBorder="1"/>
    <xf numFmtId="49" fontId="21" fillId="11" borderId="4" xfId="3" applyNumberFormat="1" applyFont="1" applyFill="1" applyBorder="1"/>
    <xf numFmtId="49" fontId="20" fillId="11" borderId="4" xfId="2" applyNumberFormat="1" applyFont="1" applyFill="1" applyBorder="1" applyAlignment="1">
      <alignment vertical="center"/>
    </xf>
    <xf numFmtId="49" fontId="20" fillId="10" borderId="4" xfId="3" applyNumberFormat="1" applyFont="1" applyFill="1" applyBorder="1"/>
    <xf numFmtId="0" fontId="20" fillId="10" borderId="4" xfId="3" applyFont="1" applyFill="1" applyBorder="1" applyAlignment="1">
      <alignment horizontal="center" vertical="center"/>
    </xf>
    <xf numFmtId="0" fontId="20" fillId="10" borderId="0" xfId="0" applyFont="1" applyFill="1"/>
    <xf numFmtId="43" fontId="20" fillId="10" borderId="4" xfId="1" applyFont="1" applyFill="1" applyBorder="1"/>
    <xf numFmtId="43" fontId="20" fillId="10" borderId="4" xfId="1" applyFont="1" applyFill="1" applyBorder="1" applyAlignment="1">
      <alignment horizontal="right"/>
    </xf>
    <xf numFmtId="49" fontId="20" fillId="0" borderId="0" xfId="3" applyNumberFormat="1" applyFont="1"/>
    <xf numFmtId="0" fontId="20" fillId="0" borderId="0" xfId="3" applyFont="1" applyAlignment="1">
      <alignment horizontal="center" vertical="center"/>
    </xf>
    <xf numFmtId="43" fontId="20" fillId="0" borderId="0" xfId="1" applyFont="1" applyBorder="1"/>
    <xf numFmtId="43" fontId="20" fillId="0" borderId="0" xfId="1" applyFont="1" applyFill="1" applyAlignment="1"/>
    <xf numFmtId="0" fontId="20" fillId="0" borderId="0" xfId="1" applyNumberFormat="1" applyFont="1" applyBorder="1" applyAlignment="1">
      <alignment horizontal="left"/>
    </xf>
    <xf numFmtId="43" fontId="20" fillId="0" borderId="0" xfId="1" applyFont="1"/>
    <xf numFmtId="0" fontId="20" fillId="0" borderId="0" xfId="0" applyFont="1" applyAlignment="1">
      <alignment horizontal="left"/>
    </xf>
    <xf numFmtId="0" fontId="20" fillId="3" borderId="0" xfId="0" applyFont="1" applyFill="1"/>
    <xf numFmtId="0" fontId="20" fillId="0" borderId="0" xfId="0" applyFont="1" applyAlignment="1">
      <alignment horizontal="left" wrapText="1"/>
    </xf>
    <xf numFmtId="43" fontId="20" fillId="3" borderId="0" xfId="1" applyFont="1" applyFill="1" applyAlignment="1"/>
    <xf numFmtId="49" fontId="20" fillId="6" borderId="4" xfId="3" applyNumberFormat="1" applyFont="1" applyFill="1" applyBorder="1"/>
    <xf numFmtId="0" fontId="20" fillId="6" borderId="4" xfId="3" applyFont="1" applyFill="1" applyBorder="1" applyAlignment="1">
      <alignment horizontal="center" vertical="center"/>
    </xf>
    <xf numFmtId="0" fontId="20" fillId="6" borderId="0" xfId="0" applyFont="1" applyFill="1"/>
    <xf numFmtId="43" fontId="20" fillId="6" borderId="4" xfId="1" applyFont="1" applyFill="1" applyBorder="1"/>
    <xf numFmtId="49" fontId="20" fillId="12" borderId="4" xfId="3" applyNumberFormat="1" applyFont="1" applyFill="1" applyBorder="1" applyAlignment="1">
      <alignment vertical="top"/>
    </xf>
    <xf numFmtId="43" fontId="20" fillId="12" borderId="4" xfId="1" applyFont="1" applyFill="1" applyBorder="1" applyAlignment="1">
      <alignment vertical="top"/>
    </xf>
    <xf numFmtId="0" fontId="20" fillId="13" borderId="4" xfId="7" applyFont="1" applyFill="1" applyBorder="1"/>
    <xf numFmtId="49" fontId="20" fillId="2" borderId="4" xfId="2" applyNumberFormat="1" applyFont="1" applyFill="1" applyBorder="1"/>
    <xf numFmtId="49" fontId="20" fillId="2" borderId="4" xfId="3" applyNumberFormat="1" applyFont="1" applyFill="1" applyBorder="1" applyAlignment="1">
      <alignment vertical="top"/>
    </xf>
    <xf numFmtId="43" fontId="20" fillId="2" borderId="4" xfId="1" applyFont="1" applyFill="1" applyBorder="1" applyAlignment="1">
      <alignment vertical="top"/>
    </xf>
    <xf numFmtId="0" fontId="4" fillId="3" borderId="36" xfId="0" applyFont="1" applyFill="1" applyBorder="1" applyAlignment="1">
      <alignment horizontal="center" vertical="center"/>
    </xf>
    <xf numFmtId="43" fontId="4" fillId="3" borderId="39" xfId="1" applyFont="1" applyFill="1" applyBorder="1" applyAlignment="1" applyProtection="1">
      <alignment horizontal="center"/>
    </xf>
    <xf numFmtId="0" fontId="4" fillId="3" borderId="39" xfId="0" applyFont="1" applyFill="1" applyBorder="1" applyAlignment="1">
      <alignment horizontal="center"/>
    </xf>
    <xf numFmtId="43" fontId="22" fillId="6" borderId="0" xfId="1" applyFont="1" applyFill="1" applyBorder="1" applyProtection="1"/>
    <xf numFmtId="43" fontId="8" fillId="3" borderId="0" xfId="1" applyFont="1" applyFill="1" applyAlignment="1" applyProtection="1">
      <alignment horizontal="right"/>
    </xf>
    <xf numFmtId="0" fontId="18" fillId="3" borderId="0" xfId="0" applyFont="1" applyFill="1"/>
    <xf numFmtId="14" fontId="20" fillId="0" borderId="0" xfId="0" applyNumberFormat="1" applyFont="1"/>
    <xf numFmtId="0" fontId="20" fillId="6" borderId="4" xfId="7" applyFont="1" applyFill="1" applyBorder="1"/>
    <xf numFmtId="43" fontId="20" fillId="6" borderId="4" xfId="1" applyFont="1" applyFill="1" applyBorder="1" applyAlignment="1">
      <alignment vertical="top"/>
    </xf>
    <xf numFmtId="49" fontId="23" fillId="6" borderId="4" xfId="3" applyNumberFormat="1" applyFont="1" applyFill="1" applyBorder="1" applyAlignment="1">
      <alignment vertical="center"/>
    </xf>
    <xf numFmtId="43" fontId="20" fillId="2" borderId="0" xfId="1" applyFont="1" applyFill="1" applyBorder="1" applyAlignment="1">
      <alignment horizontal="center"/>
    </xf>
    <xf numFmtId="0" fontId="4" fillId="3" borderId="39" xfId="0" applyFont="1" applyFill="1" applyBorder="1" applyAlignment="1">
      <alignment horizontal="center" vertical="center"/>
    </xf>
    <xf numFmtId="49" fontId="23" fillId="6" borderId="0" xfId="3" applyNumberFormat="1" applyFont="1" applyFill="1" applyAlignment="1">
      <alignment vertical="center"/>
    </xf>
    <xf numFmtId="0" fontId="19" fillId="3" borderId="0" xfId="0" applyFont="1" applyFill="1" applyAlignment="1" applyProtection="1">
      <alignment horizontal="left"/>
      <protection locked="0"/>
    </xf>
    <xf numFmtId="14" fontId="20" fillId="14" borderId="0" xfId="0" applyNumberFormat="1" applyFont="1" applyFill="1"/>
    <xf numFmtId="0" fontId="20" fillId="14" borderId="4" xfId="0" applyFont="1" applyFill="1" applyBorder="1" applyAlignment="1">
      <alignment vertical="top" wrapText="1"/>
    </xf>
    <xf numFmtId="0" fontId="20" fillId="14" borderId="4" xfId="0" applyFont="1" applyFill="1" applyBorder="1" applyAlignment="1">
      <alignment horizontal="center" vertical="center" wrapText="1"/>
    </xf>
    <xf numFmtId="43" fontId="20" fillId="14" borderId="4" xfId="1" applyFont="1" applyFill="1" applyBorder="1" applyAlignment="1">
      <alignment vertical="top" wrapText="1"/>
    </xf>
    <xf numFmtId="16" fontId="20" fillId="0" borderId="0" xfId="0" applyNumberFormat="1" applyFont="1"/>
    <xf numFmtId="0" fontId="0" fillId="3" borderId="0" xfId="0" applyFill="1"/>
    <xf numFmtId="0" fontId="24" fillId="3" borderId="0" xfId="0" applyFont="1" applyFill="1" applyAlignment="1" applyProtection="1">
      <alignment horizontal="right"/>
      <protection locked="0"/>
    </xf>
    <xf numFmtId="0" fontId="18" fillId="3" borderId="0" xfId="0" applyFont="1" applyFill="1" applyAlignment="1">
      <alignment horizontal="left"/>
    </xf>
    <xf numFmtId="0" fontId="24" fillId="3" borderId="0" xfId="0" applyFont="1" applyFill="1" applyAlignment="1" applyProtection="1">
      <alignment horizontal="center"/>
      <protection locked="0"/>
    </xf>
    <xf numFmtId="49" fontId="20" fillId="10" borderId="0" xfId="3" applyNumberFormat="1" applyFont="1" applyFill="1"/>
    <xf numFmtId="43" fontId="26" fillId="6" borderId="42" xfId="0" applyNumberFormat="1" applyFont="1" applyFill="1" applyBorder="1"/>
    <xf numFmtId="43" fontId="11" fillId="6" borderId="0" xfId="1" applyFont="1" applyFill="1" applyBorder="1" applyProtection="1"/>
    <xf numFmtId="0" fontId="16" fillId="13" borderId="4" xfId="0" applyFont="1" applyFill="1" applyBorder="1" applyAlignment="1">
      <alignment horizontal="center" vertical="center"/>
    </xf>
    <xf numFmtId="0" fontId="16" fillId="13" borderId="0" xfId="0" applyFont="1" applyFill="1" applyAlignment="1">
      <alignment horizontal="center" vertical="center"/>
    </xf>
    <xf numFmtId="0" fontId="0" fillId="13" borderId="4" xfId="1" applyNumberFormat="1" applyFont="1" applyFill="1" applyBorder="1" applyAlignment="1">
      <alignment horizontal="left"/>
    </xf>
    <xf numFmtId="0" fontId="15" fillId="13" borderId="4" xfId="0" applyFont="1" applyFill="1" applyBorder="1" applyAlignment="1">
      <alignment horizontal="center"/>
    </xf>
    <xf numFmtId="0" fontId="0" fillId="13" borderId="4" xfId="0" applyFill="1" applyBorder="1" applyAlignment="1">
      <alignment horizontal="center"/>
    </xf>
    <xf numFmtId="0" fontId="0" fillId="13" borderId="0" xfId="0" applyFill="1" applyAlignment="1">
      <alignment horizontal="center"/>
    </xf>
    <xf numFmtId="0" fontId="0" fillId="13" borderId="4" xfId="0" applyFill="1" applyBorder="1" applyAlignment="1">
      <alignment horizontal="left"/>
    </xf>
    <xf numFmtId="0" fontId="0" fillId="13" borderId="4" xfId="0" applyFill="1" applyBorder="1"/>
    <xf numFmtId="0" fontId="0" fillId="13" borderId="4" xfId="0" applyFill="1" applyBorder="1" applyAlignment="1">
      <alignment horizontal="left"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4" fillId="15" borderId="20" xfId="0" applyFont="1" applyFill="1" applyBorder="1"/>
    <xf numFmtId="0" fontId="4" fillId="15" borderId="14" xfId="0" applyFont="1" applyFill="1" applyBorder="1"/>
    <xf numFmtId="0" fontId="6" fillId="15" borderId="24" xfId="0" applyFont="1" applyFill="1" applyBorder="1" applyAlignment="1">
      <alignment horizontal="right"/>
    </xf>
    <xf numFmtId="0" fontId="4" fillId="15" borderId="27" xfId="0" applyFont="1" applyFill="1" applyBorder="1"/>
    <xf numFmtId="0" fontId="4" fillId="15" borderId="0" xfId="0" applyFont="1" applyFill="1"/>
    <xf numFmtId="0" fontId="4" fillId="15" borderId="0" xfId="0" applyFont="1" applyFill="1" applyAlignment="1">
      <alignment horizontal="center"/>
    </xf>
    <xf numFmtId="43" fontId="4" fillId="15" borderId="0" xfId="1" applyFont="1" applyFill="1" applyBorder="1" applyProtection="1"/>
    <xf numFmtId="0" fontId="6" fillId="15" borderId="4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1" xfId="0" applyFont="1" applyFill="1" applyBorder="1" applyAlignment="1" applyProtection="1">
      <alignment horizontal="center"/>
      <protection locked="0"/>
    </xf>
    <xf numFmtId="43" fontId="8" fillId="15" borderId="0" xfId="1" applyFont="1" applyFill="1" applyBorder="1" applyAlignment="1" applyProtection="1">
      <alignment horizontal="center"/>
    </xf>
    <xf numFmtId="0" fontId="8" fillId="15" borderId="0" xfId="0" applyFont="1" applyFill="1" applyAlignment="1">
      <alignment horizontal="left"/>
    </xf>
    <xf numFmtId="0" fontId="8" fillId="15" borderId="29" xfId="0" applyFont="1" applyFill="1" applyBorder="1" applyProtection="1">
      <protection locked="0"/>
    </xf>
    <xf numFmtId="0" fontId="8" fillId="15" borderId="27" xfId="0" applyFont="1" applyFill="1" applyBorder="1" applyAlignment="1">
      <alignment horizontal="right"/>
    </xf>
    <xf numFmtId="0" fontId="8" fillId="15" borderId="27" xfId="0" applyFont="1" applyFill="1" applyBorder="1" applyAlignment="1">
      <alignment horizontal="left"/>
    </xf>
    <xf numFmtId="0" fontId="8" fillId="15" borderId="27" xfId="0" applyFont="1" applyFill="1" applyBorder="1" applyAlignment="1">
      <alignment horizontal="left" vertical="top"/>
    </xf>
    <xf numFmtId="0" fontId="8" fillId="15" borderId="0" xfId="0" applyFont="1" applyFill="1" applyAlignment="1">
      <alignment horizontal="right" vertical="center"/>
    </xf>
    <xf numFmtId="43" fontId="8" fillId="15" borderId="9" xfId="1" applyFont="1" applyFill="1" applyBorder="1" applyAlignment="1" applyProtection="1">
      <alignment vertical="center"/>
    </xf>
    <xf numFmtId="0" fontId="7" fillId="15" borderId="9" xfId="0" applyFont="1" applyFill="1" applyBorder="1" applyAlignment="1">
      <alignment vertical="center"/>
    </xf>
    <xf numFmtId="43" fontId="8" fillId="15" borderId="0" xfId="1" applyFont="1" applyFill="1" applyBorder="1" applyAlignment="1" applyProtection="1">
      <alignment vertical="center"/>
    </xf>
    <xf numFmtId="0" fontId="4" fillId="15" borderId="29" xfId="0" applyFont="1" applyFill="1" applyBorder="1" applyAlignment="1">
      <alignment horizontal="center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0" xfId="0" applyFont="1" applyFill="1" applyAlignment="1" applyProtection="1">
      <alignment horizontal="center"/>
      <protection locked="0"/>
    </xf>
    <xf numFmtId="0" fontId="0" fillId="3" borderId="34" xfId="0" applyFill="1" applyBorder="1"/>
    <xf numFmtId="49" fontId="20" fillId="9" borderId="4" xfId="3" applyNumberFormat="1" applyFont="1" applyFill="1" applyBorder="1"/>
    <xf numFmtId="0" fontId="20" fillId="9" borderId="4" xfId="3" applyFont="1" applyFill="1" applyBorder="1" applyAlignment="1">
      <alignment horizontal="center" vertical="center"/>
    </xf>
    <xf numFmtId="0" fontId="20" fillId="9" borderId="0" xfId="0" applyFont="1" applyFill="1"/>
    <xf numFmtId="43" fontId="20" fillId="9" borderId="4" xfId="1" applyFont="1" applyFill="1" applyBorder="1"/>
    <xf numFmtId="0" fontId="0" fillId="13" borderId="0" xfId="0" applyFill="1"/>
    <xf numFmtId="0" fontId="0" fillId="13" borderId="0" xfId="1" applyNumberFormat="1" applyFont="1" applyFill="1" applyBorder="1" applyAlignment="1">
      <alignment horizontal="left"/>
    </xf>
    <xf numFmtId="0" fontId="0" fillId="13" borderId="0" xfId="0" applyFill="1" applyAlignment="1">
      <alignment horizontal="left"/>
    </xf>
    <xf numFmtId="0" fontId="0" fillId="13" borderId="0" xfId="0" applyFill="1" applyAlignment="1">
      <alignment horizontal="left" wrapText="1"/>
    </xf>
    <xf numFmtId="0" fontId="1" fillId="0" borderId="0" xfId="0" applyFont="1" applyAlignment="1">
      <alignment wrapText="1"/>
    </xf>
    <xf numFmtId="0" fontId="6" fillId="15" borderId="1" xfId="0" applyFont="1" applyFill="1" applyBorder="1" applyAlignment="1" applyProtection="1">
      <alignment vertical="center"/>
      <protection locked="0"/>
    </xf>
    <xf numFmtId="43" fontId="10" fillId="2" borderId="0" xfId="1" applyFont="1" applyFill="1" applyAlignment="1" applyProtection="1">
      <alignment horizontal="left" vertical="center"/>
    </xf>
    <xf numFmtId="0" fontId="16" fillId="13" borderId="4" xfId="0" applyFont="1" applyFill="1" applyBorder="1" applyAlignment="1">
      <alignment horizontal="left" vertical="center"/>
    </xf>
    <xf numFmtId="0" fontId="16" fillId="8" borderId="0" xfId="0" applyFont="1" applyFill="1" applyAlignment="1">
      <alignment horizontal="center" vertical="center"/>
    </xf>
    <xf numFmtId="0" fontId="29" fillId="13" borderId="4" xfId="1" applyNumberFormat="1" applyFont="1" applyFill="1" applyBorder="1" applyAlignment="1">
      <alignment horizontal="left" vertical="center"/>
    </xf>
    <xf numFmtId="0" fontId="0" fillId="13" borderId="4" xfId="0" applyFill="1" applyBorder="1" applyAlignment="1">
      <alignment horizontal="left" vertical="center"/>
    </xf>
    <xf numFmtId="0" fontId="29" fillId="13" borderId="4" xfId="0" applyFont="1" applyFill="1" applyBorder="1" applyAlignment="1">
      <alignment vertical="center"/>
    </xf>
    <xf numFmtId="0" fontId="29" fillId="13" borderId="4" xfId="0" applyFont="1" applyFill="1" applyBorder="1" applyAlignment="1">
      <alignment horizontal="left" vertical="center"/>
    </xf>
    <xf numFmtId="0" fontId="29" fillId="13" borderId="4" xfId="0" applyFont="1" applyFill="1" applyBorder="1" applyAlignment="1">
      <alignment horizontal="left" vertical="center" wrapText="1"/>
    </xf>
    <xf numFmtId="0" fontId="1" fillId="13" borderId="4" xfId="0" applyFont="1" applyFill="1" applyBorder="1" applyAlignment="1">
      <alignment horizontal="center" wrapText="1"/>
    </xf>
    <xf numFmtId="0" fontId="0" fillId="16" borderId="4" xfId="0" applyFill="1" applyBorder="1" applyAlignment="1">
      <alignment horizontal="left" wrapText="1"/>
    </xf>
    <xf numFmtId="0" fontId="30" fillId="17" borderId="43" xfId="0" applyFont="1" applyFill="1" applyBorder="1" applyAlignment="1">
      <alignment horizontal="center" wrapText="1"/>
    </xf>
    <xf numFmtId="0" fontId="29" fillId="13" borderId="4" xfId="0" applyFont="1" applyFill="1" applyBorder="1" applyAlignment="1">
      <alignment horizontal="left"/>
    </xf>
    <xf numFmtId="0" fontId="30" fillId="17" borderId="44" xfId="0" applyFont="1" applyFill="1" applyBorder="1" applyAlignment="1">
      <alignment horizontal="center" wrapText="1"/>
    </xf>
    <xf numFmtId="0" fontId="14" fillId="16" borderId="4" xfId="0" applyFont="1" applyFill="1" applyBorder="1" applyAlignment="1">
      <alignment horizontal="left" wrapText="1"/>
    </xf>
    <xf numFmtId="0" fontId="0" fillId="16" borderId="4" xfId="0" applyFill="1" applyBorder="1" applyAlignment="1">
      <alignment horizontal="left"/>
    </xf>
    <xf numFmtId="0" fontId="30" fillId="0" borderId="43" xfId="0" applyFont="1" applyBorder="1" applyAlignment="1">
      <alignment wrapText="1"/>
    </xf>
    <xf numFmtId="0" fontId="30" fillId="0" borderId="44" xfId="0" applyFont="1" applyBorder="1" applyAlignment="1">
      <alignment horizontal="center" wrapText="1"/>
    </xf>
    <xf numFmtId="0" fontId="30" fillId="17" borderId="44" xfId="0" applyFont="1" applyFill="1" applyBorder="1" applyAlignment="1">
      <alignment wrapText="1"/>
    </xf>
    <xf numFmtId="0" fontId="0" fillId="16" borderId="4" xfId="0" applyFill="1" applyBorder="1"/>
    <xf numFmtId="0" fontId="31" fillId="0" borderId="0" xfId="0" applyFont="1" applyAlignment="1">
      <alignment wrapText="1"/>
    </xf>
    <xf numFmtId="0" fontId="0" fillId="3" borderId="0" xfId="1" applyNumberFormat="1" applyFont="1" applyFill="1" applyBorder="1" applyAlignment="1">
      <alignment horizontal="left"/>
    </xf>
    <xf numFmtId="0" fontId="6" fillId="5" borderId="0" xfId="0" applyFont="1" applyFill="1" applyAlignment="1">
      <alignment horizontal="center"/>
    </xf>
    <xf numFmtId="43" fontId="6" fillId="5" borderId="0" xfId="1" applyFont="1" applyFill="1" applyBorder="1" applyAlignment="1" applyProtection="1">
      <alignment horizontal="center"/>
    </xf>
    <xf numFmtId="0" fontId="6" fillId="5" borderId="29" xfId="0" applyFont="1" applyFill="1" applyBorder="1" applyAlignment="1">
      <alignment horizontal="center"/>
    </xf>
    <xf numFmtId="0" fontId="4" fillId="18" borderId="22" xfId="0" applyFont="1" applyFill="1" applyBorder="1" applyAlignment="1">
      <alignment horizontal="center" vertical="center"/>
    </xf>
    <xf numFmtId="43" fontId="6" fillId="18" borderId="7" xfId="0" applyNumberFormat="1" applyFont="1" applyFill="1" applyBorder="1"/>
    <xf numFmtId="0" fontId="6" fillId="18" borderId="8" xfId="0" applyFont="1" applyFill="1" applyBorder="1" applyAlignment="1">
      <alignment horizontal="center"/>
    </xf>
    <xf numFmtId="43" fontId="8" fillId="18" borderId="7" xfId="1" applyFont="1" applyFill="1" applyBorder="1" applyAlignment="1" applyProtection="1"/>
    <xf numFmtId="0" fontId="8" fillId="18" borderId="8" xfId="0" applyFont="1" applyFill="1" applyBorder="1" applyAlignment="1">
      <alignment horizontal="center"/>
    </xf>
    <xf numFmtId="0" fontId="25" fillId="6" borderId="0" xfId="0" applyFont="1" applyFill="1" applyProtection="1">
      <protection locked="0"/>
    </xf>
    <xf numFmtId="49" fontId="20" fillId="2" borderId="0" xfId="3" applyNumberFormat="1" applyFont="1" applyFill="1"/>
    <xf numFmtId="0" fontId="20" fillId="2" borderId="0" xfId="0" applyFont="1" applyFill="1"/>
    <xf numFmtId="43" fontId="20" fillId="2" borderId="0" xfId="1" applyFont="1" applyFill="1" applyBorder="1"/>
    <xf numFmtId="43" fontId="20" fillId="2" borderId="0" xfId="1" applyFont="1" applyFill="1" applyAlignment="1"/>
    <xf numFmtId="0" fontId="20" fillId="10" borderId="4" xfId="0" applyFont="1" applyFill="1" applyBorder="1"/>
    <xf numFmtId="43" fontId="20" fillId="10" borderId="4" xfId="5" applyNumberFormat="1" applyFont="1" applyFill="1" applyBorder="1"/>
    <xf numFmtId="3" fontId="20" fillId="10" borderId="4" xfId="0" applyNumberFormat="1" applyFont="1" applyFill="1" applyBorder="1"/>
    <xf numFmtId="0" fontId="32" fillId="3" borderId="0" xfId="0" applyFont="1" applyFill="1" applyAlignment="1">
      <alignment horizontal="center"/>
    </xf>
    <xf numFmtId="43" fontId="32" fillId="3" borderId="0" xfId="1" applyFont="1" applyFill="1" applyProtection="1"/>
    <xf numFmtId="43" fontId="32" fillId="3" borderId="0" xfId="1" applyFont="1" applyFill="1" applyAlignment="1" applyProtection="1">
      <alignment horizontal="center"/>
    </xf>
    <xf numFmtId="0" fontId="34" fillId="3" borderId="3" xfId="0" applyFont="1" applyFill="1" applyBorder="1" applyAlignment="1">
      <alignment horizontal="center" vertical="top"/>
    </xf>
    <xf numFmtId="43" fontId="32" fillId="3" borderId="4" xfId="1" applyFont="1" applyFill="1" applyBorder="1" applyAlignment="1" applyProtection="1">
      <alignment horizontal="center"/>
    </xf>
    <xf numFmtId="0" fontId="32" fillId="3" borderId="4" xfId="0" applyFont="1" applyFill="1" applyBorder="1" applyAlignment="1" applyProtection="1">
      <alignment horizontal="center"/>
      <protection locked="0"/>
    </xf>
    <xf numFmtId="0" fontId="32" fillId="3" borderId="4" xfId="0" applyFont="1" applyFill="1" applyBorder="1" applyAlignment="1">
      <alignment horizontal="center"/>
    </xf>
    <xf numFmtId="164" fontId="32" fillId="3" borderId="6" xfId="0" applyNumberFormat="1" applyFont="1" applyFill="1" applyBorder="1" applyAlignment="1">
      <alignment horizontal="center"/>
    </xf>
    <xf numFmtId="0" fontId="34" fillId="3" borderId="3" xfId="0" applyFont="1" applyFill="1" applyBorder="1" applyAlignment="1">
      <alignment horizontal="center" vertical="center"/>
    </xf>
    <xf numFmtId="0" fontId="34" fillId="3" borderId="6" xfId="0" applyFont="1" applyFill="1" applyBorder="1" applyAlignment="1">
      <alignment horizontal="center" vertical="top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0" fontId="34" fillId="3" borderId="4" xfId="0" applyFont="1" applyFill="1" applyBorder="1" applyAlignment="1">
      <alignment horizontal="center" vertical="top"/>
    </xf>
    <xf numFmtId="43" fontId="35" fillId="2" borderId="18" xfId="1" applyFont="1" applyFill="1" applyBorder="1" applyAlignment="1" applyProtection="1">
      <alignment horizontal="left"/>
    </xf>
    <xf numFmtId="0" fontId="32" fillId="2" borderId="19" xfId="0" applyFont="1" applyFill="1" applyBorder="1" applyAlignment="1">
      <alignment horizontal="center"/>
    </xf>
    <xf numFmtId="0" fontId="36" fillId="9" borderId="3" xfId="0" applyFont="1" applyFill="1" applyBorder="1" applyAlignment="1">
      <alignment horizontal="right"/>
    </xf>
    <xf numFmtId="0" fontId="36" fillId="9" borderId="4" xfId="0" applyFont="1" applyFill="1" applyBorder="1" applyAlignment="1">
      <alignment horizontal="center"/>
    </xf>
    <xf numFmtId="43" fontId="36" fillId="9" borderId="4" xfId="1" applyFont="1" applyFill="1" applyBorder="1" applyAlignment="1" applyProtection="1">
      <alignment horizontal="center"/>
    </xf>
    <xf numFmtId="0" fontId="36" fillId="9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right"/>
    </xf>
    <xf numFmtId="0" fontId="32" fillId="3" borderId="5" xfId="0" applyFont="1" applyFill="1" applyBorder="1" applyProtection="1">
      <protection locked="0"/>
    </xf>
    <xf numFmtId="0" fontId="32" fillId="3" borderId="7" xfId="0" applyFont="1" applyFill="1" applyBorder="1" applyProtection="1">
      <protection locked="0"/>
    </xf>
    <xf numFmtId="43" fontId="33" fillId="3" borderId="4" xfId="1" applyFont="1" applyFill="1" applyBorder="1" applyAlignment="1" applyProtection="1">
      <alignment horizontal="center"/>
    </xf>
    <xf numFmtId="0" fontId="33" fillId="3" borderId="4" xfId="0" applyFont="1" applyFill="1" applyBorder="1" applyAlignment="1">
      <alignment horizontal="center"/>
    </xf>
    <xf numFmtId="0" fontId="32" fillId="3" borderId="11" xfId="0" applyFont="1" applyFill="1" applyBorder="1" applyAlignment="1">
      <alignment horizontal="right"/>
    </xf>
    <xf numFmtId="0" fontId="32" fillId="3" borderId="2" xfId="0" applyFont="1" applyFill="1" applyBorder="1" applyProtection="1">
      <protection locked="0"/>
    </xf>
    <xf numFmtId="0" fontId="32" fillId="3" borderId="9" xfId="0" applyFont="1" applyFill="1" applyBorder="1" applyProtection="1">
      <protection locked="0"/>
    </xf>
    <xf numFmtId="43" fontId="33" fillId="3" borderId="10" xfId="1" applyFont="1" applyFill="1" applyBorder="1" applyAlignment="1" applyProtection="1">
      <alignment horizontal="center"/>
    </xf>
    <xf numFmtId="164" fontId="32" fillId="3" borderId="12" xfId="0" applyNumberFormat="1" applyFont="1" applyFill="1" applyBorder="1" applyAlignment="1">
      <alignment horizontal="center"/>
    </xf>
    <xf numFmtId="0" fontId="33" fillId="3" borderId="27" xfId="0" applyFont="1" applyFill="1" applyBorder="1" applyAlignment="1">
      <alignment horizontal="right" vertical="top"/>
    </xf>
    <xf numFmtId="43" fontId="33" fillId="3" borderId="0" xfId="1" applyFont="1" applyFill="1" applyBorder="1" applyAlignment="1" applyProtection="1">
      <alignment vertical="top"/>
    </xf>
    <xf numFmtId="43" fontId="37" fillId="3" borderId="0" xfId="1" applyFont="1" applyFill="1" applyBorder="1" applyAlignment="1" applyProtection="1">
      <alignment horizontal="center" vertical="top"/>
    </xf>
    <xf numFmtId="164" fontId="32" fillId="3" borderId="29" xfId="0" applyNumberFormat="1" applyFont="1" applyFill="1" applyBorder="1" applyAlignment="1">
      <alignment horizontal="center"/>
    </xf>
    <xf numFmtId="0" fontId="32" fillId="16" borderId="31" xfId="0" applyFont="1" applyFill="1" applyBorder="1"/>
    <xf numFmtId="43" fontId="32" fillId="16" borderId="24" xfId="1" applyFont="1" applyFill="1" applyBorder="1" applyProtection="1"/>
    <xf numFmtId="0" fontId="32" fillId="16" borderId="24" xfId="0" applyFont="1" applyFill="1" applyBorder="1"/>
    <xf numFmtId="0" fontId="32" fillId="16" borderId="33" xfId="0" applyFont="1" applyFill="1" applyBorder="1" applyAlignment="1">
      <alignment horizontal="center"/>
    </xf>
    <xf numFmtId="0" fontId="33" fillId="16" borderId="3" xfId="0" applyFont="1" applyFill="1" applyBorder="1" applyAlignment="1">
      <alignment horizontal="center"/>
    </xf>
    <xf numFmtId="0" fontId="33" fillId="16" borderId="4" xfId="0" applyFont="1" applyFill="1" applyBorder="1" applyAlignment="1">
      <alignment horizontal="center"/>
    </xf>
    <xf numFmtId="43" fontId="33" fillId="16" borderId="4" xfId="1" applyFont="1" applyFill="1" applyBorder="1" applyAlignment="1" applyProtection="1">
      <alignment horizontal="center"/>
    </xf>
    <xf numFmtId="0" fontId="33" fillId="16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 vertical="center"/>
    </xf>
    <xf numFmtId="0" fontId="32" fillId="3" borderId="6" xfId="0" applyFont="1" applyFill="1" applyBorder="1" applyAlignment="1">
      <alignment horizontal="center" vertical="center"/>
    </xf>
    <xf numFmtId="43" fontId="37" fillId="2" borderId="0" xfId="1" applyFont="1" applyFill="1" applyBorder="1" applyAlignment="1" applyProtection="1">
      <alignment horizontal="center" vertical="top"/>
    </xf>
    <xf numFmtId="164" fontId="32" fillId="2" borderId="29" xfId="0" applyNumberFormat="1" applyFont="1" applyFill="1" applyBorder="1" applyAlignment="1">
      <alignment horizontal="center"/>
    </xf>
    <xf numFmtId="0" fontId="32" fillId="3" borderId="21" xfId="0" applyFont="1" applyFill="1" applyBorder="1" applyAlignment="1">
      <alignment horizontal="center" vertical="center"/>
    </xf>
    <xf numFmtId="43" fontId="32" fillId="3" borderId="22" xfId="1" applyFont="1" applyFill="1" applyBorder="1" applyAlignment="1" applyProtection="1">
      <alignment horizontal="center"/>
    </xf>
    <xf numFmtId="0" fontId="32" fillId="3" borderId="22" xfId="0" applyFont="1" applyFill="1" applyBorder="1" applyAlignment="1" applyProtection="1">
      <alignment horizontal="center" vertical="center"/>
      <protection locked="0"/>
    </xf>
    <xf numFmtId="0" fontId="32" fillId="3" borderId="22" xfId="0" applyFont="1" applyFill="1" applyBorder="1" applyAlignment="1">
      <alignment horizontal="center"/>
    </xf>
    <xf numFmtId="0" fontId="33" fillId="0" borderId="3" xfId="0" applyFont="1" applyBorder="1" applyAlignment="1">
      <alignment horizontal="center" vertical="center"/>
    </xf>
    <xf numFmtId="43" fontId="32" fillId="0" borderId="4" xfId="1" applyFont="1" applyFill="1" applyBorder="1" applyAlignment="1" applyProtection="1">
      <alignment vertical="center"/>
      <protection locked="0"/>
    </xf>
    <xf numFmtId="0" fontId="32" fillId="0" borderId="4" xfId="0" applyFont="1" applyBorder="1" applyAlignment="1" applyProtection="1">
      <alignment horizontal="center" vertical="center"/>
      <protection locked="0"/>
    </xf>
    <xf numFmtId="0" fontId="32" fillId="0" borderId="4" xfId="0" applyFont="1" applyBorder="1" applyAlignment="1">
      <alignment horizontal="center" vertical="center"/>
    </xf>
    <xf numFmtId="43" fontId="34" fillId="0" borderId="4" xfId="1" applyFont="1" applyFill="1" applyBorder="1" applyAlignment="1" applyProtection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43" fontId="34" fillId="0" borderId="4" xfId="1" applyFont="1" applyFill="1" applyBorder="1" applyAlignment="1" applyProtection="1">
      <alignment vertical="center"/>
      <protection locked="0"/>
    </xf>
    <xf numFmtId="0" fontId="34" fillId="0" borderId="6" xfId="0" applyFont="1" applyBorder="1" applyAlignment="1">
      <alignment horizontal="center" vertical="center"/>
    </xf>
    <xf numFmtId="0" fontId="33" fillId="3" borderId="23" xfId="0" applyFont="1" applyFill="1" applyBorder="1" applyAlignment="1">
      <alignment horizontal="right" vertical="center"/>
    </xf>
    <xf numFmtId="0" fontId="33" fillId="3" borderId="23" xfId="0" applyFont="1" applyFill="1" applyBorder="1" applyAlignment="1" applyProtection="1">
      <alignment horizontal="center" vertical="center"/>
      <protection locked="0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43" fontId="33" fillId="3" borderId="7" xfId="1" applyFont="1" applyFill="1" applyBorder="1" applyProtection="1"/>
    <xf numFmtId="0" fontId="32" fillId="3" borderId="29" xfId="0" applyFont="1" applyFill="1" applyBorder="1" applyAlignment="1">
      <alignment horizontal="center"/>
    </xf>
    <xf numFmtId="0" fontId="33" fillId="3" borderId="4" xfId="0" applyFont="1" applyFill="1" applyBorder="1" applyAlignment="1">
      <alignment horizontal="right" vertical="center"/>
    </xf>
    <xf numFmtId="0" fontId="33" fillId="3" borderId="0" xfId="0" applyFont="1" applyFill="1" applyAlignment="1">
      <alignment vertical="center"/>
    </xf>
    <xf numFmtId="43" fontId="33" fillId="3" borderId="9" xfId="1" applyFont="1" applyFill="1" applyBorder="1" applyAlignment="1" applyProtection="1">
      <alignment horizontal="right"/>
      <protection locked="0"/>
    </xf>
    <xf numFmtId="0" fontId="6" fillId="15" borderId="1" xfId="0" applyFont="1" applyFill="1" applyBorder="1" applyAlignment="1" applyProtection="1">
      <alignment horizontal="center"/>
      <protection locked="0"/>
    </xf>
    <xf numFmtId="0" fontId="39" fillId="3" borderId="4" xfId="0" applyFont="1" applyFill="1" applyBorder="1" applyAlignment="1">
      <alignment horizontal="right" vertical="center"/>
    </xf>
    <xf numFmtId="0" fontId="39" fillId="3" borderId="4" xfId="0" applyFont="1" applyFill="1" applyBorder="1" applyAlignment="1" applyProtection="1">
      <alignment horizontal="center" vertical="center"/>
      <protection locked="0"/>
    </xf>
    <xf numFmtId="0" fontId="39" fillId="3" borderId="4" xfId="0" applyFont="1" applyFill="1" applyBorder="1" applyAlignment="1">
      <alignment horizontal="center"/>
    </xf>
    <xf numFmtId="0" fontId="39" fillId="3" borderId="10" xfId="0" applyFont="1" applyFill="1" applyBorder="1" applyAlignment="1">
      <alignment horizontal="center"/>
    </xf>
    <xf numFmtId="0" fontId="39" fillId="3" borderId="0" xfId="0" applyFont="1" applyFill="1"/>
    <xf numFmtId="0" fontId="39" fillId="3" borderId="0" xfId="0" applyFont="1" applyFill="1" applyAlignment="1">
      <alignment vertical="center"/>
    </xf>
    <xf numFmtId="0" fontId="33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32" fillId="3" borderId="0" xfId="0" applyFont="1" applyFill="1" applyAlignment="1">
      <alignment horizontal="center"/>
    </xf>
    <xf numFmtId="0" fontId="33" fillId="3" borderId="0" xfId="0" applyFont="1" applyFill="1" applyAlignment="1" applyProtection="1">
      <alignment horizontal="center"/>
      <protection locked="0"/>
    </xf>
    <xf numFmtId="0" fontId="33" fillId="3" borderId="3" xfId="0" applyFont="1" applyFill="1" applyBorder="1" applyAlignment="1">
      <alignment horizontal="center"/>
    </xf>
    <xf numFmtId="0" fontId="33" fillId="3" borderId="6" xfId="0" applyFont="1" applyFill="1" applyBorder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29" fillId="3" borderId="4" xfId="1" applyNumberFormat="1" applyFont="1" applyFill="1" applyBorder="1" applyAlignment="1">
      <alignment horizontal="left" vertical="center"/>
    </xf>
    <xf numFmtId="0" fontId="20" fillId="0" borderId="0" xfId="0" applyFont="1" applyBorder="1"/>
    <xf numFmtId="0" fontId="20" fillId="0" borderId="0" xfId="3" applyFont="1" applyBorder="1" applyAlignment="1">
      <alignment horizontal="center" vertical="center"/>
    </xf>
    <xf numFmtId="0" fontId="20" fillId="10" borderId="0" xfId="0" applyFont="1" applyFill="1" applyBorder="1"/>
    <xf numFmtId="0" fontId="20" fillId="0" borderId="0" xfId="0" applyFont="1" applyBorder="1" applyAlignment="1">
      <alignment horizontal="left"/>
    </xf>
    <xf numFmtId="0" fontId="20" fillId="2" borderId="0" xfId="0" applyFont="1" applyFill="1" applyBorder="1"/>
    <xf numFmtId="43" fontId="32" fillId="3" borderId="4" xfId="1" applyFont="1" applyFill="1" applyBorder="1" applyAlignment="1">
      <alignment horizontal="center"/>
    </xf>
    <xf numFmtId="0" fontId="32" fillId="3" borderId="5" xfId="0" applyFont="1" applyFill="1" applyBorder="1" applyAlignment="1" applyProtection="1">
      <alignment horizontal="left"/>
      <protection locked="0"/>
    </xf>
    <xf numFmtId="0" fontId="32" fillId="3" borderId="7" xfId="0" applyFont="1" applyFill="1" applyBorder="1" applyAlignment="1" applyProtection="1">
      <alignment horizontal="left"/>
      <protection locked="0"/>
    </xf>
    <xf numFmtId="0" fontId="32" fillId="3" borderId="8" xfId="0" applyFont="1" applyFill="1" applyBorder="1" applyAlignment="1" applyProtection="1">
      <alignment horizontal="left"/>
      <protection locked="0"/>
    </xf>
    <xf numFmtId="14" fontId="8" fillId="15" borderId="25" xfId="0" applyNumberFormat="1" applyFont="1" applyFill="1" applyBorder="1" applyAlignment="1" applyProtection="1">
      <alignment horizontal="center" vertical="center"/>
      <protection locked="0"/>
    </xf>
    <xf numFmtId="0" fontId="8" fillId="15" borderId="26" xfId="0" applyFont="1" applyFill="1" applyBorder="1" applyAlignment="1" applyProtection="1">
      <alignment horizontal="center" vertical="center"/>
      <protection locked="0"/>
    </xf>
    <xf numFmtId="165" fontId="8" fillId="15" borderId="5" xfId="0" quotePrefix="1" applyNumberFormat="1" applyFont="1" applyFill="1" applyBorder="1" applyAlignment="1" applyProtection="1">
      <alignment horizontal="center"/>
      <protection locked="0"/>
    </xf>
    <xf numFmtId="165" fontId="8" fillId="15" borderId="28" xfId="0" quotePrefix="1" applyNumberFormat="1" applyFont="1" applyFill="1" applyBorder="1" applyAlignment="1" applyProtection="1">
      <alignment horizontal="center"/>
      <protection locked="0"/>
    </xf>
    <xf numFmtId="0" fontId="8" fillId="15" borderId="27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1" xfId="0" applyFont="1" applyFill="1" applyBorder="1" applyAlignment="1" applyProtection="1">
      <alignment horizontal="center"/>
      <protection locked="0"/>
    </xf>
    <xf numFmtId="0" fontId="8" fillId="15" borderId="30" xfId="0" applyFont="1" applyFill="1" applyBorder="1" applyAlignment="1" applyProtection="1">
      <alignment horizontal="center"/>
      <protection locked="0"/>
    </xf>
    <xf numFmtId="0" fontId="9" fillId="15" borderId="14" xfId="0" applyFont="1" applyFill="1" applyBorder="1" applyAlignment="1">
      <alignment horizontal="center" vertical="center"/>
    </xf>
    <xf numFmtId="0" fontId="9" fillId="15" borderId="35" xfId="0" applyFont="1" applyFill="1" applyBorder="1" applyAlignment="1">
      <alignment horizontal="center" vertical="center"/>
    </xf>
    <xf numFmtId="0" fontId="8" fillId="15" borderId="7" xfId="0" applyFont="1" applyFill="1" applyBorder="1" applyAlignment="1">
      <alignment horizontal="center"/>
    </xf>
    <xf numFmtId="0" fontId="8" fillId="15" borderId="1" xfId="0" applyFont="1" applyFill="1" applyBorder="1" applyAlignment="1">
      <alignment horizontal="center"/>
    </xf>
    <xf numFmtId="0" fontId="8" fillId="15" borderId="30" xfId="0" applyFont="1" applyFill="1" applyBorder="1" applyAlignment="1">
      <alignment horizontal="center"/>
    </xf>
    <xf numFmtId="0" fontId="8" fillId="15" borderId="1" xfId="0" quotePrefix="1" applyFont="1" applyFill="1" applyBorder="1" applyAlignment="1" applyProtection="1">
      <alignment horizontal="center"/>
      <protection locked="0"/>
    </xf>
    <xf numFmtId="0" fontId="8" fillId="15" borderId="7" xfId="0" applyFont="1" applyFill="1" applyBorder="1" applyAlignment="1" applyProtection="1">
      <alignment horizontal="center" vertical="center"/>
      <protection locked="0"/>
    </xf>
    <xf numFmtId="0" fontId="8" fillId="15" borderId="28" xfId="0" applyFont="1" applyFill="1" applyBorder="1" applyAlignment="1" applyProtection="1">
      <alignment horizontal="center" vertical="center"/>
      <protection locked="0"/>
    </xf>
    <xf numFmtId="0" fontId="6" fillId="15" borderId="1" xfId="0" quotePrefix="1" applyFont="1" applyFill="1" applyBorder="1" applyAlignment="1" applyProtection="1">
      <alignment horizontal="left" vertical="center" wrapText="1"/>
      <protection locked="0"/>
    </xf>
    <xf numFmtId="0" fontId="6" fillId="15" borderId="1" xfId="0" applyFont="1" applyFill="1" applyBorder="1" applyAlignment="1" applyProtection="1">
      <alignment horizontal="left" vertical="center" wrapText="1"/>
      <protection locked="0"/>
    </xf>
    <xf numFmtId="43" fontId="28" fillId="15" borderId="7" xfId="5" applyNumberFormat="1" applyFont="1" applyFill="1" applyBorder="1" applyAlignment="1" applyProtection="1">
      <alignment horizontal="center" vertical="center"/>
      <protection locked="0"/>
    </xf>
    <xf numFmtId="43" fontId="28" fillId="15" borderId="28" xfId="5" applyNumberFormat="1" applyFont="1" applyFill="1" applyBorder="1" applyAlignment="1" applyProtection="1">
      <alignment horizontal="center" vertical="center"/>
      <protection locked="0"/>
    </xf>
    <xf numFmtId="0" fontId="13" fillId="15" borderId="1" xfId="5" applyFill="1" applyBorder="1" applyAlignment="1" applyProtection="1">
      <alignment horizontal="left"/>
      <protection locked="0"/>
    </xf>
    <xf numFmtId="0" fontId="27" fillId="15" borderId="1" xfId="0" applyFont="1" applyFill="1" applyBorder="1" applyAlignment="1" applyProtection="1">
      <alignment horizontal="left"/>
      <protection locked="0"/>
    </xf>
    <xf numFmtId="0" fontId="33" fillId="0" borderId="5" xfId="0" applyFont="1" applyBorder="1" applyAlignment="1">
      <alignment horizontal="left" vertical="center"/>
    </xf>
    <xf numFmtId="0" fontId="33" fillId="0" borderId="7" xfId="0" applyFont="1" applyBorder="1" applyAlignment="1">
      <alignment horizontal="left" vertical="center"/>
    </xf>
    <xf numFmtId="0" fontId="33" fillId="0" borderId="8" xfId="0" applyFont="1" applyBorder="1" applyAlignment="1">
      <alignment horizontal="left" vertical="center"/>
    </xf>
    <xf numFmtId="0" fontId="38" fillId="0" borderId="5" xfId="0" applyFont="1" applyBorder="1" applyAlignment="1">
      <alignment horizontal="left" vertical="center"/>
    </xf>
    <xf numFmtId="0" fontId="38" fillId="0" borderId="7" xfId="0" applyFont="1" applyBorder="1" applyAlignment="1">
      <alignment horizontal="left" vertical="center"/>
    </xf>
    <xf numFmtId="0" fontId="38" fillId="0" borderId="8" xfId="0" applyFont="1" applyBorder="1" applyAlignment="1">
      <alignment horizontal="left" vertical="center"/>
    </xf>
    <xf numFmtId="0" fontId="33" fillId="3" borderId="9" xfId="0" applyFont="1" applyFill="1" applyBorder="1" applyAlignment="1">
      <alignment horizontal="right" vertical="center"/>
    </xf>
    <xf numFmtId="0" fontId="6" fillId="15" borderId="1" xfId="0" applyFont="1" applyFill="1" applyBorder="1" applyAlignment="1">
      <alignment horizontal="center"/>
    </xf>
    <xf numFmtId="0" fontId="6" fillId="15" borderId="7" xfId="0" applyFont="1" applyFill="1" applyBorder="1" applyAlignment="1">
      <alignment horizontal="center"/>
    </xf>
    <xf numFmtId="0" fontId="8" fillId="15" borderId="28" xfId="0" applyFont="1" applyFill="1" applyBorder="1" applyAlignment="1">
      <alignment horizontal="center"/>
    </xf>
    <xf numFmtId="0" fontId="38" fillId="0" borderId="4" xfId="0" applyFont="1" applyBorder="1" applyAlignment="1">
      <alignment horizontal="left" vertical="center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0" fontId="6" fillId="9" borderId="25" xfId="0" applyFont="1" applyFill="1" applyBorder="1" applyAlignment="1">
      <alignment horizontal="center"/>
    </xf>
    <xf numFmtId="0" fontId="6" fillId="9" borderId="13" xfId="0" applyFont="1" applyFill="1" applyBorder="1" applyAlignment="1">
      <alignment horizontal="center"/>
    </xf>
    <xf numFmtId="0" fontId="6" fillId="9" borderId="32" xfId="0" applyFont="1" applyFill="1" applyBorder="1" applyAlignment="1">
      <alignment horizontal="center"/>
    </xf>
    <xf numFmtId="0" fontId="33" fillId="3" borderId="0" xfId="0" applyFont="1" applyFill="1" applyAlignment="1">
      <alignment horizontal="right" vertical="center"/>
    </xf>
    <xf numFmtId="0" fontId="33" fillId="3" borderId="0" xfId="0" applyFont="1" applyFill="1" applyAlignment="1" applyProtection="1">
      <alignment horizontal="right" vertical="center"/>
      <protection locked="0"/>
    </xf>
    <xf numFmtId="0" fontId="33" fillId="3" borderId="11" xfId="0" applyFont="1" applyFill="1" applyBorder="1" applyAlignment="1">
      <alignment horizontal="center" vertical="center"/>
    </xf>
    <xf numFmtId="0" fontId="33" fillId="3" borderId="40" xfId="0" applyFont="1" applyFill="1" applyBorder="1" applyAlignment="1">
      <alignment horizontal="center" vertical="center"/>
    </xf>
    <xf numFmtId="0" fontId="33" fillId="3" borderId="41" xfId="0" applyFont="1" applyFill="1" applyBorder="1" applyAlignment="1">
      <alignment horizontal="center" vertical="center"/>
    </xf>
    <xf numFmtId="43" fontId="8" fillId="18" borderId="5" xfId="1" applyFont="1" applyFill="1" applyBorder="1" applyAlignment="1" applyProtection="1">
      <alignment horizontal="center"/>
    </xf>
    <xf numFmtId="43" fontId="8" fillId="18" borderId="7" xfId="1" applyFont="1" applyFill="1" applyBorder="1" applyAlignment="1" applyProtection="1">
      <alignment horizontal="center"/>
    </xf>
    <xf numFmtId="0" fontId="6" fillId="18" borderId="46" xfId="0" applyFont="1" applyFill="1" applyBorder="1" applyAlignment="1">
      <alignment horizontal="left" vertical="center"/>
    </xf>
    <xf numFmtId="0" fontId="6" fillId="18" borderId="47" xfId="0" applyFont="1" applyFill="1" applyBorder="1" applyAlignment="1">
      <alignment horizontal="left" vertical="center"/>
    </xf>
    <xf numFmtId="0" fontId="6" fillId="18" borderId="5" xfId="0" applyFont="1" applyFill="1" applyBorder="1" applyAlignment="1">
      <alignment horizontal="right"/>
    </xf>
    <xf numFmtId="0" fontId="6" fillId="18" borderId="7" xfId="0" applyFont="1" applyFill="1" applyBorder="1" applyAlignment="1">
      <alignment horizontal="right"/>
    </xf>
    <xf numFmtId="0" fontId="6" fillId="5" borderId="45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center"/>
    </xf>
    <xf numFmtId="0" fontId="28" fillId="3" borderId="0" xfId="0" applyFont="1" applyFill="1" applyAlignment="1" applyProtection="1">
      <alignment horizontal="left" vertical="top"/>
      <protection locked="0"/>
    </xf>
    <xf numFmtId="0" fontId="33" fillId="2" borderId="16" xfId="0" applyFont="1" applyFill="1" applyBorder="1" applyAlignment="1">
      <alignment horizontal="center"/>
    </xf>
    <xf numFmtId="0" fontId="33" fillId="2" borderId="17" xfId="0" applyFont="1" applyFill="1" applyBorder="1" applyAlignment="1">
      <alignment horizontal="center"/>
    </xf>
    <xf numFmtId="0" fontId="33" fillId="9" borderId="20" xfId="0" applyFont="1" applyFill="1" applyBorder="1" applyAlignment="1">
      <alignment horizontal="left"/>
    </xf>
    <xf numFmtId="0" fontId="33" fillId="9" borderId="14" xfId="0" applyFont="1" applyFill="1" applyBorder="1" applyAlignment="1">
      <alignment horizontal="left"/>
    </xf>
    <xf numFmtId="0" fontId="33" fillId="9" borderId="15" xfId="0" applyFont="1" applyFill="1" applyBorder="1" applyAlignment="1">
      <alignment horizontal="left"/>
    </xf>
    <xf numFmtId="0" fontId="36" fillId="9" borderId="4" xfId="0" applyFont="1" applyFill="1" applyBorder="1" applyAlignment="1">
      <alignment horizontal="center"/>
    </xf>
    <xf numFmtId="0" fontId="32" fillId="3" borderId="4" xfId="0" applyFont="1" applyFill="1" applyBorder="1" applyAlignment="1" applyProtection="1">
      <alignment horizontal="left"/>
      <protection locked="0"/>
    </xf>
    <xf numFmtId="0" fontId="33" fillId="3" borderId="5" xfId="0" applyFont="1" applyFill="1" applyBorder="1" applyAlignment="1">
      <alignment horizontal="left"/>
    </xf>
    <xf numFmtId="0" fontId="33" fillId="3" borderId="7" xfId="0" applyFont="1" applyFill="1" applyBorder="1" applyAlignment="1">
      <alignment horizontal="left"/>
    </xf>
    <xf numFmtId="0" fontId="33" fillId="3" borderId="8" xfId="0" applyFont="1" applyFill="1" applyBorder="1" applyAlignment="1">
      <alignment horizontal="left"/>
    </xf>
    <xf numFmtId="0" fontId="33" fillId="16" borderId="25" xfId="0" applyFont="1" applyFill="1" applyBorder="1" applyAlignment="1">
      <alignment horizontal="left"/>
    </xf>
    <xf numFmtId="0" fontId="33" fillId="16" borderId="13" xfId="0" applyFont="1" applyFill="1" applyBorder="1" applyAlignment="1">
      <alignment horizontal="left"/>
    </xf>
    <xf numFmtId="0" fontId="33" fillId="16" borderId="32" xfId="0" applyFont="1" applyFill="1" applyBorder="1" applyAlignment="1">
      <alignment horizontal="left"/>
    </xf>
    <xf numFmtId="0" fontId="33" fillId="16" borderId="4" xfId="0" applyFont="1" applyFill="1" applyBorder="1" applyAlignment="1">
      <alignment horizontal="center"/>
    </xf>
    <xf numFmtId="0" fontId="33" fillId="3" borderId="0" xfId="0" applyFont="1" applyFill="1" applyAlignment="1">
      <alignment horizontal="right"/>
    </xf>
    <xf numFmtId="0" fontId="33" fillId="3" borderId="0" xfId="0" applyFont="1" applyFill="1" applyAlignment="1">
      <alignment horizontal="center"/>
    </xf>
    <xf numFmtId="0" fontId="32" fillId="3" borderId="0" xfId="0" applyFont="1" applyFill="1" applyAlignment="1">
      <alignment horizontal="center"/>
    </xf>
    <xf numFmtId="0" fontId="16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32" fillId="3" borderId="22" xfId="0" applyFont="1" applyFill="1" applyBorder="1" applyAlignment="1" applyProtection="1">
      <alignment horizontal="left"/>
      <protection locked="0"/>
    </xf>
    <xf numFmtId="0" fontId="8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12" fillId="3" borderId="37" xfId="0" applyFont="1" applyFill="1" applyBorder="1" applyAlignment="1">
      <alignment horizontal="left" vertical="top"/>
    </xf>
    <xf numFmtId="0" fontId="12" fillId="3" borderId="18" xfId="0" applyFont="1" applyFill="1" applyBorder="1" applyAlignment="1">
      <alignment horizontal="left" vertical="top"/>
    </xf>
    <xf numFmtId="0" fontId="12" fillId="3" borderId="38" xfId="0" applyFont="1" applyFill="1" applyBorder="1" applyAlignment="1">
      <alignment horizontal="left" vertical="top"/>
    </xf>
    <xf numFmtId="0" fontId="6" fillId="2" borderId="14" xfId="0" applyFont="1" applyFill="1" applyBorder="1" applyAlignment="1">
      <alignment horizontal="right"/>
    </xf>
    <xf numFmtId="0" fontId="19" fillId="3" borderId="14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4" fillId="3" borderId="0" xfId="0" applyFont="1" applyFill="1" applyAlignment="1">
      <alignment horizontal="center"/>
    </xf>
    <xf numFmtId="43" fontId="33" fillId="3" borderId="0" xfId="1" applyFont="1" applyFill="1" applyAlignment="1" applyProtection="1">
      <alignment horizontal="center"/>
    </xf>
    <xf numFmtId="0" fontId="33" fillId="3" borderId="0" xfId="0" applyFont="1" applyFill="1" applyAlignment="1" applyProtection="1">
      <alignment horizontal="center"/>
      <protection locked="0"/>
    </xf>
  </cellXfs>
  <cellStyles count="10">
    <cellStyle name="Comma" xfId="1" builtinId="3"/>
    <cellStyle name="Comma 12" xfId="9" xr:uid="{ADAB8F52-78E0-4C02-A4A8-107C6E7702B8}"/>
    <cellStyle name="Comma 9" xfId="4" xr:uid="{79F640C0-6B1B-4DDF-B2A0-40A4F60E1FDB}"/>
    <cellStyle name="Excel Built-in Normal" xfId="2" xr:uid="{B389A94D-C6BD-4C6A-AC18-A874C6EC6C59}"/>
    <cellStyle name="Hyperlink" xfId="5" builtinId="8"/>
    <cellStyle name="Normal" xfId="0" builtinId="0"/>
    <cellStyle name="Normal 11" xfId="7" xr:uid="{2D690658-B724-455A-BC50-80F61135B97C}"/>
    <cellStyle name="Normal 14" xfId="3" xr:uid="{9626260E-EBF8-4FA9-9460-6A14EA55C155}"/>
    <cellStyle name="Normal 21" xfId="6" xr:uid="{492CA695-2B0F-41C0-A6B5-FC3ED8D43C06}"/>
    <cellStyle name="Normal 22" xfId="8" xr:uid="{CEFDC49E-DBA5-46CA-B9F3-AE2F9D64E2D3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34491</xdr:colOff>
      <xdr:row>99</xdr:row>
      <xdr:rowOff>60959</xdr:rowOff>
    </xdr:from>
    <xdr:to>
      <xdr:col>9</xdr:col>
      <xdr:colOff>284382</xdr:colOff>
      <xdr:row>99</xdr:row>
      <xdr:rowOff>258354</xdr:rowOff>
    </xdr:to>
    <xdr:sp macro="" textlink="">
      <xdr:nvSpPr>
        <xdr:cNvPr id="3" name="Oval 10">
          <a:extLst>
            <a:ext uri="{FF2B5EF4-FFF2-40B4-BE49-F238E27FC236}">
              <a16:creationId xmlns:a16="http://schemas.microsoft.com/office/drawing/2014/main" id="{54D5DCD5-6312-4D38-8573-D501D1AF1A2B}"/>
            </a:ext>
          </a:extLst>
        </xdr:cNvPr>
        <xdr:cNvSpPr/>
      </xdr:nvSpPr>
      <xdr:spPr>
        <a:xfrm>
          <a:off x="11788341" y="21587459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10</xdr:col>
      <xdr:colOff>49349</xdr:colOff>
      <xdr:row>99</xdr:row>
      <xdr:rowOff>64770</xdr:rowOff>
    </xdr:from>
    <xdr:to>
      <xdr:col>10</xdr:col>
      <xdr:colOff>304563</xdr:colOff>
      <xdr:row>99</xdr:row>
      <xdr:rowOff>259475</xdr:rowOff>
    </xdr:to>
    <xdr:sp macro="" textlink="">
      <xdr:nvSpPr>
        <xdr:cNvPr id="4" name="Oval 10">
          <a:extLst>
            <a:ext uri="{FF2B5EF4-FFF2-40B4-BE49-F238E27FC236}">
              <a16:creationId xmlns:a16="http://schemas.microsoft.com/office/drawing/2014/main" id="{EA8B3781-6DE2-49D9-9FD1-C98529F864BD}"/>
            </a:ext>
          </a:extLst>
        </xdr:cNvPr>
        <xdr:cNvSpPr/>
      </xdr:nvSpPr>
      <xdr:spPr>
        <a:xfrm>
          <a:off x="12468135" y="19713484"/>
          <a:ext cx="255214" cy="19470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0</xdr:col>
      <xdr:colOff>343658</xdr:colOff>
      <xdr:row>0</xdr:row>
      <xdr:rowOff>14942</xdr:rowOff>
    </xdr:from>
    <xdr:to>
      <xdr:col>1</xdr:col>
      <xdr:colOff>1371800</xdr:colOff>
      <xdr:row>2</xdr:row>
      <xdr:rowOff>184788</xdr:rowOff>
    </xdr:to>
    <xdr:pic>
      <xdr:nvPicPr>
        <xdr:cNvPr id="11" name="Picture 33" descr="https://www.jobbkk.com/upload/employer/0B/42B/00A42B/images/42027.png">
          <a:extLst>
            <a:ext uri="{FF2B5EF4-FFF2-40B4-BE49-F238E27FC236}">
              <a16:creationId xmlns:a16="http://schemas.microsoft.com/office/drawing/2014/main" id="{789865D1-2E93-4AF9-BA5F-8DD76F184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658" y="14942"/>
          <a:ext cx="1476377" cy="782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1329769</xdr:colOff>
      <xdr:row>0</xdr:row>
      <xdr:rowOff>7471</xdr:rowOff>
    </xdr:from>
    <xdr:to>
      <xdr:col>2</xdr:col>
      <xdr:colOff>796368</xdr:colOff>
      <xdr:row>2</xdr:row>
      <xdr:rowOff>103555</xdr:rowOff>
    </xdr:to>
    <xdr:pic>
      <xdr:nvPicPr>
        <xdr:cNvPr id="12" name="Picture 34" descr="C:\Users\Admin\Desktop\sun\CConnect-Logo_300_170.png">
          <a:extLst>
            <a:ext uri="{FF2B5EF4-FFF2-40B4-BE49-F238E27FC236}">
              <a16:creationId xmlns:a16="http://schemas.microsoft.com/office/drawing/2014/main" id="{02312B6F-BD53-4F25-A981-F68E2A87D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4" y="7471"/>
          <a:ext cx="1368424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1198562</xdr:colOff>
      <xdr:row>95</xdr:row>
      <xdr:rowOff>7938</xdr:rowOff>
    </xdr:from>
    <xdr:to>
      <xdr:col>2</xdr:col>
      <xdr:colOff>947563</xdr:colOff>
      <xdr:row>95</xdr:row>
      <xdr:rowOff>446088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AF98E14-DB35-45F6-AB81-6EC24152C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1000" y="17105313"/>
          <a:ext cx="1646063" cy="438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25</xdr:col>
      <xdr:colOff>466075</xdr:colOff>
      <xdr:row>37</xdr:row>
      <xdr:rowOff>53955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8B36F1F-2291-45A5-A4AA-E4A365D381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0"/>
          <a:ext cx="14486875" cy="71024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651;&#3610;&#3648;&#3610;&#3636;&#3585;&#3648;&#3614;&#3636;&#3656;&#3617;&#3629;&#3640;&#3611;&#3585;&#3619;&#3603;&#3660;/202412/White%20House%20Neo/20240821_Survey%20ROI%20White%20House%20Ne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50104_Survey%20ROI%20%20&#3650;&#3619;&#3591;&#3649;&#3619;&#3617;&#3595;&#3636;&#3607;&#3634;&#3604;&#3637;&#3609;&#3626;&#3660;%20&#3626;&#3640;&#3586;&#3640;&#3617;&#3623;&#3636;&#3607;%2011%20&#3649;&#3610;&#3591;&#3588;&#3655;&#3629;&#358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.1"/>
      <sheetName val="Ref.2"/>
      <sheetName val="Ref.3"/>
      <sheetName val="รายละเอียด ROI"/>
      <sheetName val="ภาพประกอบ"/>
    </sheetNames>
    <sheetDataSet>
      <sheetData sheetId="0">
        <row r="2">
          <cell r="E2" t="str">
            <v>Mikrotik Rbcapgi-5acd2nd Dual-band 2.4/5Ghz Wierless access point</v>
          </cell>
          <cell r="F2">
            <v>1990</v>
          </cell>
        </row>
        <row r="3">
          <cell r="E3" t="str">
            <v>Access Point Tenda AC 1200 Wave 2 Celiling Model i</v>
          </cell>
          <cell r="F3">
            <v>2500</v>
          </cell>
        </row>
        <row r="4">
          <cell r="E4" t="str">
            <v>Access Point TP-Link (EAP223) AC1350 Wireless MU-MIMO Gigabit Ceiling Mount</v>
          </cell>
          <cell r="F4">
            <v>2000</v>
          </cell>
        </row>
        <row r="5">
          <cell r="E5" t="str">
            <v xml:space="preserve">Access Point Zyxel NWA1123ACv3 </v>
          </cell>
          <cell r="F5">
            <v>2200</v>
          </cell>
        </row>
        <row r="6">
          <cell r="E6" t="str">
            <v>ROUTER (เราเตอร์) TENDA AC21 - AC2100 DUAL BAND GIGABIT WI-FI ROUTER</v>
          </cell>
          <cell r="F6">
            <v>1177</v>
          </cell>
        </row>
        <row r="7">
          <cell r="E7" t="str">
            <v>ROUTER (เราเตอร์) TENDA AC23 - AC2100 DUAL BAND GIGABIT WI-FI ROUTER</v>
          </cell>
          <cell r="F7">
            <v>1712</v>
          </cell>
        </row>
        <row r="8">
          <cell r="E8" t="str">
            <v>ROUTER (เราเตอร์) TP-LINK INWALL  Roaming</v>
          </cell>
          <cell r="F8">
            <v>2650</v>
          </cell>
        </row>
        <row r="9">
          <cell r="E9" t="str">
            <v>ROUTER (เราเตอร์) TP-LINK EAP265HD Roaming</v>
          </cell>
          <cell r="F9">
            <v>3990</v>
          </cell>
        </row>
        <row r="10">
          <cell r="E10" t="str">
            <v>OMADA Rooming</v>
          </cell>
          <cell r="F10">
            <v>10000</v>
          </cell>
        </row>
        <row r="11">
          <cell r="E11" t="str">
            <v xml:space="preserve">Access Point Omada AC1200 Wireless MU-MIMO Wall-Plate </v>
          </cell>
          <cell r="F11">
            <v>2800</v>
          </cell>
        </row>
        <row r="12">
          <cell r="E12" t="str">
            <v>Tenda i21 AC1200Mbps ceiling gigabit access point PoE</v>
          </cell>
          <cell r="F12">
            <v>1926</v>
          </cell>
        </row>
        <row r="13">
          <cell r="E13" t="str">
            <v>Tenda i24 AC1200Mbps ceiling gigabit access point PoE</v>
          </cell>
          <cell r="F13">
            <v>2568</v>
          </cell>
        </row>
        <row r="14">
          <cell r="E14" t="str">
            <v>AC2100 DUAL-BNLD Gigabitg Wireless Router</v>
          </cell>
          <cell r="F14">
            <v>1050</v>
          </cell>
        </row>
        <row r="15">
          <cell r="E15" t="str">
            <v>ZyXEL Gigabit Switching Hub  (GS1200-5HP V2) 5 Port POE Web-Menager</v>
          </cell>
          <cell r="F15">
            <v>2600</v>
          </cell>
        </row>
        <row r="16">
          <cell r="E16" t="str">
            <v>PLANET POE GS-4210-8P2T2S 8-PORT 10/100/1000MBPS 802.3AT POE + 2-PORT 10/100/1000MBPS + 2-PORT 100/1000X SFP MANAGED SWITCH</v>
          </cell>
          <cell r="F16">
            <v>14552</v>
          </cell>
        </row>
        <row r="17">
          <cell r="E17" t="str">
            <v>Planet POE GS-4210-16P4C 16-Port 10/100/1000T 802.3at PoE + 4-Port Gigabit TP/SFP Combo Managed Switch/220W</v>
          </cell>
          <cell r="F17">
            <v>18511</v>
          </cell>
        </row>
        <row r="18">
          <cell r="E18" t="str">
            <v>PLANET POE GS-4210-24P4C 24-PORT 10/100/1000T ULTRA POE + 4-PORT GIGABIT TP/SFP COMBO MANAGED SWITCH</v>
          </cell>
          <cell r="F18">
            <v>24075</v>
          </cell>
        </row>
        <row r="19">
          <cell r="E19" t="str">
            <v>Planet POE GS-4210-48P4S 48-Port 10/100/1000T 802.3at PoE + 4-Port 100/1000BASE-X SFP Managed Switch</v>
          </cell>
          <cell r="F19">
            <v>39269</v>
          </cell>
        </row>
        <row r="20">
          <cell r="E20" t="str">
            <v>TP-LINK  TL-SG1024 24-port gigabit rackmount switch Roaming</v>
          </cell>
          <cell r="F20">
            <v>4500</v>
          </cell>
        </row>
        <row r="21">
          <cell r="E21" t="str">
            <v>Planet GS-4210-16T2S 16-Port Layer 2 Managed Gigabit Ethernet Switch W/2 SFP Interfaces</v>
          </cell>
          <cell r="F21">
            <v>6741</v>
          </cell>
        </row>
        <row r="22">
          <cell r="E22" t="str">
            <v>WI-FI ROUTER Link sys AC1900</v>
          </cell>
          <cell r="F22">
            <v>1000</v>
          </cell>
        </row>
        <row r="23">
          <cell r="E23" t="str">
            <v xml:space="preserve"> Switch TP-Link 24-Port Gigabit Managed WI-FI ROUTER</v>
          </cell>
          <cell r="F23">
            <v>7600</v>
          </cell>
        </row>
        <row r="24">
          <cell r="E24" t="str">
            <v xml:space="preserve"> Switch TP-Link 48-Port Gigabit Managed WI-FI ROUTER</v>
          </cell>
          <cell r="F24">
            <v>12000</v>
          </cell>
        </row>
        <row r="25">
          <cell r="E25" t="str">
            <v>Aruba IOn 1930 8G 2SFP POE 124W Switch (8 x 10/100/1000 PoE+, 2 SFP)</v>
          </cell>
          <cell r="F25">
            <v>9700</v>
          </cell>
        </row>
        <row r="26">
          <cell r="E26" t="str">
            <v>Tenda TND-TEG5328P 24 port 10/100/1000 Managed PoE Switch</v>
          </cell>
          <cell r="F26">
            <v>12500</v>
          </cell>
        </row>
        <row r="27">
          <cell r="E27" t="str">
            <v>Switch Zyxel GS1900-24HPv2 24 Ports 10/100/1000BASE-T ( 12 PoE) , + 2 Ports SFP 100/1000BASE-X Smart Managed PoE Switch with GbE Uplink (170 Watt)</v>
          </cell>
          <cell r="F27">
            <v>12500</v>
          </cell>
        </row>
        <row r="28">
          <cell r="E28" t="str">
            <v>Optical Field Connector SC/APC Stech</v>
          </cell>
          <cell r="F28">
            <v>45</v>
          </cell>
        </row>
        <row r="29">
          <cell r="E29" t="str">
            <v>Switch TP-Link TL-SG2210P JetStream 8-Port Gigabit Smart PoE+</v>
          </cell>
          <cell r="F29">
            <v>3400</v>
          </cell>
        </row>
        <row r="30">
          <cell r="E30" t="str">
            <v>Switch TP-LINK TL-SG1218MP 18-Port Gigabit Rackmount Switch with 16 PoE+ (250W)</v>
          </cell>
          <cell r="F30">
            <v>5750</v>
          </cell>
        </row>
        <row r="31">
          <cell r="E31" t="str">
            <v>Switch TP-Link T1600G-52PS(TL-SG2452P) L2-Managed Gigabit POE Switch 48 Port,PoE+</v>
          </cell>
          <cell r="F31">
            <v>26000</v>
          </cell>
        </row>
        <row r="32">
          <cell r="E32" t="str">
            <v>Switch TP-LINK TL-SG3428MP 28-Port Gigabit L2 Managed Switch with 24-Port PoE+</v>
          </cell>
          <cell r="F32">
            <v>10890</v>
          </cell>
        </row>
        <row r="33">
          <cell r="E33" t="str">
            <v>Switch TP-Link TL-SG1008MP 8-Port Gigabit</v>
          </cell>
          <cell r="F33">
            <v>3000</v>
          </cell>
        </row>
        <row r="34">
          <cell r="E34" t="str">
            <v xml:space="preserve">Switch Tenda TEG5310P-8-150W </v>
          </cell>
          <cell r="F34">
            <v>4500</v>
          </cell>
        </row>
        <row r="35">
          <cell r="E35" t="str">
            <v xml:space="preserve">MikroTik CCR1036-8G-2S+ Cloud Core Router Industrial Grade </v>
          </cell>
          <cell r="F35">
            <v>50000</v>
          </cell>
        </row>
        <row r="36">
          <cell r="E36" t="str">
            <v>SFP Fiber Single-Mode Fiber (SMF) 10Gb 1310-1490</v>
          </cell>
          <cell r="F36">
            <v>10000</v>
          </cell>
        </row>
        <row r="37">
          <cell r="E37" t="str">
            <v>Mikrotik RB2011UiAS-RM</v>
          </cell>
          <cell r="F37">
            <v>3400</v>
          </cell>
        </row>
        <row r="38">
          <cell r="E38" t="str">
            <v>Mikrotik RB3011UiAS-RM</v>
          </cell>
          <cell r="F38">
            <v>5120</v>
          </cell>
        </row>
        <row r="39">
          <cell r="E39" t="str">
            <v>Mikrotik RB4011iGS+RM</v>
          </cell>
          <cell r="F39">
            <v>7900</v>
          </cell>
        </row>
        <row r="40">
          <cell r="E40" t="str">
            <v>TP-Link XC220-G3V</v>
          </cell>
          <cell r="F40">
            <v>1750</v>
          </cell>
        </row>
        <row r="41">
          <cell r="E41" t="str">
            <v>ชุดตู้19"ทีเค  High Quality Wall Rack 6U , 40cm  ทีเค  + พัดลมระบายอากาศWiden" Heavy Duty FAN 1*4" ทีเค 
ปลั๊กไฟ Widen” AC Power Distribution 6 Universal Oulet 3M &amp; Surge</v>
          </cell>
          <cell r="F41">
            <v>3785</v>
          </cell>
        </row>
        <row r="42">
          <cell r="E42" t="str">
            <v xml:space="preserve">G7-00004  รางไฟชนิด 4 Outlet Universal มี Surge </v>
          </cell>
          <cell r="F42">
            <v>860</v>
          </cell>
        </row>
        <row r="43">
          <cell r="E43" t="str">
            <v>G7-00006  รางไฟชนิด 6 Outlet Universal มี Surge</v>
          </cell>
          <cell r="F43">
            <v>960</v>
          </cell>
        </row>
        <row r="44">
          <cell r="E44" t="str">
            <v xml:space="preserve">พัดลมระบายอากาศ 4" </v>
          </cell>
          <cell r="F44">
            <v>360</v>
          </cell>
        </row>
        <row r="45">
          <cell r="E45" t="str">
            <v>เครื่องสำรองไฟ UPS 1000VA VERTIV</v>
          </cell>
          <cell r="F45">
            <v>1890</v>
          </cell>
        </row>
        <row r="46">
          <cell r="E46" t="str">
            <v>สาย Lan cat6 305M</v>
          </cell>
          <cell r="F46">
            <v>3300</v>
          </cell>
        </row>
        <row r="47">
          <cell r="E47" t="str">
            <v>สาย Lan cat5e 305M</v>
          </cell>
          <cell r="F47">
            <v>1800</v>
          </cell>
        </row>
        <row r="48">
          <cell r="E48" t="str">
            <v>lan cat5e Outdoor 305M</v>
          </cell>
          <cell r="F48">
            <v>2630</v>
          </cell>
        </row>
        <row r="49">
          <cell r="E49" t="str">
            <v>เบ็ตเตล็ด กิ๊ปตอกสาย Lan</v>
          </cell>
          <cell r="F49">
            <v>960</v>
          </cell>
        </row>
        <row r="50">
          <cell r="E50" t="str">
            <v>US-1001 หัว Lan Link cat5e หน่วนเป็น 1 ถุง ถุงละ 10 ตัว</v>
          </cell>
          <cell r="F50">
            <v>50</v>
          </cell>
        </row>
        <row r="51">
          <cell r="E51" t="str">
            <v>US-6004 CAT 5E Locking Plug Boot  1 ถุง ถุงละ 10 ตัว</v>
          </cell>
          <cell r="F51">
            <v>50</v>
          </cell>
        </row>
        <row r="52">
          <cell r="E52" t="str">
            <v>ตัวต่อกลาง Lan Link CAT 5E LINK รุ่น US-4005IL</v>
          </cell>
          <cell r="F52">
            <v>60</v>
          </cell>
        </row>
        <row r="53">
          <cell r="E53" t="str">
            <v>SFP Fiber Single-Mode Fiber (SMF) 1.25Gb 1310-1490</v>
          </cell>
          <cell r="F53">
            <v>1200</v>
          </cell>
        </row>
        <row r="54">
          <cell r="E54" t="str">
            <v>SFP Fiber Single-Mode Fiber (SMF) 10 Gb 1310-1490</v>
          </cell>
          <cell r="F54">
            <v>8500</v>
          </cell>
        </row>
        <row r="55">
          <cell r="E55" t="str">
            <v>SFP Lan  1.25Gb</v>
          </cell>
          <cell r="F55">
            <v>1050</v>
          </cell>
        </row>
        <row r="56">
          <cell r="E56" t="str">
            <v>Wall Mouth indoor 4 port  (SC/APC)</v>
          </cell>
          <cell r="F56">
            <v>570</v>
          </cell>
        </row>
        <row r="57">
          <cell r="E57" t="str">
            <v>ค่าจ้าง ติดตั้งรวมอุปกรณ์ ราง-เฟล็ก-ท่อPVC เดินสาย เชื่อมตู้อุปกรณ์ (SUB)</v>
          </cell>
          <cell r="F57">
            <v>1200</v>
          </cell>
        </row>
        <row r="58">
          <cell r="E58" t="str">
            <v>ค่าติดตั้ง อุปกรณ์ Access Point ในอาคาร (พนักงาน)</v>
          </cell>
          <cell r="F58">
            <v>150</v>
          </cell>
        </row>
        <row r="59">
          <cell r="E59" t="str">
            <v>ค่าติดตั้ง อุปกรณ์ Access Point ในอาคาร (SUB)</v>
          </cell>
          <cell r="F59">
            <v>200</v>
          </cell>
        </row>
        <row r="60">
          <cell r="E60" t="str">
            <v>ค่าแรง เดินสายแลน และติดตั้ง Access Point ในอาคาร (SUB)</v>
          </cell>
          <cell r="F60">
            <v>1200</v>
          </cell>
        </row>
        <row r="61">
          <cell r="E61" t="str">
            <v>ค่าแรง ติดตั้งรวมอุปกรณ์ ราง-เฟล็ก-ท่อPVC เดินสายแลน และติดตั้ง Access Point ในอาคาร (SUB)</v>
          </cell>
          <cell r="F61">
            <v>1500</v>
          </cell>
        </row>
        <row r="62">
          <cell r="E62" t="str">
            <v>ค่าแรง ติดตั้งตู้พร้อมระบบไฟฟ้า (พนักงาน)</v>
          </cell>
          <cell r="F62">
            <v>500</v>
          </cell>
        </row>
        <row r="63">
          <cell r="E63" t="str">
            <v>ค่าแรง ติดตั้งตู้ พร้อมอุปกรณ์ส่วนควบ ระบบไฟฟ้า (SUB)</v>
          </cell>
          <cell r="F63">
            <v>1500</v>
          </cell>
        </row>
        <row r="64">
          <cell r="E64" t="str">
            <v>Mikrotik CCR2004-16G-2S+</v>
          </cell>
          <cell r="F64">
            <v>21000</v>
          </cell>
        </row>
        <row r="65">
          <cell r="E65" t="str">
            <v xml:space="preserve">Mikrotik CCR1016-12S-1S+  </v>
          </cell>
          <cell r="F65">
            <v>28620</v>
          </cell>
        </row>
        <row r="66">
          <cell r="E66" t="str">
            <v>Mikrotik CCR ROUTER1009 -7C - 1C - 1S+</v>
          </cell>
          <cell r="F66">
            <v>16620</v>
          </cell>
        </row>
        <row r="67">
          <cell r="E67" t="str">
            <v>6-24 Port F.O.RACK MOUNT DRAWER</v>
          </cell>
          <cell r="F67">
            <v>2404</v>
          </cell>
        </row>
        <row r="68">
          <cell r="E68" t="str">
            <v>4 SC/UPC DUPLEX ADPTER SNAP PLATE</v>
          </cell>
          <cell r="F68">
            <v>220</v>
          </cell>
        </row>
        <row r="69">
          <cell r="E69" t="str">
            <v>LC/UPC  SC/UPC SM PATCH CORD 3M</v>
          </cell>
          <cell r="F69">
            <v>180</v>
          </cell>
        </row>
        <row r="70">
          <cell r="E70" t="str">
            <v>LC/UPC  SC/APC SM PATCH CORD 3M</v>
          </cell>
          <cell r="F70">
            <v>180</v>
          </cell>
        </row>
        <row r="71">
          <cell r="E71" t="str">
            <v>LC/UPC  FC/APC SM PATCH CORD 3M</v>
          </cell>
          <cell r="F71">
            <v>180</v>
          </cell>
        </row>
        <row r="72">
          <cell r="E72" t="str">
            <v>SC/APC  SC/APC SM PATCH CORD 3M</v>
          </cell>
          <cell r="F72">
            <v>180</v>
          </cell>
        </row>
        <row r="73">
          <cell r="E73" t="str">
            <v>SC/UPC  SC/UPC SM PATCH CORD 3M</v>
          </cell>
          <cell r="F73">
            <v>180</v>
          </cell>
        </row>
        <row r="74">
          <cell r="E74" t="str">
            <v>SC/UPC  SC/APC SM PATCH CORD 3M</v>
          </cell>
          <cell r="F74">
            <v>180</v>
          </cell>
        </row>
        <row r="75">
          <cell r="E75" t="str">
            <v>FC/APC  SC/UPC SM PATCH CORD 3M</v>
          </cell>
          <cell r="F75">
            <v>180</v>
          </cell>
        </row>
        <row r="76">
          <cell r="E76" t="str">
            <v>FC/APC  SC/APC SM PATCH CORD 3M</v>
          </cell>
          <cell r="F76">
            <v>180</v>
          </cell>
        </row>
        <row r="77">
          <cell r="E77" t="str">
            <v>LAN Cat6 3m สีฟ้า</v>
          </cell>
          <cell r="F77">
            <v>84</v>
          </cell>
        </row>
        <row r="78">
          <cell r="E78" t="str">
            <v>LAN Cat6 1m สีแดง</v>
          </cell>
          <cell r="F78">
            <v>52</v>
          </cell>
        </row>
        <row r="79">
          <cell r="E79" t="str">
            <v>LAN Cat6 1m สีเหลือง</v>
          </cell>
          <cell r="F79">
            <v>52</v>
          </cell>
        </row>
        <row r="80">
          <cell r="E80" t="str">
            <v xml:space="preserve">FWDM </v>
          </cell>
          <cell r="F80">
            <v>1500</v>
          </cell>
        </row>
        <row r="81">
          <cell r="E81" t="str">
            <v>Atten 3 dBm (Fiber Optic)</v>
          </cell>
          <cell r="F81">
            <v>80</v>
          </cell>
        </row>
        <row r="82">
          <cell r="E82" t="str">
            <v>Atten 5 dBm (Fiber Optic)</v>
          </cell>
          <cell r="F82">
            <v>80</v>
          </cell>
        </row>
        <row r="83">
          <cell r="E83" t="str">
            <v>OLT- 4 PON</v>
          </cell>
          <cell r="F83">
            <v>25500</v>
          </cell>
        </row>
        <row r="84">
          <cell r="E84" t="str">
            <v>OLT-1812-8PON</v>
          </cell>
          <cell r="F84">
            <v>37500</v>
          </cell>
        </row>
        <row r="85">
          <cell r="E85" t="str">
            <v>OLT-GPON W&amp;D 16 PON</v>
          </cell>
          <cell r="F85">
            <v>64000</v>
          </cell>
        </row>
        <row r="86">
          <cell r="E86" t="str">
            <v>OLT TP Link DS-P7001-08 PON</v>
          </cell>
          <cell r="F86">
            <v>75000</v>
          </cell>
        </row>
        <row r="87">
          <cell r="E87" t="str">
            <v>OLT TP Link DS-P7001-016 PON</v>
          </cell>
          <cell r="F87">
            <v>162800</v>
          </cell>
        </row>
        <row r="88">
          <cell r="E88" t="str">
            <v>Power Supply</v>
          </cell>
          <cell r="F88">
            <v>3713</v>
          </cell>
        </row>
        <row r="89">
          <cell r="E89" t="str">
            <v>SFP PON</v>
          </cell>
          <cell r="F89">
            <v>1871</v>
          </cell>
        </row>
        <row r="90">
          <cell r="E90" t="str">
            <v>EOC MASTER EOCM-8002 (ABI)</v>
          </cell>
          <cell r="F90">
            <v>30000</v>
          </cell>
        </row>
        <row r="91">
          <cell r="E91" t="str">
            <v>EOC MASTER EOCM-8004U CA (ABI)</v>
          </cell>
          <cell r="F91">
            <v>50000</v>
          </cell>
        </row>
        <row r="92">
          <cell r="E92" t="str">
            <v>EOC Master Node (อินเตอร์เน็ต)</v>
          </cell>
          <cell r="F92">
            <v>12500</v>
          </cell>
        </row>
        <row r="93">
          <cell r="E93" t="str">
            <v>RF1802A-P EOC Bridge</v>
          </cell>
          <cell r="F93">
            <v>1000</v>
          </cell>
        </row>
        <row r="94">
          <cell r="E94" t="str">
            <v>Routher EoCS-5004 WDRLTCEC (ABI) Eoc slave</v>
          </cell>
          <cell r="F94">
            <v>1500</v>
          </cell>
        </row>
        <row r="95">
          <cell r="E95" t="str">
            <v>ONT-Bridge 1Gb GPON</v>
          </cell>
          <cell r="F95">
            <v>914</v>
          </cell>
        </row>
        <row r="96">
          <cell r="E96" t="str">
            <v>ONT-Bridge 1Gb GPON With Cable</v>
          </cell>
          <cell r="F96">
            <v>1442</v>
          </cell>
        </row>
        <row r="97">
          <cell r="E97" t="str">
            <v>ONU With Wifi AC1200 ax220</v>
          </cell>
          <cell r="F97">
            <v>1914</v>
          </cell>
        </row>
        <row r="98">
          <cell r="E98" t="str">
            <v>ONU With Wifi AX1800</v>
          </cell>
          <cell r="F98">
            <v>2770</v>
          </cell>
        </row>
        <row r="99">
          <cell r="E99" t="str">
            <v>Blockless PLC Splitter 1:2 JBN</v>
          </cell>
          <cell r="F99">
            <v>210</v>
          </cell>
        </row>
        <row r="100">
          <cell r="E100" t="str">
            <v>Blockless PLC Splitter 1:4 JBN</v>
          </cell>
          <cell r="F100">
            <v>290</v>
          </cell>
        </row>
        <row r="101">
          <cell r="E101" t="str">
            <v>Blockless PLC Splitter 1:8 JBN</v>
          </cell>
          <cell r="F101">
            <v>480</v>
          </cell>
        </row>
        <row r="102">
          <cell r="E102" t="str">
            <v>Blockless PLC Splitter 1:16 JBN</v>
          </cell>
          <cell r="F102">
            <v>1100</v>
          </cell>
        </row>
        <row r="103">
          <cell r="E103" t="str">
            <v>Dorp Closure spliller  FTTX  1x16 (เปล่า) HTSC-TL17 inline  JBN</v>
          </cell>
          <cell r="F103">
            <v>1500</v>
          </cell>
        </row>
        <row r="104">
          <cell r="E104" t="str">
            <v>Dual Window Optical Fiber Coupler 1x2</v>
          </cell>
          <cell r="F104">
            <v>550</v>
          </cell>
        </row>
        <row r="105">
          <cell r="E105" t="str">
            <v>Dual Window Optical Fiber Coupler 1x4</v>
          </cell>
          <cell r="F105">
            <v>1400</v>
          </cell>
        </row>
        <row r="106">
          <cell r="E106" t="str">
            <v>Dual Window Optical Fiber Coupler 1x8</v>
          </cell>
          <cell r="F106">
            <v>1700</v>
          </cell>
        </row>
        <row r="107">
          <cell r="E107" t="str">
            <v>Rack 42U เฉพาะโครง ความสูง 205 mm</v>
          </cell>
          <cell r="F107">
            <v>9200</v>
          </cell>
        </row>
        <row r="108">
          <cell r="E108" t="str">
            <v>ถาดใส่ Rack</v>
          </cell>
          <cell r="F108">
            <v>300</v>
          </cell>
        </row>
        <row r="109">
          <cell r="E109" t="str">
            <v>Combiner 20ch Cable Active</v>
          </cell>
          <cell r="F109">
            <v>5500</v>
          </cell>
        </row>
        <row r="110">
          <cell r="E110" t="str">
            <v>Modulator Single Side Band Cable</v>
          </cell>
          <cell r="F110">
            <v>3000</v>
          </cell>
        </row>
        <row r="111">
          <cell r="E111" t="str">
            <v>CA DM -O1  มอสดิจิติล  ตัวใหญ่ (ยอดยิ่ง)</v>
          </cell>
          <cell r="F111">
            <v>4400</v>
          </cell>
        </row>
        <row r="112">
          <cell r="E112" t="str">
            <v>EDFA PON 8 Port</v>
          </cell>
          <cell r="F112">
            <v>55000</v>
          </cell>
        </row>
        <row r="113">
          <cell r="E113" t="str">
            <v>Encoder 4:1 Hisolution</v>
          </cell>
          <cell r="F113">
            <v>51360</v>
          </cell>
        </row>
        <row r="114">
          <cell r="E114" t="str">
            <v>Encoder 8:2 Hisolution IP</v>
          </cell>
          <cell r="F114">
            <v>86884</v>
          </cell>
        </row>
        <row r="115">
          <cell r="E115" t="str">
            <v>CA 8 HD ENCODER (ยอดยิ่ง)</v>
          </cell>
          <cell r="F115">
            <v>64000</v>
          </cell>
        </row>
        <row r="116">
          <cell r="E116" t="str">
            <v>CA-TRANS 2 TS</v>
          </cell>
          <cell r="F116">
            <v>18000</v>
          </cell>
        </row>
        <row r="117">
          <cell r="E117" t="str">
            <v>CA-TRANS 5 TS ip</v>
          </cell>
          <cell r="F117">
            <v>35000</v>
          </cell>
        </row>
        <row r="118">
          <cell r="E118" t="str">
            <v>CA-TRANS 12 TS ip</v>
          </cell>
          <cell r="F118">
            <v>75000</v>
          </cell>
        </row>
        <row r="119">
          <cell r="E119" t="str">
            <v>CA-TRANS 16 TS ip</v>
          </cell>
          <cell r="F119">
            <v>110000</v>
          </cell>
        </row>
        <row r="120">
          <cell r="E120" t="str">
            <v xml:space="preserve">Filter  Cable </v>
          </cell>
          <cell r="F120">
            <v>107</v>
          </cell>
        </row>
        <row r="121">
          <cell r="E121" t="str">
            <v>Filter TAFN</v>
          </cell>
          <cell r="F121">
            <v>300</v>
          </cell>
        </row>
        <row r="122">
          <cell r="E122" t="str">
            <v>Mikro Node</v>
          </cell>
          <cell r="F122">
            <v>500</v>
          </cell>
        </row>
        <row r="123">
          <cell r="E123" t="str">
            <v>Mikro Node Fttx WDM</v>
          </cell>
          <cell r="F123">
            <v>750</v>
          </cell>
        </row>
        <row r="124">
          <cell r="E124" t="str">
            <v>NODE IN DOOR WR1001j FC/APC</v>
          </cell>
          <cell r="F124">
            <v>2150</v>
          </cell>
        </row>
        <row r="125">
          <cell r="E125" t="str">
            <v>NODE IN DOOR WR1001j SC/APC</v>
          </cell>
          <cell r="F125">
            <v>2150</v>
          </cell>
        </row>
        <row r="126">
          <cell r="E126" t="str">
            <v>NODE OUT DOOR 2 Output 860 Mhz (Cable)</v>
          </cell>
          <cell r="F126">
            <v>2800</v>
          </cell>
        </row>
        <row r="127">
          <cell r="E127" t="str">
            <v>NODE OUT DOOR 4 Output 860 Mhz (Cable)</v>
          </cell>
          <cell r="F127">
            <v>4800</v>
          </cell>
        </row>
        <row r="128">
          <cell r="E128" t="str">
            <v>Trunk Amp (CTV) TA860R Return 860 Mhz.</v>
          </cell>
          <cell r="F128">
            <v>1900</v>
          </cell>
        </row>
        <row r="129">
          <cell r="E129" t="str">
            <v>Trunk Amp WB8130KL Return 860MHz. Hisolution</v>
          </cell>
          <cell r="F129">
            <v>3060</v>
          </cell>
        </row>
        <row r="130">
          <cell r="E130" t="str">
            <v xml:space="preserve">Booster Return Amplifier ACE WF8130LI 220VJ                  </v>
          </cell>
          <cell r="F130">
            <v>1400</v>
          </cell>
        </row>
        <row r="131">
          <cell r="E131" t="str">
            <v xml:space="preserve">Booster Return Amplifier Cable CA Net Amp.                   </v>
          </cell>
          <cell r="F131">
            <v>1400</v>
          </cell>
        </row>
        <row r="132">
          <cell r="E132" t="str">
            <v xml:space="preserve">Power Supply Cable 13 Amp. 63V                               </v>
          </cell>
          <cell r="F132">
            <v>2700</v>
          </cell>
        </row>
        <row r="133">
          <cell r="E133" t="str">
            <v xml:space="preserve">Power Supply Cable 13 Amp. 90V                               </v>
          </cell>
          <cell r="F133">
            <v>3200</v>
          </cell>
        </row>
        <row r="134">
          <cell r="E134" t="str">
            <v xml:space="preserve">Line Power Insert Outdoor (YY)                               </v>
          </cell>
          <cell r="F134">
            <v>400</v>
          </cell>
        </row>
        <row r="135">
          <cell r="E135" t="str">
            <v xml:space="preserve">Line Splitter outdoor 2 Ways (LSP2 YY)                          </v>
          </cell>
          <cell r="F135">
            <v>400</v>
          </cell>
        </row>
        <row r="136">
          <cell r="E136" t="str">
            <v xml:space="preserve">Line Splitter outdoor 3 Ways (LSP3 YY)                          </v>
          </cell>
          <cell r="F136">
            <v>400</v>
          </cell>
        </row>
        <row r="137">
          <cell r="E137" t="str">
            <v>PIN Connector RG11</v>
          </cell>
          <cell r="F137">
            <v>115</v>
          </cell>
        </row>
        <row r="138">
          <cell r="E138" t="str">
            <v>Splice Block RG11</v>
          </cell>
          <cell r="F138">
            <v>90</v>
          </cell>
        </row>
        <row r="139">
          <cell r="E139" t="str">
            <v xml:space="preserve">F-Connector Feed Through RG11 แบบเกลียว (CABLECAT)  </v>
          </cell>
          <cell r="F139">
            <v>36</v>
          </cell>
        </row>
        <row r="140">
          <cell r="E140" t="str">
            <v>RG11 Co-Axial dBy Black  Shild 90% (305m/Roll)</v>
          </cell>
          <cell r="F140">
            <v>8.6562999999999999</v>
          </cell>
        </row>
        <row r="141">
          <cell r="E141" t="str">
            <v>RG11 Co-Axial DMG Data Lan Cable Shield Slink 95% (305m./Roll)</v>
          </cell>
          <cell r="F141">
            <v>10.75</v>
          </cell>
        </row>
        <row r="142">
          <cell r="E142" t="str">
            <v>RG6 Co-Axial (DLC) DMG Black Slink Shield 95% (305m./Roll)</v>
          </cell>
          <cell r="F142">
            <v>6.5</v>
          </cell>
        </row>
        <row r="143">
          <cell r="E143" t="str">
            <v>RG6 Co-Axial (DLC) DMG White Shild 95% (305m./Roll)</v>
          </cell>
          <cell r="F143">
            <v>4.4939999999999998</v>
          </cell>
        </row>
        <row r="144">
          <cell r="E144" t="str">
            <v>Closuer for 4-48C 2in&amp;2out (Accessories) W-ICL-002-48F</v>
          </cell>
          <cell r="F144">
            <v>950</v>
          </cell>
        </row>
        <row r="145">
          <cell r="E145" t="str">
            <v>Closuer for 4-48C 3in&amp;3out (Accessories) W-ICL-003-48F</v>
          </cell>
          <cell r="F145">
            <v>1650</v>
          </cell>
        </row>
        <row r="146">
          <cell r="E146" t="str">
            <v>Fiber splice Closure 1:4 U1-CS08 (Sippskan)</v>
          </cell>
          <cell r="F146">
            <v>2200</v>
          </cell>
        </row>
        <row r="147">
          <cell r="E147" t="str">
            <v>Fiber splice Closure 1:8 U1-CS08 (Sippskan)</v>
          </cell>
          <cell r="F147">
            <v>2500</v>
          </cell>
        </row>
        <row r="148">
          <cell r="E148" t="str">
            <v>Fiber splice Closure 1:16 U1-CS08 (Sippskan)</v>
          </cell>
          <cell r="F148">
            <v>2850</v>
          </cell>
        </row>
        <row r="149">
          <cell r="E149" t="str">
            <v xml:space="preserve">Outdoor Waterproof Optical Cable 10m.2C </v>
          </cell>
          <cell r="F149">
            <v>850</v>
          </cell>
        </row>
        <row r="150">
          <cell r="E150" t="str">
            <v>Wall Mouth indoor 4 port  (SC/APC)</v>
          </cell>
          <cell r="F150">
            <v>510</v>
          </cell>
        </row>
        <row r="151">
          <cell r="E151" t="str">
            <v>ตู้เหล็ก #2</v>
          </cell>
          <cell r="F151">
            <v>590</v>
          </cell>
        </row>
        <row r="152">
          <cell r="E152" t="str">
            <v>Dual Window Optical Fiber Coupler 50/50 - 90/10</v>
          </cell>
          <cell r="F152">
            <v>550</v>
          </cell>
        </row>
        <row r="153">
          <cell r="E153" t="str">
            <v xml:space="preserve">Splitter indoor 2 ways 5-1000Mhz.(DSB-21G) CTV-YY     </v>
          </cell>
          <cell r="F153">
            <v>26.75</v>
          </cell>
        </row>
        <row r="154">
          <cell r="E154" t="str">
            <v xml:space="preserve">Splitter indoor 3 ways 5-1000Mhz (DSB-31G) CTV - YY          </v>
          </cell>
          <cell r="F154">
            <v>46.01</v>
          </cell>
        </row>
        <row r="155">
          <cell r="E155" t="str">
            <v xml:space="preserve">Splitter indoor 4 ways 5-1000Mhz (DSB-41G) CTV -  YY           </v>
          </cell>
          <cell r="F155">
            <v>50.29</v>
          </cell>
        </row>
        <row r="156">
          <cell r="E156" t="str">
            <v xml:space="preserve">Tap off indoor 1 way Loss 9dB CTV                            </v>
          </cell>
          <cell r="F156">
            <v>46.01</v>
          </cell>
        </row>
        <row r="157">
          <cell r="E157" t="str">
            <v xml:space="preserve">Tap off indoor 4 ways Loss 11dB (5-1000Mhz)                  </v>
          </cell>
          <cell r="F157">
            <v>58.85</v>
          </cell>
        </row>
        <row r="158">
          <cell r="E158" t="str">
            <v xml:space="preserve">Jack Trunk RG6 F-24A   </v>
          </cell>
          <cell r="F158">
            <v>18</v>
          </cell>
        </row>
        <row r="159">
          <cell r="E159" t="str">
            <v xml:space="preserve">F-Type RG11 แบบบีบ                                           </v>
          </cell>
          <cell r="F159">
            <v>11.21</v>
          </cell>
        </row>
        <row r="160">
          <cell r="E160" t="str">
            <v xml:space="preserve">F-Type RG6 แบบบีบ                                            </v>
          </cell>
          <cell r="F160">
            <v>2.4931000000000001</v>
          </cell>
        </row>
        <row r="161">
          <cell r="E161" t="str">
            <v>F-F Type RG6 ต่อตรง</v>
          </cell>
          <cell r="F161">
            <v>2.34</v>
          </cell>
        </row>
        <row r="162">
          <cell r="E162" t="str">
            <v>JACK TV แบบงอ ตัวผู้ (TVM75) HSTN</v>
          </cell>
          <cell r="F162">
            <v>4.3899999999999997</v>
          </cell>
        </row>
        <row r="163">
          <cell r="E163" t="str">
            <v xml:space="preserve">กิ๊บตอกสาย RG6 สีขาว (1Kg./ถุง)  </v>
          </cell>
          <cell r="F163">
            <v>0.2</v>
          </cell>
        </row>
        <row r="164">
          <cell r="E164" t="str">
            <v>Cable Tie Bandex 200x4.8 mm black (8")</v>
          </cell>
          <cell r="F164">
            <v>0.55000000000000004</v>
          </cell>
        </row>
        <row r="165">
          <cell r="E165" t="str">
            <v>Cable Tie Bandex 200x4.8 mm white (8")</v>
          </cell>
          <cell r="F165">
            <v>0.55000000000000004</v>
          </cell>
        </row>
        <row r="166">
          <cell r="E166" t="str">
            <v>Cable mark 4 white (100เส้น/ถุง)</v>
          </cell>
          <cell r="F166">
            <v>1</v>
          </cell>
        </row>
        <row r="167">
          <cell r="E167" t="str">
            <v>Optical Patch Cord SM 3.00nm.length 3 mete</v>
          </cell>
          <cell r="F167">
            <v>180</v>
          </cell>
        </row>
        <row r="168">
          <cell r="E168" t="str">
            <v xml:space="preserve">Set Top Box Digital </v>
          </cell>
          <cell r="F168">
            <v>490</v>
          </cell>
        </row>
        <row r="169">
          <cell r="E169" t="str">
            <v>Set Top Box Digital Hotel Mode (SV Tech)</v>
          </cell>
          <cell r="F169">
            <v>850</v>
          </cell>
        </row>
        <row r="170">
          <cell r="E170" t="str">
            <v>Set Top Box Digital Hotel Mode (SAMART)</v>
          </cell>
          <cell r="F170">
            <v>870</v>
          </cell>
        </row>
        <row r="171">
          <cell r="E171" t="str">
            <v>2 MP Fixed Camera Hikvision DS-2CD1027G2-LUF</v>
          </cell>
          <cell r="F171">
            <v>1750</v>
          </cell>
        </row>
        <row r="172">
          <cell r="E172" t="str">
            <v>2 MP Dome Camera Hikvision DS-2CD1327G2-LUF</v>
          </cell>
          <cell r="F172">
            <v>1750</v>
          </cell>
        </row>
        <row r="173">
          <cell r="E173" t="str">
            <v>2 MP Outdoor Dome Network Camara (VIGI C220I)</v>
          </cell>
          <cell r="F173">
            <v>1198</v>
          </cell>
        </row>
        <row r="174">
          <cell r="E174" t="str">
            <v>2 MP Outdoor Bullet Network Camara (VIGI C320I)</v>
          </cell>
          <cell r="F174">
            <v>1104</v>
          </cell>
        </row>
        <row r="175">
          <cell r="E175" t="str">
            <v>2 MP Turret Network Camara  (VIGI C420I)</v>
          </cell>
          <cell r="F175">
            <v>11404</v>
          </cell>
        </row>
        <row r="176">
          <cell r="E176" t="str">
            <v>3 MP Outdoor Bullet Network Camara  (VIGI C300HP)</v>
          </cell>
          <cell r="F176">
            <v>1198</v>
          </cell>
        </row>
        <row r="177">
          <cell r="E177" t="str">
            <v>3 MP Turret Network Camara (VIGI C400HP)</v>
          </cell>
          <cell r="F177">
            <v>1198</v>
          </cell>
        </row>
        <row r="178">
          <cell r="E178" t="str">
            <v>3 MP Mini Dome Network Camara (VIGI C2301 Mini)</v>
          </cell>
          <cell r="F178">
            <v>1716</v>
          </cell>
        </row>
        <row r="179">
          <cell r="E179" t="str">
            <v>3 MP  Full-Color Dome Network Camara (VIGI C230)</v>
          </cell>
          <cell r="F179">
            <v>1848</v>
          </cell>
        </row>
        <row r="180">
          <cell r="E180" t="str">
            <v>3 MP  Outdoor Full-Color Bullet Network Camara (VIGI C330)</v>
          </cell>
          <cell r="F180">
            <v>1716</v>
          </cell>
        </row>
        <row r="181">
          <cell r="E181" t="str">
            <v>3 MP Full-Color Turret Network Camara (VIGI C430)</v>
          </cell>
          <cell r="F181">
            <v>1716</v>
          </cell>
        </row>
        <row r="182">
          <cell r="E182" t="str">
            <v>4 MP  Full-Color Dome Network Camara (VIGI C240)</v>
          </cell>
          <cell r="F182">
            <v>2038</v>
          </cell>
        </row>
        <row r="183">
          <cell r="E183" t="str">
            <v>4 MP  Outdoor Full-Color Bullet Network Camara (VIGI C340)</v>
          </cell>
          <cell r="F183">
            <v>1944</v>
          </cell>
        </row>
        <row r="184">
          <cell r="E184" t="str">
            <v>4 MP Full-Color Turret Network Camara (VIGI C440)</v>
          </cell>
          <cell r="F184">
            <v>1944</v>
          </cell>
        </row>
        <row r="185">
          <cell r="E185" t="str">
            <v>3 MP Outdoor Dome Network Camara (VIGI C230I)</v>
          </cell>
          <cell r="F185">
            <v>1524</v>
          </cell>
        </row>
        <row r="186">
          <cell r="E186" t="str">
            <v>3 MP Outdoor Bullet Network Camara (VIGI C330I)</v>
          </cell>
          <cell r="F186">
            <v>1404</v>
          </cell>
        </row>
        <row r="187">
          <cell r="E187" t="str">
            <v>3 MP Turret Network Camara  (VIGI C430I)</v>
          </cell>
          <cell r="F187">
            <v>1404</v>
          </cell>
        </row>
        <row r="188">
          <cell r="E188" t="str">
            <v>4 MP Outdoor Dome Network Camara (VIGI C240I)</v>
          </cell>
          <cell r="F188">
            <v>1716</v>
          </cell>
        </row>
        <row r="189">
          <cell r="E189" t="str">
            <v>4 MP Outdoor Bullet Network Camara (VIGI C340I)</v>
          </cell>
          <cell r="F189">
            <v>1644</v>
          </cell>
        </row>
        <row r="190">
          <cell r="E190" t="str">
            <v>4 MP Turret Network Camara  (VIGI C440I)</v>
          </cell>
          <cell r="F190">
            <v>1644</v>
          </cell>
        </row>
        <row r="191">
          <cell r="E191" t="str">
            <v>4 MP  Full-Color Plan/Tilt Network Camara (VIGI C540 4mm)</v>
          </cell>
          <cell r="F191">
            <v>2616</v>
          </cell>
        </row>
        <row r="192">
          <cell r="E192" t="str">
            <v>4 MP Outdoor Full-Color Wi-fi Bullet Network Camara (VIGI C340W 4mm)</v>
          </cell>
          <cell r="F192">
            <v>2328</v>
          </cell>
        </row>
        <row r="193">
          <cell r="E193" t="str">
            <v>4 MP  Full-Color Wi-fi Turret Network Camara (VIGI C440W 4mm)</v>
          </cell>
          <cell r="F193">
            <v>2220</v>
          </cell>
        </row>
        <row r="194">
          <cell r="E194" t="str">
            <v>4 MP  Full-Color Wi-fi Plan/Tilt Network Camara (VIGI C440W 4mm)</v>
          </cell>
          <cell r="F194">
            <v>3024</v>
          </cell>
        </row>
        <row r="195">
          <cell r="E195" t="str">
            <v>4 Channel PoE Network Video Recorder (VIGI NVR 1004 H-4P)</v>
          </cell>
          <cell r="F195">
            <v>3108</v>
          </cell>
        </row>
        <row r="196">
          <cell r="E196" t="str">
            <v>4 Channel PoE Network Video Recorder (VIGI NVR 1104 H-4P)</v>
          </cell>
          <cell r="F196">
            <v>3060</v>
          </cell>
        </row>
        <row r="197">
          <cell r="E197" t="str">
            <v>8 Channel Network Video Recorder (VIGI NVR 1008 H)</v>
          </cell>
          <cell r="F197">
            <v>2820</v>
          </cell>
        </row>
        <row r="198">
          <cell r="E198" t="str">
            <v>8 Channel PoE Network Video Recorder (VIGI NVR 1008 H8MP)</v>
          </cell>
          <cell r="F198">
            <v>4668</v>
          </cell>
        </row>
        <row r="199">
          <cell r="E199" t="str">
            <v>16 Channel Network Video Recorder (VIGI NVR 1016 H)</v>
          </cell>
          <cell r="F199">
            <v>4308</v>
          </cell>
        </row>
        <row r="200">
          <cell r="E200" t="str">
            <v>32 Channel Network Video Recorder (VIGI NVR 4032 H)</v>
          </cell>
          <cell r="F200">
            <v>11268</v>
          </cell>
        </row>
        <row r="201">
          <cell r="E201" t="str">
            <v>1 TB HDD CCTV SEAGATE SKYHAWK</v>
          </cell>
          <cell r="F201">
            <v>1700</v>
          </cell>
        </row>
        <row r="202">
          <cell r="E202" t="str">
            <v>4 TB HDD CCTV SEAGATE SKYHAWK</v>
          </cell>
          <cell r="F202">
            <v>4800</v>
          </cell>
        </row>
        <row r="203">
          <cell r="E203" t="str">
            <v>10 TB HDD CCTV SEAGATE SKYHAWK</v>
          </cell>
          <cell r="F203">
            <v>11000</v>
          </cell>
        </row>
        <row r="204">
          <cell r="E204" t="str">
            <v>ชุดบล็อคไฟ เตารับตัวเมีย-บล็อคลอย-หน้ากาก</v>
          </cell>
          <cell r="F204">
            <v>200</v>
          </cell>
        </row>
        <row r="205">
          <cell r="E205" t="str">
            <v>ค่าอุปกรณ์ ท่ออ่อนเหล็ก ขนาด 1/2" - 3/4" นิ้ว</v>
          </cell>
          <cell r="F205">
            <v>15</v>
          </cell>
        </row>
        <row r="206">
          <cell r="E206" t="str">
            <v>ค่าอุปกรณ์ ท่อ PVCสีขาว/ท่อเฟล็คอ่อนพลาสติกสีขาว/แคมป์ก้ามปู/ข้อต่อตรง 16 - 32 มิล</v>
          </cell>
          <cell r="F206">
            <v>50</v>
          </cell>
        </row>
        <row r="207">
          <cell r="E207" t="str">
            <v>รางพลาสติกคางหมูสีขาว 25x15มิล 1เมตร</v>
          </cell>
          <cell r="F207">
            <v>33</v>
          </cell>
        </row>
        <row r="208">
          <cell r="E208" t="str">
            <v>ท่อเฟล็คอ่อนพลาสติกสีขาว 16-20มิล</v>
          </cell>
          <cell r="F208">
            <v>10</v>
          </cell>
        </row>
        <row r="209">
          <cell r="E209" t="str">
            <v>ท่อร้อยสาย สีขาว 16-20 มิล ยาว 4 เมตร</v>
          </cell>
          <cell r="F209">
            <v>50</v>
          </cell>
        </row>
        <row r="210">
          <cell r="E210" t="str">
            <v>ท่อต่อตรง สีขาว 16-20 มิล</v>
          </cell>
          <cell r="F210">
            <v>20</v>
          </cell>
        </row>
        <row r="211">
          <cell r="E211" t="str">
            <v>ข้องอ 45-90 องศา</v>
          </cell>
          <cell r="F211">
            <v>15</v>
          </cell>
        </row>
        <row r="212">
          <cell r="E212" t="str">
            <v>แคมป์ก้ามปู สีขาว 16-20 มิล</v>
          </cell>
          <cell r="F212">
            <v>8</v>
          </cell>
        </row>
        <row r="213">
          <cell r="E213" t="str">
            <v>ค่าจ้าง ดำเนินการ(พนักงาน)</v>
          </cell>
          <cell r="F213">
            <v>1300</v>
          </cell>
        </row>
        <row r="214">
          <cell r="E214" t="str">
            <v>ค่าจ้าง ดำเนินการ(พนักงาน 2คน)</v>
          </cell>
          <cell r="F214">
            <v>1000</v>
          </cell>
        </row>
        <row r="215">
          <cell r="E215" t="str">
            <v>ค่าจ้าง ดำเนินการ(พนักงาน 3คน)</v>
          </cell>
          <cell r="F215">
            <v>1500</v>
          </cell>
        </row>
        <row r="216">
          <cell r="E216" t="str">
            <v>ค่าจ้าง ดำเนินการ(พนักงาน 4คน)</v>
          </cell>
          <cell r="F216">
            <v>2000</v>
          </cell>
        </row>
        <row r="217">
          <cell r="E217" t="str">
            <v>Fibre Optic 1 Core 1000 M per Roll</v>
          </cell>
          <cell r="F217">
            <v>3</v>
          </cell>
        </row>
        <row r="218">
          <cell r="E218" t="str">
            <v xml:space="preserve">Optic Fiber Cable Figure 4Cores ADSS  </v>
          </cell>
          <cell r="F218">
            <v>11</v>
          </cell>
        </row>
        <row r="219">
          <cell r="E219" t="str">
            <v xml:space="preserve">Optic Fiber Cable Figure 12 Cores  ADSS     </v>
          </cell>
          <cell r="F219">
            <v>15</v>
          </cell>
        </row>
        <row r="220">
          <cell r="E220" t="str">
            <v xml:space="preserve">Optic Fiber Cable Figure 24 Cores ADSS       </v>
          </cell>
          <cell r="F220">
            <v>19</v>
          </cell>
        </row>
        <row r="221">
          <cell r="E221" t="str">
            <v>Optic Fiber Cable Figure 48 Cores ADSS</v>
          </cell>
          <cell r="F221">
            <v>38</v>
          </cell>
        </row>
        <row r="222">
          <cell r="E222" t="str">
            <v>Drop Wire Clamp (ตัวล็อคสาย)</v>
          </cell>
          <cell r="F222">
            <v>6</v>
          </cell>
        </row>
        <row r="223">
          <cell r="E223" t="str">
            <v>Preformed Guy Grip Deadend 11.5 mm</v>
          </cell>
          <cell r="F223">
            <v>17</v>
          </cell>
        </row>
        <row r="224">
          <cell r="E224" t="str">
            <v>Preformed Guy Grip Deadend 7 mm</v>
          </cell>
          <cell r="F224">
            <v>14</v>
          </cell>
        </row>
        <row r="225">
          <cell r="E225" t="str">
            <v>Preformed Guy Grip Deadend 2.5 mm</v>
          </cell>
          <cell r="F225">
            <v>19</v>
          </cell>
        </row>
        <row r="226">
          <cell r="E226" t="str">
            <v>ค่าจ้าง พาดสาย OUTDOOR 2-48Cores ADSS  (พนักงาน  นอกเวลาทำการ)</v>
          </cell>
          <cell r="F226">
            <v>7</v>
          </cell>
        </row>
        <row r="227">
          <cell r="E227" t="str">
            <v>ค่าจ้าง พาดสาย OUTDOOR 2-48Cores ADSS , RG11 (พนักงาน)</v>
          </cell>
          <cell r="F227">
            <v>7</v>
          </cell>
        </row>
        <row r="228">
          <cell r="E228" t="str">
            <v>ค่าจ้าง พาดสาย OUTDOOR 4-48Cores ADSS , RG11 (SUB)</v>
          </cell>
          <cell r="F228">
            <v>14</v>
          </cell>
        </row>
        <row r="229">
          <cell r="E229" t="str">
            <v>ค่าจ้าง พาดสาย OUTDOOR 4-48Cores ADSS , RG11 จัดระเบียบสายแล้ว(SUB)</v>
          </cell>
          <cell r="F229">
            <v>17</v>
          </cell>
        </row>
        <row r="230">
          <cell r="E230" t="str">
            <v xml:space="preserve">ค่าจ้าง เดินสายใต้ดิน 2-48Cores ADSS , RG11 (พนักงาน) </v>
          </cell>
          <cell r="F230">
            <v>11</v>
          </cell>
        </row>
        <row r="231">
          <cell r="E231" t="str">
            <v>ค่าจ้าง เดินสายใต้ดิน 4-48Cores ADSS , RG11 (SUB)</v>
          </cell>
          <cell r="F231">
            <v>23</v>
          </cell>
        </row>
        <row r="232">
          <cell r="E232" t="str">
            <v>ค่าจ้าง เดินท่อเฟล็กกันน้ำ พร้อมร้อยสาย  2-48Cores ADSS  (พนักงาน)</v>
          </cell>
          <cell r="F232">
            <v>70</v>
          </cell>
        </row>
        <row r="233">
          <cell r="E233" t="str">
            <v>ค่าจ้าง เดินท่อเฟล็กกันน้ำ พร้อมร้อยสาย  4-48Cores ADSS , RG11  (SUB)</v>
          </cell>
          <cell r="F233">
            <v>160</v>
          </cell>
        </row>
        <row r="234">
          <cell r="E234" t="str">
            <v>ค่าจ้าง ผ่าถนนวางท่อ พร้อมร้อยสาย  2-48Cores ADSS  (พนักงาน)</v>
          </cell>
          <cell r="F234">
            <v>400</v>
          </cell>
        </row>
        <row r="235">
          <cell r="E235" t="str">
            <v>ค่าจ้าง ผ่าถนนวางท่อ พร้อมร้อยสาย  4-48Cores ADSS , RG11  (SUB)</v>
          </cell>
          <cell r="F235">
            <v>800</v>
          </cell>
        </row>
        <row r="236">
          <cell r="E236" t="str">
            <v>ค่าจ้าง เดินสาย ในรางวายเวย์  2-48Cores ADSS  (พนักงาน)</v>
          </cell>
          <cell r="F236">
            <v>14</v>
          </cell>
        </row>
        <row r="237">
          <cell r="E237" t="str">
            <v>ค่าจ้าง เดินสาย ในรางวายเวย์  4-48Cores ADSS  (SUB)</v>
          </cell>
          <cell r="F237">
            <v>23</v>
          </cell>
        </row>
        <row r="238">
          <cell r="E238" t="str">
            <v>ค่าจ้าง เดินสายร้อยท่อ EMT /Metal Flexible 2-48Cores ADSS  (พนักงาน)</v>
          </cell>
          <cell r="F238">
            <v>60</v>
          </cell>
        </row>
        <row r="239">
          <cell r="E239" t="str">
            <v>ค่าจ้าง เดินสายร้อยท่อ EMT /Metal Flexible 4-48Cores ADSS  (SUB)</v>
          </cell>
          <cell r="F239">
            <v>120</v>
          </cell>
        </row>
        <row r="240">
          <cell r="E240" t="str">
            <v>ค่าจ้าง ติดตั้งท่อ พร้อมร้อยสาย PE / PVC /EMT /Metal Flexible 2-48Cores ADSS  (พนักงาน)</v>
          </cell>
          <cell r="F240">
            <v>70</v>
          </cell>
        </row>
        <row r="241">
          <cell r="E241" t="str">
            <v>ค่าจ้าง ติดตั้งท่อ พร้อมร้อยสาย PE / PVC /EMT /Metal Flexible 4-48Cores ADSS  (SUB)</v>
          </cell>
          <cell r="F241">
            <v>160</v>
          </cell>
        </row>
        <row r="242">
          <cell r="E242" t="str">
            <v>ค่าจ้าง เปิดบ่อ PB เดินสายใต้ดิน</v>
          </cell>
          <cell r="F242">
            <v>1070</v>
          </cell>
        </row>
        <row r="243">
          <cell r="E243" t="str">
            <v>ค่าจ้าง มุดท่อเดินสาย/เมตร (SUB)</v>
          </cell>
          <cell r="F243">
            <v>40</v>
          </cell>
        </row>
        <row r="244">
          <cell r="E244" t="str">
            <v>ค่าจ้าง main hold 2500 บาท/บ่อ(SUB)</v>
          </cell>
          <cell r="F244">
            <v>2500</v>
          </cell>
        </row>
        <row r="245">
          <cell r="E245" t="str">
            <v>ค่าอำนวยความสะดวก / แล้วแต่หน้างาน</v>
          </cell>
          <cell r="F245">
            <v>2000</v>
          </cell>
        </row>
        <row r="246">
          <cell r="E246" t="str">
            <v>Duct Sealing Compoun</v>
          </cell>
          <cell r="F246">
            <v>535</v>
          </cell>
        </row>
        <row r="247">
          <cell r="E247" t="str">
            <v>ค่า SPLICER INSTALL ODF ( งานแพลนในเวลาทำการ )</v>
          </cell>
          <cell r="F247">
            <v>1000</v>
          </cell>
        </row>
        <row r="248">
          <cell r="E248" t="str">
            <v>ค่า SPLICER INSTALL ODF ( นอกเวลาทำการ )</v>
          </cell>
          <cell r="F248">
            <v>1500</v>
          </cell>
        </row>
        <row r="249">
          <cell r="E249" t="str">
            <v>ค่า SPLICER CLOSURE OUTDOOR  ( งานแพลนในเวลาทำการ )</v>
          </cell>
          <cell r="F249">
            <v>1000</v>
          </cell>
        </row>
        <row r="250">
          <cell r="E250" t="str">
            <v>ค่า SPLICER CLOSURE OUTDOOR (นอกเวลาทำการ)</v>
          </cell>
          <cell r="F250">
            <v>1500</v>
          </cell>
        </row>
        <row r="251">
          <cell r="E251" t="str">
            <v>ค่า SPLICER CLOSURE OUTDOOR ( งานเร่งด่วน ใช้SUB )</v>
          </cell>
          <cell r="F251">
            <v>2500</v>
          </cell>
        </row>
        <row r="252">
          <cell r="E252" t="str">
            <v>ค่า SPLICER CLOSURE OUTDOOR  12 Core( งานเร่งด่วน ใช้SUB )</v>
          </cell>
          <cell r="F252">
            <v>2500</v>
          </cell>
        </row>
        <row r="253">
          <cell r="E253" t="str">
            <v>ค่า SPLICER CLOSURE OUTDOOR  24 Core( งานเร่งด่วน ใช้SUB )</v>
          </cell>
          <cell r="F253">
            <v>3000</v>
          </cell>
        </row>
        <row r="254">
          <cell r="E254" t="str">
            <v>ค่า SPLICER CLOSURE OUTDOOR  48Core ( งานเร่งด่วน ใช้SUB )</v>
          </cell>
          <cell r="F254">
            <v>3500</v>
          </cell>
        </row>
        <row r="255">
          <cell r="E255" t="str">
            <v>ค่าเช่าโครงข่าย NT</v>
          </cell>
          <cell r="F255">
            <v>1500</v>
          </cell>
        </row>
        <row r="256">
          <cell r="E256" t="str">
            <v>ค่าเช่าโครงข่าย UIH , DTAC</v>
          </cell>
          <cell r="F256">
            <v>2500</v>
          </cell>
        </row>
        <row r="257">
          <cell r="E257" t="str">
            <v>ค่าเช่าท่อเดินสาย NT</v>
          </cell>
          <cell r="F257">
            <v>3000</v>
          </cell>
        </row>
        <row r="258">
          <cell r="E258" t="str">
            <v>ค่าเชื่อมสัญญาณ NT , UIH , DTAC (onetime)</v>
          </cell>
          <cell r="F258">
            <v>15000</v>
          </cell>
        </row>
        <row r="259">
          <cell r="E259" t="str">
            <v>Transmodulator 2 ความถี่</v>
          </cell>
          <cell r="F259">
            <v>15000</v>
          </cell>
        </row>
        <row r="260">
          <cell r="E260" t="str">
            <v>Transmodulator 4 ความถี่</v>
          </cell>
          <cell r="F260">
            <v>22000</v>
          </cell>
        </row>
        <row r="261">
          <cell r="E261" t="str">
            <v>Transmodulator 6 ความถี่</v>
          </cell>
          <cell r="F261">
            <v>34000</v>
          </cell>
        </row>
        <row r="262">
          <cell r="E262" t="str">
            <v>Encoder Input4 HDMI</v>
          </cell>
          <cell r="F262">
            <v>21000</v>
          </cell>
        </row>
        <row r="263">
          <cell r="E263" t="str">
            <v>Encoder Input8 HDMI</v>
          </cell>
          <cell r="F263">
            <v>33000</v>
          </cell>
        </row>
        <row r="264">
          <cell r="E264" t="str">
            <v>Transcoder HLS To UDP - 8 Channels</v>
          </cell>
          <cell r="F264">
            <v>25000</v>
          </cell>
        </row>
        <row r="265">
          <cell r="E265" t="str">
            <v>Transcoder 8 HDMI inputs, 4 DVB-T output</v>
          </cell>
          <cell r="F265">
            <v>70000</v>
          </cell>
        </row>
        <row r="266">
          <cell r="E266" t="str">
            <v>Set Top Box Hako Pro</v>
          </cell>
          <cell r="F266">
            <v>2200</v>
          </cell>
        </row>
        <row r="267">
          <cell r="E267" t="str">
            <v>TV Xiaomi 34"</v>
          </cell>
          <cell r="F267">
            <v>4590</v>
          </cell>
        </row>
        <row r="268">
          <cell r="E268" t="str">
            <v>TV Xiaomi 43"</v>
          </cell>
          <cell r="F268">
            <v>7990</v>
          </cell>
        </row>
        <row r="269">
          <cell r="E269" t="str">
            <v>TV Xiaomi 58"</v>
          </cell>
          <cell r="F269">
            <v>11500</v>
          </cell>
        </row>
        <row r="270">
          <cell r="E270" t="str">
            <v>ตู้เหล็ก WALL-Rack สำหรับใส่เครื่องบันทึก รุ่น GC-WALL ขนาด 60 x 15 x 60 ซม</v>
          </cell>
          <cell r="F270">
            <v>1350</v>
          </cell>
        </row>
        <row r="271">
          <cell r="E271" t="str">
            <v>QOOLIS RACK 9U ลึก 45CM รุ่น 6409 ยาว 60 ซ.ม ลึก 45 ซ.ม สูง 50 ซ.ม</v>
          </cell>
          <cell r="F271">
            <v>2550</v>
          </cell>
        </row>
        <row r="272">
          <cell r="E272" t="str">
            <v>QOOLIS RACK 6U ลึก 45CM รุ่น 6406 ยาว 60 ซ.ม ลึก 45 ซ.ม สูง 37 ซ.ม</v>
          </cell>
          <cell r="F272">
            <v>2150</v>
          </cell>
        </row>
        <row r="273">
          <cell r="E273" t="str">
            <v>ตู้ Wall Rack 15U ลึก 60CM หนา 5MM GLINK รุ่น GC15U ขนาด 60x60x84 cm.</v>
          </cell>
          <cell r="F273">
            <v>5700</v>
          </cell>
        </row>
        <row r="274">
          <cell r="E274" t="str">
            <v>ตู้ Wall Rack 12U ลึก 60CM หนา 1.22MM GLINK รุ่น GC12U นาด 60 x 60 x 63 cm.</v>
          </cell>
          <cell r="F274">
            <v>2790</v>
          </cell>
        </row>
        <row r="275">
          <cell r="E275" t="str">
            <v xml:space="preserve">OLT TP-LINK รุ่น DS-P7001-8 </v>
          </cell>
          <cell r="F275">
            <v>54500</v>
          </cell>
        </row>
        <row r="276">
          <cell r="E276" t="str">
            <v xml:space="preserve">TP LInk OLT   8PON </v>
          </cell>
          <cell r="F276">
            <v>54500</v>
          </cell>
        </row>
        <row r="277">
          <cell r="E277" t="str">
            <v xml:space="preserve">TP LInk OLT 16PON </v>
          </cell>
          <cell r="F277">
            <v>92800</v>
          </cell>
        </row>
        <row r="278">
          <cell r="E278" t="str">
            <v xml:space="preserve">SFP PON </v>
          </cell>
          <cell r="F278">
            <v>1800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.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bastore.net/product/detail/1345/QOOLIS-RACK-6U-%E0%B8%A5%E0%B8%B6%E0%B8%81-45CM-%E0%B8%A3%E0%B8%B8%E0%B9%88%E0%B8%99-6406.html" TargetMode="External"/><Relationship Id="rId3" Type="http://schemas.openxmlformats.org/officeDocument/2006/relationships/hyperlink" Target="http://www.thaiinternetwork.com/nasshop/10707-planet-gs-4210-16t2s-16-port-layer-2-managed-gigabit-ethernet-switch-w-2-sfp-interfaces.html" TargetMode="External"/><Relationship Id="rId7" Type="http://schemas.openxmlformats.org/officeDocument/2006/relationships/hyperlink" Target="https://www.pbastore.net/product/detail/2025/%E0%B8%95%E0%B8%B9%E0%B9%89-Wall-Rack-15U-%E0%B8%A5%E0%B8%B6%E0%B8%81-60CM-%E0%B8%AB%E0%B8%99%E0%B8%B2-5MM-GLINK-%E0%B8%A3%E0%B8%B8%E0%B9%88%E0%B8%99-GC15U.html" TargetMode="External"/><Relationship Id="rId2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1" Type="http://schemas.openxmlformats.org/officeDocument/2006/relationships/hyperlink" Target="http://www.thaiinternetwork.com/nasshop/10707-planet-gs-4210-16t2s-16-port-layer-2-managed-gigabit-ethernet-switch-w-2-sfp-interfaces.html" TargetMode="External"/><Relationship Id="rId6" Type="http://schemas.openxmlformats.org/officeDocument/2006/relationships/hyperlink" Target="https://www.pbastore.net/product/detail/1346/QOOLIS-RACK-9U-%E0%B8%A5%E0%B8%B6%E0%B8%81-45CM-%E0%B8%A3%E0%B8%B8%E0%B9%88%E0%B8%99-6409" TargetMode="External"/><Relationship Id="rId5" Type="http://schemas.openxmlformats.org/officeDocument/2006/relationships/hyperlink" Target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9" Type="http://schemas.openxmlformats.org/officeDocument/2006/relationships/hyperlink" Target="https://www.pbastore.net/product/detail/2026/%E0%B8%95%E0%B8%B9%E0%B9%89-Wall-Rack-12U-%E0%B8%A5%E0%B8%B6%E0%B8%81-60CM-%E0%B8%AB%E0%B8%99%E0%B8%B2-1.22MM-GLINK-%E0%B8%A3%E0%B8%B8%E0%B9%88%E0%B8%99-GC12U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maps.app.goo.gl/fJmukgxBnLgJ2EWZ7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177C-4B44-4172-9B73-5B88FD242ED7}">
  <dimension ref="A1:O302"/>
  <sheetViews>
    <sheetView topLeftCell="C15" zoomScale="70" zoomScaleNormal="70" workbookViewId="0">
      <selection activeCell="K6" sqref="K6"/>
    </sheetView>
  </sheetViews>
  <sheetFormatPr defaultColWidth="9.1796875" defaultRowHeight="15.5"/>
  <cols>
    <col min="1" max="1" width="12" style="45" bestFit="1" customWidth="1"/>
    <col min="2" max="2" width="82.453125" style="45" customWidth="1"/>
    <col min="3" max="3" width="9.1796875" style="45"/>
    <col min="4" max="4" width="7.81640625" style="45" customWidth="1"/>
    <col min="5" max="5" width="92.81640625" style="45" customWidth="1"/>
    <col min="6" max="7" width="18" style="79" customWidth="1"/>
    <col min="8" max="8" width="12" style="45" bestFit="1" customWidth="1"/>
    <col min="9" max="9" width="84.453125" style="45" bestFit="1" customWidth="1"/>
    <col min="10" max="10" width="13" style="45" customWidth="1"/>
    <col min="11" max="11" width="11.81640625" style="45" bestFit="1" customWidth="1"/>
    <col min="12" max="12" width="9.1796875" style="45"/>
    <col min="13" max="13" width="34.1796875" style="45" customWidth="1"/>
    <col min="14" max="14" width="41.81640625" style="45" bestFit="1" customWidth="1"/>
    <col min="15" max="16384" width="9.1796875" style="45"/>
  </cols>
  <sheetData>
    <row r="1" spans="1:15" ht="30" customHeight="1">
      <c r="B1" s="46" t="s">
        <v>14</v>
      </c>
      <c r="C1" s="46" t="s">
        <v>1</v>
      </c>
      <c r="E1" s="46" t="s">
        <v>14</v>
      </c>
      <c r="F1" s="47" t="s">
        <v>29</v>
      </c>
      <c r="G1" s="104" t="s">
        <v>1</v>
      </c>
      <c r="M1" s="22" t="s">
        <v>343</v>
      </c>
      <c r="N1" s="20" t="s">
        <v>304</v>
      </c>
    </row>
    <row r="2" spans="1:15">
      <c r="B2" s="48" t="s">
        <v>52</v>
      </c>
      <c r="C2" s="49" t="s">
        <v>5</v>
      </c>
      <c r="E2" s="48" t="s">
        <v>52</v>
      </c>
      <c r="F2" s="50">
        <v>1990</v>
      </c>
      <c r="G2" s="49" t="s">
        <v>5</v>
      </c>
      <c r="I2" s="45" t="s">
        <v>528</v>
      </c>
      <c r="J2" s="45" t="s">
        <v>529</v>
      </c>
      <c r="K2" s="45">
        <v>2566</v>
      </c>
      <c r="M2" s="22" t="s">
        <v>344</v>
      </c>
      <c r="N2" s="20" t="s">
        <v>304</v>
      </c>
    </row>
    <row r="3" spans="1:15">
      <c r="A3" s="45" t="s">
        <v>141</v>
      </c>
      <c r="B3" s="48" t="s">
        <v>86</v>
      </c>
      <c r="C3" s="49" t="s">
        <v>5</v>
      </c>
      <c r="E3" s="48" t="s">
        <v>86</v>
      </c>
      <c r="F3" s="50">
        <v>2500</v>
      </c>
      <c r="G3" s="49" t="s">
        <v>5</v>
      </c>
      <c r="I3" s="45" t="s">
        <v>492</v>
      </c>
      <c r="J3" s="45" t="s">
        <v>492</v>
      </c>
      <c r="K3" s="45">
        <v>2567</v>
      </c>
      <c r="M3" s="22" t="s">
        <v>345</v>
      </c>
      <c r="N3" s="20" t="s">
        <v>304</v>
      </c>
    </row>
    <row r="4" spans="1:15">
      <c r="A4" s="108">
        <v>243257</v>
      </c>
      <c r="B4" s="109" t="s">
        <v>488</v>
      </c>
      <c r="C4" s="110" t="s">
        <v>5</v>
      </c>
      <c r="E4" s="109" t="s">
        <v>488</v>
      </c>
      <c r="F4" s="111">
        <v>2000</v>
      </c>
      <c r="G4" s="110" t="s">
        <v>5</v>
      </c>
      <c r="I4" s="45" t="s">
        <v>493</v>
      </c>
      <c r="J4" s="45" t="s">
        <v>493</v>
      </c>
      <c r="K4" s="45">
        <v>2568</v>
      </c>
      <c r="M4" s="22" t="s">
        <v>558</v>
      </c>
      <c r="N4" s="20" t="s">
        <v>560</v>
      </c>
      <c r="O4" s="45">
        <v>299</v>
      </c>
    </row>
    <row r="5" spans="1:15">
      <c r="A5" s="100">
        <v>243171</v>
      </c>
      <c r="B5" s="48" t="s">
        <v>444</v>
      </c>
      <c r="C5" s="49" t="s">
        <v>5</v>
      </c>
      <c r="E5" s="48" t="s">
        <v>444</v>
      </c>
      <c r="F5" s="50">
        <v>2200</v>
      </c>
      <c r="G5" s="49" t="s">
        <v>5</v>
      </c>
      <c r="I5" s="45" t="s">
        <v>494</v>
      </c>
      <c r="J5" s="45" t="s">
        <v>494</v>
      </c>
      <c r="K5" s="45">
        <v>2569</v>
      </c>
      <c r="M5" s="22" t="s">
        <v>419</v>
      </c>
      <c r="N5" s="21" t="s">
        <v>301</v>
      </c>
      <c r="O5" s="45">
        <v>399</v>
      </c>
    </row>
    <row r="6" spans="1:15">
      <c r="A6" s="100"/>
      <c r="B6" s="48" t="s">
        <v>850</v>
      </c>
      <c r="C6" s="49"/>
      <c r="E6" s="48" t="s">
        <v>850</v>
      </c>
      <c r="F6" s="50">
        <v>2000</v>
      </c>
      <c r="G6" s="49" t="s">
        <v>5</v>
      </c>
      <c r="M6" s="22"/>
      <c r="N6" s="21"/>
    </row>
    <row r="7" spans="1:15">
      <c r="B7" s="51" t="s">
        <v>114</v>
      </c>
      <c r="C7" s="49" t="s">
        <v>5</v>
      </c>
      <c r="E7" s="51" t="s">
        <v>114</v>
      </c>
      <c r="F7" s="50">
        <v>1177</v>
      </c>
      <c r="G7" s="49" t="s">
        <v>5</v>
      </c>
      <c r="I7" s="45" t="s">
        <v>495</v>
      </c>
      <c r="J7" s="45" t="s">
        <v>495</v>
      </c>
      <c r="K7" s="45">
        <v>2570</v>
      </c>
      <c r="M7" s="22" t="s">
        <v>346</v>
      </c>
      <c r="N7" s="20" t="s">
        <v>557</v>
      </c>
      <c r="O7" s="45">
        <v>499</v>
      </c>
    </row>
    <row r="8" spans="1:15">
      <c r="A8" s="45" t="s">
        <v>530</v>
      </c>
      <c r="B8" s="51" t="s">
        <v>115</v>
      </c>
      <c r="C8" s="49" t="s">
        <v>5</v>
      </c>
      <c r="E8" s="51" t="s">
        <v>115</v>
      </c>
      <c r="F8" s="50">
        <v>1712</v>
      </c>
      <c r="G8" s="49" t="s">
        <v>5</v>
      </c>
      <c r="I8" s="45" t="s">
        <v>496</v>
      </c>
      <c r="J8" s="45" t="s">
        <v>496</v>
      </c>
      <c r="M8" s="22" t="s">
        <v>347</v>
      </c>
      <c r="N8" s="20" t="s">
        <v>304</v>
      </c>
    </row>
    <row r="9" spans="1:15">
      <c r="A9" s="45" t="s">
        <v>555</v>
      </c>
      <c r="B9" s="51" t="s">
        <v>553</v>
      </c>
      <c r="C9" s="49" t="s">
        <v>5</v>
      </c>
      <c r="E9" s="51" t="s">
        <v>553</v>
      </c>
      <c r="F9" s="50">
        <v>2650</v>
      </c>
      <c r="G9" s="49" t="s">
        <v>5</v>
      </c>
      <c r="I9" s="45" t="s">
        <v>497</v>
      </c>
      <c r="J9" s="45" t="s">
        <v>497</v>
      </c>
      <c r="M9" s="22" t="s">
        <v>348</v>
      </c>
      <c r="N9" s="21" t="s">
        <v>301</v>
      </c>
      <c r="O9" s="45">
        <v>399</v>
      </c>
    </row>
    <row r="10" spans="1:15">
      <c r="A10" s="45" t="s">
        <v>555</v>
      </c>
      <c r="B10" s="51" t="s">
        <v>554</v>
      </c>
      <c r="C10" s="49" t="s">
        <v>5</v>
      </c>
      <c r="E10" s="51" t="s">
        <v>554</v>
      </c>
      <c r="F10" s="50">
        <v>3990</v>
      </c>
      <c r="G10" s="49" t="s">
        <v>5</v>
      </c>
      <c r="I10" s="45" t="s">
        <v>498</v>
      </c>
      <c r="J10" s="45" t="s">
        <v>498</v>
      </c>
      <c r="M10" s="22" t="s">
        <v>520</v>
      </c>
      <c r="N10" s="21" t="s">
        <v>301</v>
      </c>
    </row>
    <row r="11" spans="1:15">
      <c r="A11" s="45" t="s">
        <v>555</v>
      </c>
      <c r="B11" s="52" t="s">
        <v>568</v>
      </c>
      <c r="C11" s="49" t="s">
        <v>5</v>
      </c>
      <c r="E11" s="52" t="s">
        <v>568</v>
      </c>
      <c r="F11" s="50">
        <v>10000</v>
      </c>
      <c r="G11" s="49" t="s">
        <v>5</v>
      </c>
      <c r="I11" s="45" t="s">
        <v>499</v>
      </c>
      <c r="J11" s="45" t="s">
        <v>499</v>
      </c>
      <c r="M11" s="23" t="s">
        <v>349</v>
      </c>
      <c r="N11" s="20" t="s">
        <v>304</v>
      </c>
    </row>
    <row r="12" spans="1:15">
      <c r="A12" s="45" t="s">
        <v>555</v>
      </c>
      <c r="B12" s="52" t="s">
        <v>569</v>
      </c>
      <c r="C12" s="49" t="s">
        <v>5</v>
      </c>
      <c r="E12" s="52" t="s">
        <v>569</v>
      </c>
      <c r="F12" s="50">
        <v>2800</v>
      </c>
      <c r="G12" s="49" t="s">
        <v>5</v>
      </c>
      <c r="I12" s="45" t="s">
        <v>500</v>
      </c>
      <c r="J12" s="45" t="s">
        <v>500</v>
      </c>
      <c r="M12" s="23" t="s">
        <v>486</v>
      </c>
      <c r="N12" s="20" t="s">
        <v>304</v>
      </c>
    </row>
    <row r="13" spans="1:15">
      <c r="B13" s="51" t="s">
        <v>116</v>
      </c>
      <c r="C13" s="49" t="s">
        <v>5</v>
      </c>
      <c r="E13" s="51" t="s">
        <v>116</v>
      </c>
      <c r="F13" s="50">
        <v>1926</v>
      </c>
      <c r="G13" s="49" t="s">
        <v>5</v>
      </c>
      <c r="I13" s="45" t="s">
        <v>501</v>
      </c>
      <c r="J13" s="45" t="s">
        <v>501</v>
      </c>
      <c r="M13" s="23" t="s">
        <v>485</v>
      </c>
      <c r="N13" s="20" t="s">
        <v>304</v>
      </c>
    </row>
    <row r="14" spans="1:15">
      <c r="B14" s="51" t="s">
        <v>117</v>
      </c>
      <c r="C14" s="49" t="s">
        <v>5</v>
      </c>
      <c r="E14" s="51" t="s">
        <v>117</v>
      </c>
      <c r="F14" s="50">
        <v>2568</v>
      </c>
      <c r="G14" s="49" t="s">
        <v>5</v>
      </c>
      <c r="I14" s="45" t="s">
        <v>502</v>
      </c>
      <c r="J14" s="45" t="s">
        <v>502</v>
      </c>
      <c r="M14" s="23" t="s">
        <v>409</v>
      </c>
      <c r="N14" s="20" t="s">
        <v>304</v>
      </c>
    </row>
    <row r="15" spans="1:15">
      <c r="B15" s="48" t="s">
        <v>89</v>
      </c>
      <c r="C15" s="49" t="s">
        <v>5</v>
      </c>
      <c r="E15" s="48" t="s">
        <v>89</v>
      </c>
      <c r="F15" s="50">
        <v>1050</v>
      </c>
      <c r="G15" s="49" t="s">
        <v>5</v>
      </c>
      <c r="I15" s="45" t="s">
        <v>503</v>
      </c>
      <c r="J15" s="45" t="s">
        <v>503</v>
      </c>
      <c r="M15" s="23" t="s">
        <v>410</v>
      </c>
      <c r="N15" s="21" t="s">
        <v>302</v>
      </c>
      <c r="O15" s="45">
        <v>499</v>
      </c>
    </row>
    <row r="16" spans="1:15">
      <c r="B16" s="48" t="s">
        <v>440</v>
      </c>
      <c r="C16" s="49" t="s">
        <v>5</v>
      </c>
      <c r="E16" s="48" t="s">
        <v>440</v>
      </c>
      <c r="F16" s="50">
        <v>2600</v>
      </c>
      <c r="G16" s="49" t="s">
        <v>5</v>
      </c>
      <c r="I16" s="45" t="s">
        <v>522</v>
      </c>
      <c r="J16" s="45" t="s">
        <v>522</v>
      </c>
      <c r="M16" s="23" t="s">
        <v>350</v>
      </c>
      <c r="N16" s="20" t="s">
        <v>304</v>
      </c>
    </row>
    <row r="17" spans="1:15">
      <c r="B17" s="52" t="s">
        <v>110</v>
      </c>
      <c r="C17" s="49" t="s">
        <v>5</v>
      </c>
      <c r="E17" s="52" t="s">
        <v>110</v>
      </c>
      <c r="F17" s="50">
        <v>14552</v>
      </c>
      <c r="G17" s="49" t="s">
        <v>5</v>
      </c>
      <c r="J17" s="45" t="s">
        <v>527</v>
      </c>
      <c r="M17" s="23" t="s">
        <v>351</v>
      </c>
      <c r="N17" s="20" t="s">
        <v>304</v>
      </c>
    </row>
    <row r="18" spans="1:15">
      <c r="B18" s="52" t="s">
        <v>111</v>
      </c>
      <c r="C18" s="49" t="s">
        <v>5</v>
      </c>
      <c r="E18" s="52" t="s">
        <v>111</v>
      </c>
      <c r="F18" s="50">
        <v>18511</v>
      </c>
      <c r="G18" s="49" t="s">
        <v>5</v>
      </c>
      <c r="I18" s="112" t="s">
        <v>533</v>
      </c>
      <c r="J18" s="45" t="s">
        <v>528</v>
      </c>
      <c r="M18" s="23" t="s">
        <v>352</v>
      </c>
      <c r="N18" s="20" t="s">
        <v>304</v>
      </c>
    </row>
    <row r="19" spans="1:15">
      <c r="B19" s="52" t="s">
        <v>112</v>
      </c>
      <c r="C19" s="49" t="s">
        <v>5</v>
      </c>
      <c r="E19" s="52" t="s">
        <v>112</v>
      </c>
      <c r="F19" s="50">
        <v>24075</v>
      </c>
      <c r="G19" s="49" t="s">
        <v>5</v>
      </c>
      <c r="I19" s="112" t="s">
        <v>505</v>
      </c>
      <c r="M19" s="23" t="s">
        <v>353</v>
      </c>
      <c r="N19" s="20" t="s">
        <v>304</v>
      </c>
    </row>
    <row r="20" spans="1:15">
      <c r="B20" s="52" t="s">
        <v>113</v>
      </c>
      <c r="C20" s="49" t="s">
        <v>5</v>
      </c>
      <c r="E20" s="52" t="s">
        <v>113</v>
      </c>
      <c r="F20" s="50">
        <v>39269</v>
      </c>
      <c r="G20" s="49" t="s">
        <v>5</v>
      </c>
      <c r="I20" s="112" t="s">
        <v>506</v>
      </c>
      <c r="J20" s="112"/>
      <c r="M20" s="23" t="s">
        <v>354</v>
      </c>
      <c r="N20" s="21" t="s">
        <v>301</v>
      </c>
      <c r="O20" s="45">
        <v>399</v>
      </c>
    </row>
    <row r="21" spans="1:15">
      <c r="A21" s="45" t="s">
        <v>555</v>
      </c>
      <c r="B21" s="52" t="s">
        <v>556</v>
      </c>
      <c r="C21" s="49" t="s">
        <v>5</v>
      </c>
      <c r="E21" s="52" t="s">
        <v>556</v>
      </c>
      <c r="F21" s="50">
        <v>4500</v>
      </c>
      <c r="G21" s="49" t="s">
        <v>5</v>
      </c>
      <c r="I21" s="45" t="s">
        <v>507</v>
      </c>
      <c r="J21" s="112"/>
      <c r="M21" s="23" t="s">
        <v>519</v>
      </c>
      <c r="N21" s="21" t="s">
        <v>301</v>
      </c>
      <c r="O21" s="45">
        <v>399</v>
      </c>
    </row>
    <row r="22" spans="1:15">
      <c r="A22" s="45" t="s">
        <v>530</v>
      </c>
      <c r="B22" s="52" t="s">
        <v>109</v>
      </c>
      <c r="C22" s="49" t="s">
        <v>5</v>
      </c>
      <c r="E22" s="52" t="s">
        <v>109</v>
      </c>
      <c r="F22" s="53">
        <v>6741</v>
      </c>
      <c r="G22" s="49" t="s">
        <v>5</v>
      </c>
      <c r="I22" s="45" t="s">
        <v>508</v>
      </c>
      <c r="M22" s="23" t="s">
        <v>460</v>
      </c>
      <c r="N22" s="20" t="s">
        <v>560</v>
      </c>
      <c r="O22" s="45">
        <v>299</v>
      </c>
    </row>
    <row r="23" spans="1:15">
      <c r="A23" s="45" t="s">
        <v>530</v>
      </c>
      <c r="B23" s="52" t="s">
        <v>573</v>
      </c>
      <c r="C23" s="49" t="s">
        <v>5</v>
      </c>
      <c r="E23" s="52" t="s">
        <v>573</v>
      </c>
      <c r="F23" s="53">
        <v>1000</v>
      </c>
      <c r="G23" s="49" t="s">
        <v>5</v>
      </c>
      <c r="I23" s="45" t="s">
        <v>509</v>
      </c>
      <c r="M23" s="23" t="s">
        <v>355</v>
      </c>
      <c r="N23" s="21" t="s">
        <v>302</v>
      </c>
    </row>
    <row r="24" spans="1:15">
      <c r="A24" s="45" t="s">
        <v>530</v>
      </c>
      <c r="B24" s="52" t="s">
        <v>571</v>
      </c>
      <c r="C24" s="49" t="s">
        <v>5</v>
      </c>
      <c r="E24" s="52" t="s">
        <v>571</v>
      </c>
      <c r="F24" s="53">
        <v>7600</v>
      </c>
      <c r="G24" s="49" t="s">
        <v>5</v>
      </c>
      <c r="I24" s="45" t="s">
        <v>510</v>
      </c>
      <c r="M24" s="23" t="s">
        <v>356</v>
      </c>
      <c r="N24" s="20" t="s">
        <v>559</v>
      </c>
    </row>
    <row r="25" spans="1:15">
      <c r="A25" s="45" t="s">
        <v>530</v>
      </c>
      <c r="B25" s="52" t="s">
        <v>572</v>
      </c>
      <c r="C25" s="49" t="s">
        <v>5</v>
      </c>
      <c r="E25" s="52" t="s">
        <v>572</v>
      </c>
      <c r="F25" s="53">
        <v>12000</v>
      </c>
      <c r="G25" s="49" t="s">
        <v>5</v>
      </c>
      <c r="I25" s="45" t="s">
        <v>511</v>
      </c>
      <c r="M25" s="23" t="s">
        <v>357</v>
      </c>
      <c r="N25" s="20" t="s">
        <v>304</v>
      </c>
    </row>
    <row r="26" spans="1:15">
      <c r="A26" s="45" t="s">
        <v>141</v>
      </c>
      <c r="B26" s="52" t="s">
        <v>142</v>
      </c>
      <c r="C26" s="49" t="s">
        <v>5</v>
      </c>
      <c r="E26" s="52" t="s">
        <v>142</v>
      </c>
      <c r="F26" s="53">
        <v>9700</v>
      </c>
      <c r="G26" s="49" t="s">
        <v>5</v>
      </c>
      <c r="I26" s="45" t="s">
        <v>512</v>
      </c>
      <c r="M26" s="23" t="s">
        <v>358</v>
      </c>
      <c r="N26" s="20" t="s">
        <v>304</v>
      </c>
    </row>
    <row r="27" spans="1:15">
      <c r="A27" s="45" t="s">
        <v>141</v>
      </c>
      <c r="B27" s="52" t="s">
        <v>143</v>
      </c>
      <c r="C27" s="49" t="s">
        <v>5</v>
      </c>
      <c r="E27" s="52" t="s">
        <v>143</v>
      </c>
      <c r="F27" s="53">
        <v>12500</v>
      </c>
      <c r="G27" s="49" t="s">
        <v>5</v>
      </c>
      <c r="I27" s="45" t="s">
        <v>513</v>
      </c>
      <c r="N27" s="21"/>
    </row>
    <row r="28" spans="1:15" ht="16.75" customHeight="1">
      <c r="A28" s="45" t="s">
        <v>141</v>
      </c>
      <c r="B28" s="52" t="s">
        <v>452</v>
      </c>
      <c r="C28" s="49" t="s">
        <v>5</v>
      </c>
      <c r="E28" s="52" t="s">
        <v>452</v>
      </c>
      <c r="F28" s="53">
        <v>12500</v>
      </c>
      <c r="G28" s="49" t="s">
        <v>5</v>
      </c>
      <c r="I28" s="45" t="s">
        <v>514</v>
      </c>
    </row>
    <row r="29" spans="1:15">
      <c r="B29" s="48" t="s">
        <v>712</v>
      </c>
      <c r="C29" s="49" t="s">
        <v>5</v>
      </c>
      <c r="E29" s="48" t="s">
        <v>712</v>
      </c>
      <c r="F29" s="50">
        <v>45</v>
      </c>
      <c r="G29" s="49" t="s">
        <v>5</v>
      </c>
      <c r="I29" s="45" t="s">
        <v>515</v>
      </c>
    </row>
    <row r="30" spans="1:15">
      <c r="B30" s="48" t="s">
        <v>660</v>
      </c>
      <c r="C30" s="49" t="s">
        <v>5</v>
      </c>
      <c r="E30" s="48" t="s">
        <v>660</v>
      </c>
      <c r="F30" s="50">
        <v>3400</v>
      </c>
      <c r="G30" s="49" t="s">
        <v>5</v>
      </c>
      <c r="I30" s="45" t="s">
        <v>516</v>
      </c>
    </row>
    <row r="31" spans="1:15">
      <c r="A31" s="100">
        <v>243171</v>
      </c>
      <c r="B31" s="48" t="s">
        <v>445</v>
      </c>
      <c r="C31" s="49" t="s">
        <v>5</v>
      </c>
      <c r="E31" s="48" t="s">
        <v>445</v>
      </c>
      <c r="F31" s="50">
        <v>5750</v>
      </c>
      <c r="G31" s="49" t="s">
        <v>5</v>
      </c>
      <c r="I31" s="45" t="s">
        <v>528</v>
      </c>
    </row>
    <row r="32" spans="1:15">
      <c r="A32" s="100"/>
      <c r="B32" s="48" t="s">
        <v>567</v>
      </c>
      <c r="C32" s="49" t="s">
        <v>5</v>
      </c>
      <c r="E32" s="48" t="s">
        <v>567</v>
      </c>
      <c r="F32" s="50">
        <v>26000</v>
      </c>
      <c r="G32" s="49" t="s">
        <v>5</v>
      </c>
    </row>
    <row r="33" spans="1:8">
      <c r="A33" s="108">
        <v>243257</v>
      </c>
      <c r="B33" s="109" t="s">
        <v>489</v>
      </c>
      <c r="C33" s="110" t="s">
        <v>5</v>
      </c>
      <c r="E33" s="109" t="s">
        <v>489</v>
      </c>
      <c r="F33" s="111">
        <v>10890</v>
      </c>
      <c r="G33" s="110" t="s">
        <v>5</v>
      </c>
    </row>
    <row r="34" spans="1:8">
      <c r="A34" s="108">
        <v>243410</v>
      </c>
      <c r="B34" s="109" t="s">
        <v>562</v>
      </c>
      <c r="C34" s="110" t="s">
        <v>5</v>
      </c>
      <c r="E34" s="109" t="s">
        <v>562</v>
      </c>
      <c r="F34" s="111">
        <v>3000</v>
      </c>
      <c r="G34" s="110" t="s">
        <v>5</v>
      </c>
    </row>
    <row r="35" spans="1:8">
      <c r="A35" s="100">
        <v>243171</v>
      </c>
      <c r="B35" s="48" t="s">
        <v>446</v>
      </c>
      <c r="C35" s="49" t="s">
        <v>5</v>
      </c>
      <c r="E35" s="48" t="s">
        <v>446</v>
      </c>
      <c r="F35" s="50">
        <v>4500</v>
      </c>
      <c r="G35" s="49" t="s">
        <v>5</v>
      </c>
    </row>
    <row r="36" spans="1:8">
      <c r="A36" s="100"/>
      <c r="B36" s="48" t="s">
        <v>597</v>
      </c>
      <c r="C36" s="49" t="s">
        <v>5</v>
      </c>
      <c r="E36" s="48" t="s">
        <v>597</v>
      </c>
      <c r="F36" s="50">
        <v>50000</v>
      </c>
      <c r="G36" s="49" t="s">
        <v>5</v>
      </c>
    </row>
    <row r="37" spans="1:8">
      <c r="A37" s="100"/>
      <c r="B37" s="48" t="s">
        <v>596</v>
      </c>
      <c r="C37" s="49" t="s">
        <v>5</v>
      </c>
      <c r="E37" s="48" t="s">
        <v>596</v>
      </c>
      <c r="F37" s="50">
        <v>10000</v>
      </c>
      <c r="G37" s="49" t="s">
        <v>5</v>
      </c>
    </row>
    <row r="38" spans="1:8">
      <c r="B38" s="48" t="s">
        <v>34</v>
      </c>
      <c r="C38" s="49" t="s">
        <v>5</v>
      </c>
      <c r="E38" s="48" t="s">
        <v>34</v>
      </c>
      <c r="F38" s="50">
        <v>3400</v>
      </c>
      <c r="G38" s="49" t="s">
        <v>5</v>
      </c>
    </row>
    <row r="39" spans="1:8">
      <c r="B39" s="48" t="s">
        <v>35</v>
      </c>
      <c r="C39" s="49" t="s">
        <v>5</v>
      </c>
      <c r="E39" s="48" t="s">
        <v>35</v>
      </c>
      <c r="F39" s="50">
        <v>5120</v>
      </c>
      <c r="G39" s="49" t="s">
        <v>5</v>
      </c>
    </row>
    <row r="40" spans="1:8">
      <c r="B40" s="48" t="s">
        <v>36</v>
      </c>
      <c r="C40" s="49" t="s">
        <v>5</v>
      </c>
      <c r="E40" s="48" t="s">
        <v>36</v>
      </c>
      <c r="F40" s="50">
        <v>7900</v>
      </c>
      <c r="G40" s="49" t="s">
        <v>5</v>
      </c>
    </row>
    <row r="41" spans="1:8">
      <c r="B41" s="48" t="s">
        <v>705</v>
      </c>
      <c r="C41" s="49" t="s">
        <v>40</v>
      </c>
      <c r="E41" s="48" t="s">
        <v>705</v>
      </c>
      <c r="F41" s="50">
        <v>1750</v>
      </c>
      <c r="G41" s="49" t="s">
        <v>40</v>
      </c>
    </row>
    <row r="42" spans="1:8" ht="46.5">
      <c r="B42" s="48" t="s">
        <v>129</v>
      </c>
      <c r="C42" s="49" t="s">
        <v>63</v>
      </c>
      <c r="E42" s="48" t="s">
        <v>129</v>
      </c>
      <c r="F42" s="50">
        <v>3785</v>
      </c>
      <c r="G42" s="49" t="s">
        <v>63</v>
      </c>
    </row>
    <row r="43" spans="1:8">
      <c r="B43" s="48" t="s">
        <v>37</v>
      </c>
      <c r="C43" s="49" t="s">
        <v>5</v>
      </c>
      <c r="E43" s="48" t="s">
        <v>37</v>
      </c>
      <c r="F43" s="50">
        <v>860</v>
      </c>
      <c r="G43" s="49" t="s">
        <v>5</v>
      </c>
    </row>
    <row r="44" spans="1:8">
      <c r="B44" s="48" t="s">
        <v>38</v>
      </c>
      <c r="C44" s="49" t="s">
        <v>5</v>
      </c>
      <c r="E44" s="48" t="s">
        <v>38</v>
      </c>
      <c r="F44" s="50">
        <v>960</v>
      </c>
      <c r="G44" s="49" t="s">
        <v>5</v>
      </c>
    </row>
    <row r="45" spans="1:8">
      <c r="B45" s="48" t="s">
        <v>39</v>
      </c>
      <c r="C45" s="49" t="s">
        <v>5</v>
      </c>
      <c r="E45" s="48" t="s">
        <v>39</v>
      </c>
      <c r="F45" s="50">
        <v>360</v>
      </c>
      <c r="G45" s="49" t="s">
        <v>5</v>
      </c>
      <c r="H45" s="45" t="s">
        <v>464</v>
      </c>
    </row>
    <row r="46" spans="1:8">
      <c r="B46" s="48" t="s">
        <v>709</v>
      </c>
      <c r="C46" s="49" t="s">
        <v>5</v>
      </c>
      <c r="E46" s="48" t="s">
        <v>709</v>
      </c>
      <c r="F46" s="50">
        <v>1890</v>
      </c>
      <c r="G46" s="49" t="s">
        <v>5</v>
      </c>
    </row>
    <row r="47" spans="1:8">
      <c r="B47" s="48" t="s">
        <v>476</v>
      </c>
      <c r="C47" s="49" t="s">
        <v>40</v>
      </c>
      <c r="E47" s="48" t="s">
        <v>476</v>
      </c>
      <c r="F47" s="50">
        <v>3300</v>
      </c>
      <c r="G47" s="49" t="s">
        <v>40</v>
      </c>
    </row>
    <row r="48" spans="1:8">
      <c r="B48" s="48" t="s">
        <v>131</v>
      </c>
      <c r="C48" s="49" t="s">
        <v>40</v>
      </c>
      <c r="E48" s="48" t="s">
        <v>131</v>
      </c>
      <c r="F48" s="50">
        <v>1800</v>
      </c>
      <c r="G48" s="49" t="s">
        <v>40</v>
      </c>
    </row>
    <row r="49" spans="2:11">
      <c r="B49" s="48" t="s">
        <v>87</v>
      </c>
      <c r="C49" s="49" t="s">
        <v>40</v>
      </c>
      <c r="E49" s="48" t="s">
        <v>87</v>
      </c>
      <c r="F49" s="50">
        <v>2630</v>
      </c>
      <c r="G49" s="49" t="s">
        <v>40</v>
      </c>
    </row>
    <row r="50" spans="2:11">
      <c r="B50" s="48" t="s">
        <v>85</v>
      </c>
      <c r="C50" s="49" t="s">
        <v>63</v>
      </c>
      <c r="E50" s="48" t="s">
        <v>85</v>
      </c>
      <c r="F50" s="50">
        <v>960</v>
      </c>
      <c r="G50" s="49" t="s">
        <v>42</v>
      </c>
    </row>
    <row r="51" spans="2:11">
      <c r="B51" s="48" t="s">
        <v>41</v>
      </c>
      <c r="C51" s="49" t="s">
        <v>42</v>
      </c>
      <c r="E51" s="48" t="s">
        <v>41</v>
      </c>
      <c r="F51" s="50">
        <v>50</v>
      </c>
      <c r="G51" s="49" t="s">
        <v>42</v>
      </c>
      <c r="H51" s="45" t="s">
        <v>55</v>
      </c>
      <c r="I51" s="84" t="s">
        <v>814</v>
      </c>
      <c r="J51" s="84"/>
      <c r="K51" s="87">
        <v>1300</v>
      </c>
    </row>
    <row r="52" spans="2:11">
      <c r="B52" s="48" t="s">
        <v>43</v>
      </c>
      <c r="C52" s="49" t="s">
        <v>42</v>
      </c>
      <c r="E52" s="48" t="s">
        <v>43</v>
      </c>
      <c r="F52" s="50">
        <v>50</v>
      </c>
      <c r="G52" s="49" t="s">
        <v>42</v>
      </c>
      <c r="H52" s="45" t="s">
        <v>155</v>
      </c>
      <c r="I52" s="84" t="s">
        <v>420</v>
      </c>
      <c r="J52" s="84"/>
      <c r="K52" s="87">
        <v>1000</v>
      </c>
    </row>
    <row r="53" spans="2:11">
      <c r="B53" s="48" t="s">
        <v>44</v>
      </c>
      <c r="C53" s="49" t="s">
        <v>5</v>
      </c>
      <c r="E53" s="48" t="s">
        <v>44</v>
      </c>
      <c r="F53" s="50">
        <v>60</v>
      </c>
      <c r="G53" s="49" t="s">
        <v>5</v>
      </c>
      <c r="I53" s="84" t="s">
        <v>421</v>
      </c>
      <c r="J53" s="84"/>
      <c r="K53" s="87">
        <v>1500</v>
      </c>
    </row>
    <row r="54" spans="2:11">
      <c r="B54" s="48" t="s">
        <v>411</v>
      </c>
      <c r="C54" s="49" t="s">
        <v>11</v>
      </c>
      <c r="E54" s="48" t="s">
        <v>411</v>
      </c>
      <c r="F54" s="50">
        <v>1200</v>
      </c>
      <c r="G54" s="49" t="s">
        <v>11</v>
      </c>
      <c r="I54" s="84" t="s">
        <v>422</v>
      </c>
      <c r="J54" s="84"/>
      <c r="K54" s="87">
        <v>2000</v>
      </c>
    </row>
    <row r="55" spans="2:11">
      <c r="B55" s="48" t="s">
        <v>564</v>
      </c>
      <c r="C55" s="49" t="s">
        <v>11</v>
      </c>
      <c r="E55" s="48" t="s">
        <v>564</v>
      </c>
      <c r="F55" s="50">
        <v>8500</v>
      </c>
      <c r="G55" s="49" t="s">
        <v>11</v>
      </c>
      <c r="I55" s="51" t="s">
        <v>394</v>
      </c>
      <c r="J55" s="51"/>
      <c r="K55" s="50">
        <v>150</v>
      </c>
    </row>
    <row r="56" spans="2:11">
      <c r="B56" s="48" t="s">
        <v>45</v>
      </c>
      <c r="C56" s="49" t="s">
        <v>5</v>
      </c>
      <c r="E56" s="48" t="s">
        <v>45</v>
      </c>
      <c r="F56" s="50">
        <v>1050</v>
      </c>
      <c r="G56" s="49" t="s">
        <v>5</v>
      </c>
      <c r="I56" s="51" t="s">
        <v>408</v>
      </c>
      <c r="J56" s="51"/>
      <c r="K56" s="50">
        <v>500</v>
      </c>
    </row>
    <row r="57" spans="2:11">
      <c r="B57" s="62" t="s">
        <v>137</v>
      </c>
      <c r="C57" s="59" t="s">
        <v>63</v>
      </c>
      <c r="D57" s="60"/>
      <c r="E57" s="62" t="s">
        <v>137</v>
      </c>
      <c r="F57" s="61">
        <v>570</v>
      </c>
      <c r="G57" s="59" t="s">
        <v>63</v>
      </c>
      <c r="I57" s="92" t="s">
        <v>631</v>
      </c>
      <c r="J57" s="92"/>
      <c r="K57" s="93">
        <v>7</v>
      </c>
    </row>
    <row r="58" spans="2:11">
      <c r="B58" s="51" t="s">
        <v>711</v>
      </c>
      <c r="C58" s="49" t="s">
        <v>0</v>
      </c>
      <c r="E58" s="51" t="s">
        <v>711</v>
      </c>
      <c r="F58" s="50">
        <v>1200</v>
      </c>
      <c r="G58" s="49" t="s">
        <v>0</v>
      </c>
      <c r="I58" s="54" t="s">
        <v>632</v>
      </c>
      <c r="J58" s="54"/>
      <c r="K58" s="56">
        <v>7</v>
      </c>
    </row>
    <row r="59" spans="2:11">
      <c r="B59" s="51" t="s">
        <v>394</v>
      </c>
      <c r="C59" s="49" t="s">
        <v>0</v>
      </c>
      <c r="E59" s="51" t="s">
        <v>394</v>
      </c>
      <c r="F59" s="50">
        <v>150</v>
      </c>
      <c r="G59" s="49" t="s">
        <v>0</v>
      </c>
      <c r="I59" s="54" t="s">
        <v>633</v>
      </c>
      <c r="J59" s="54"/>
      <c r="K59" s="56">
        <v>11</v>
      </c>
    </row>
    <row r="60" spans="2:11">
      <c r="B60" s="51" t="s">
        <v>406</v>
      </c>
      <c r="C60" s="49" t="s">
        <v>0</v>
      </c>
      <c r="E60" s="51" t="s">
        <v>406</v>
      </c>
      <c r="F60" s="50">
        <v>200</v>
      </c>
      <c r="G60" s="49" t="s">
        <v>0</v>
      </c>
      <c r="I60" s="69" t="s">
        <v>634</v>
      </c>
      <c r="J60" s="69"/>
      <c r="K60" s="72">
        <v>70</v>
      </c>
    </row>
    <row r="61" spans="2:11">
      <c r="B61" s="51" t="s">
        <v>407</v>
      </c>
      <c r="C61" s="49" t="s">
        <v>0</v>
      </c>
      <c r="E61" s="51" t="s">
        <v>407</v>
      </c>
      <c r="F61" s="50">
        <v>1200</v>
      </c>
      <c r="G61" s="49" t="s">
        <v>0</v>
      </c>
      <c r="I61" s="69" t="s">
        <v>635</v>
      </c>
      <c r="J61" s="69"/>
      <c r="K61" s="72">
        <v>400</v>
      </c>
    </row>
    <row r="62" spans="2:11">
      <c r="B62" s="51" t="s">
        <v>578</v>
      </c>
      <c r="C62" s="49" t="s">
        <v>0</v>
      </c>
      <c r="E62" s="51" t="s">
        <v>578</v>
      </c>
      <c r="F62" s="50">
        <v>1500</v>
      </c>
      <c r="G62" s="49" t="s">
        <v>0</v>
      </c>
      <c r="I62" s="69" t="s">
        <v>636</v>
      </c>
      <c r="J62" s="69"/>
      <c r="K62" s="72">
        <v>14</v>
      </c>
    </row>
    <row r="63" spans="2:11">
      <c r="B63" s="51" t="s">
        <v>408</v>
      </c>
      <c r="C63" s="49" t="s">
        <v>0</v>
      </c>
      <c r="E63" s="51" t="s">
        <v>408</v>
      </c>
      <c r="F63" s="50">
        <v>500</v>
      </c>
      <c r="G63" s="49" t="s">
        <v>0</v>
      </c>
      <c r="I63" s="69" t="s">
        <v>637</v>
      </c>
      <c r="J63" s="69"/>
      <c r="K63" s="72">
        <v>60</v>
      </c>
    </row>
    <row r="64" spans="2:11">
      <c r="B64" s="51" t="s">
        <v>624</v>
      </c>
      <c r="C64" s="49" t="s">
        <v>0</v>
      </c>
      <c r="E64" s="51" t="s">
        <v>624</v>
      </c>
      <c r="F64" s="50">
        <v>1500</v>
      </c>
      <c r="G64" s="49" t="s">
        <v>0</v>
      </c>
      <c r="I64" s="69" t="s">
        <v>638</v>
      </c>
      <c r="J64" s="117"/>
      <c r="K64" s="72">
        <v>70</v>
      </c>
    </row>
    <row r="65" spans="2:11">
      <c r="B65" s="51" t="s">
        <v>563</v>
      </c>
      <c r="C65" s="49" t="s">
        <v>5</v>
      </c>
      <c r="E65" s="51" t="s">
        <v>563</v>
      </c>
      <c r="F65" s="50">
        <v>21000</v>
      </c>
      <c r="G65" s="49" t="s">
        <v>5</v>
      </c>
      <c r="I65" s="69" t="s">
        <v>426</v>
      </c>
      <c r="J65" s="117"/>
      <c r="K65" s="73">
        <v>1000</v>
      </c>
    </row>
    <row r="66" spans="2:11">
      <c r="B66" s="54" t="s">
        <v>26</v>
      </c>
      <c r="C66" s="55" t="s">
        <v>5</v>
      </c>
      <c r="E66" s="54" t="s">
        <v>26</v>
      </c>
      <c r="F66" s="56">
        <v>28620</v>
      </c>
      <c r="G66" s="55" t="s">
        <v>5</v>
      </c>
      <c r="I66" s="69" t="s">
        <v>119</v>
      </c>
      <c r="J66" s="117"/>
      <c r="K66" s="72">
        <v>1500</v>
      </c>
    </row>
    <row r="67" spans="2:11">
      <c r="B67" s="57" t="s">
        <v>465</v>
      </c>
      <c r="C67" s="46" t="s">
        <v>5</v>
      </c>
      <c r="E67" s="57" t="s">
        <v>465</v>
      </c>
      <c r="F67" s="56">
        <v>16620</v>
      </c>
      <c r="G67" s="46" t="s">
        <v>5</v>
      </c>
      <c r="I67" s="69" t="s">
        <v>427</v>
      </c>
      <c r="J67" s="117"/>
      <c r="K67" s="73">
        <v>1000</v>
      </c>
    </row>
    <row r="68" spans="2:11">
      <c r="B68" s="57" t="s">
        <v>6</v>
      </c>
      <c r="C68" s="46" t="s">
        <v>7</v>
      </c>
      <c r="E68" s="57" t="s">
        <v>6</v>
      </c>
      <c r="F68" s="56">
        <v>2404</v>
      </c>
      <c r="G68" s="46" t="s">
        <v>7</v>
      </c>
      <c r="I68" s="69" t="s">
        <v>154</v>
      </c>
      <c r="J68" s="117"/>
      <c r="K68" s="73">
        <v>1500</v>
      </c>
    </row>
    <row r="69" spans="2:11">
      <c r="B69" s="57" t="s">
        <v>8</v>
      </c>
      <c r="C69" s="46" t="s">
        <v>7</v>
      </c>
      <c r="E69" s="57" t="s">
        <v>8</v>
      </c>
      <c r="F69" s="56">
        <v>220</v>
      </c>
      <c r="G69" s="46" t="s">
        <v>7</v>
      </c>
    </row>
    <row r="70" spans="2:11">
      <c r="B70" s="57" t="s">
        <v>164</v>
      </c>
      <c r="C70" s="46" t="s">
        <v>9</v>
      </c>
      <c r="E70" s="57" t="s">
        <v>164</v>
      </c>
      <c r="F70" s="56">
        <v>180</v>
      </c>
      <c r="G70" s="46" t="s">
        <v>9</v>
      </c>
    </row>
    <row r="71" spans="2:11">
      <c r="B71" s="57" t="s">
        <v>570</v>
      </c>
      <c r="C71" s="46" t="s">
        <v>9</v>
      </c>
      <c r="E71" s="57" t="s">
        <v>570</v>
      </c>
      <c r="F71" s="56">
        <v>180</v>
      </c>
      <c r="G71" s="46" t="s">
        <v>9</v>
      </c>
    </row>
    <row r="72" spans="2:11">
      <c r="B72" s="57" t="s">
        <v>412</v>
      </c>
      <c r="C72" s="46" t="s">
        <v>9</v>
      </c>
      <c r="E72" s="57" t="s">
        <v>412</v>
      </c>
      <c r="F72" s="56">
        <v>180</v>
      </c>
      <c r="G72" s="46" t="s">
        <v>9</v>
      </c>
    </row>
    <row r="73" spans="2:11">
      <c r="B73" s="57" t="s">
        <v>454</v>
      </c>
      <c r="C73" s="46" t="s">
        <v>9</v>
      </c>
      <c r="E73" s="57" t="s">
        <v>454</v>
      </c>
      <c r="F73" s="56">
        <v>180</v>
      </c>
      <c r="G73" s="46" t="s">
        <v>9</v>
      </c>
    </row>
    <row r="74" spans="2:11">
      <c r="B74" s="57" t="s">
        <v>393</v>
      </c>
      <c r="C74" s="46" t="s">
        <v>9</v>
      </c>
      <c r="E74" s="57" t="s">
        <v>393</v>
      </c>
      <c r="F74" s="56">
        <v>180</v>
      </c>
      <c r="G74" s="46" t="s">
        <v>9</v>
      </c>
      <c r="I74" s="54" t="s">
        <v>839</v>
      </c>
      <c r="J74" s="54"/>
      <c r="K74" s="56">
        <v>3</v>
      </c>
    </row>
    <row r="75" spans="2:11">
      <c r="B75" s="57" t="s">
        <v>487</v>
      </c>
      <c r="C75" s="46" t="s">
        <v>9</v>
      </c>
      <c r="E75" s="57" t="s">
        <v>487</v>
      </c>
      <c r="F75" s="56">
        <v>180</v>
      </c>
      <c r="G75" s="46" t="s">
        <v>9</v>
      </c>
      <c r="I75" s="91" t="s">
        <v>57</v>
      </c>
      <c r="J75" s="91"/>
      <c r="K75" s="56">
        <v>11</v>
      </c>
    </row>
    <row r="76" spans="2:11">
      <c r="B76" s="57" t="s">
        <v>341</v>
      </c>
      <c r="C76" s="46" t="s">
        <v>9</v>
      </c>
      <c r="E76" s="57" t="s">
        <v>341</v>
      </c>
      <c r="F76" s="56">
        <v>180</v>
      </c>
      <c r="G76" s="46" t="s">
        <v>9</v>
      </c>
      <c r="I76" s="91" t="s">
        <v>58</v>
      </c>
      <c r="J76" s="91"/>
      <c r="K76" s="56">
        <v>15</v>
      </c>
    </row>
    <row r="77" spans="2:11">
      <c r="B77" s="57" t="s">
        <v>342</v>
      </c>
      <c r="C77" s="46" t="s">
        <v>9</v>
      </c>
      <c r="E77" s="57" t="s">
        <v>342</v>
      </c>
      <c r="F77" s="56">
        <v>180</v>
      </c>
      <c r="G77" s="46" t="s">
        <v>9</v>
      </c>
      <c r="I77" s="91" t="s">
        <v>59</v>
      </c>
      <c r="J77" s="91"/>
      <c r="K77" s="56">
        <v>19</v>
      </c>
    </row>
    <row r="78" spans="2:11">
      <c r="B78" s="57" t="s">
        <v>10</v>
      </c>
      <c r="C78" s="46" t="s">
        <v>9</v>
      </c>
      <c r="E78" s="57" t="s">
        <v>10</v>
      </c>
      <c r="F78" s="56">
        <v>84</v>
      </c>
      <c r="G78" s="46" t="s">
        <v>9</v>
      </c>
      <c r="I78" s="54" t="s">
        <v>60</v>
      </c>
      <c r="J78" s="54"/>
      <c r="K78" s="56">
        <v>25</v>
      </c>
    </row>
    <row r="79" spans="2:11">
      <c r="B79" s="57" t="s">
        <v>461</v>
      </c>
      <c r="C79" s="46" t="s">
        <v>9</v>
      </c>
      <c r="E79" s="57" t="s">
        <v>461</v>
      </c>
      <c r="F79" s="56">
        <v>52</v>
      </c>
      <c r="G79" s="46" t="s">
        <v>9</v>
      </c>
      <c r="I79" s="92" t="s">
        <v>435</v>
      </c>
      <c r="J79" s="92"/>
      <c r="K79" s="93">
        <v>3.5</v>
      </c>
    </row>
    <row r="80" spans="2:11">
      <c r="B80" s="57" t="s">
        <v>462</v>
      </c>
      <c r="C80" s="46" t="s">
        <v>9</v>
      </c>
      <c r="E80" s="57" t="s">
        <v>462</v>
      </c>
      <c r="F80" s="56">
        <v>52</v>
      </c>
      <c r="G80" s="46" t="s">
        <v>9</v>
      </c>
      <c r="I80" s="92" t="s">
        <v>436</v>
      </c>
      <c r="J80" s="92"/>
      <c r="K80" s="93">
        <v>17</v>
      </c>
    </row>
    <row r="81" spans="2:11">
      <c r="B81" s="57" t="s">
        <v>12</v>
      </c>
      <c r="C81" s="46" t="s">
        <v>11</v>
      </c>
      <c r="E81" s="57" t="s">
        <v>12</v>
      </c>
      <c r="F81" s="56">
        <v>1500</v>
      </c>
      <c r="G81" s="46" t="s">
        <v>11</v>
      </c>
      <c r="I81" s="92" t="s">
        <v>437</v>
      </c>
      <c r="J81" s="92"/>
      <c r="K81" s="93">
        <v>19</v>
      </c>
    </row>
    <row r="82" spans="2:11">
      <c r="B82" s="57" t="s">
        <v>610</v>
      </c>
      <c r="C82" s="46" t="s">
        <v>5</v>
      </c>
      <c r="E82" s="57" t="s">
        <v>610</v>
      </c>
      <c r="F82" s="56">
        <v>80</v>
      </c>
      <c r="G82" s="46" t="s">
        <v>5</v>
      </c>
      <c r="I82" s="54" t="s">
        <v>401</v>
      </c>
      <c r="J82" s="54"/>
      <c r="K82" s="56">
        <v>14</v>
      </c>
    </row>
    <row r="83" spans="2:11">
      <c r="B83" s="57" t="s">
        <v>611</v>
      </c>
      <c r="C83" s="46" t="s">
        <v>5</v>
      </c>
      <c r="E83" s="57" t="s">
        <v>611</v>
      </c>
      <c r="F83" s="56">
        <v>80</v>
      </c>
      <c r="G83" s="46" t="s">
        <v>5</v>
      </c>
      <c r="I83" s="54" t="s">
        <v>579</v>
      </c>
      <c r="J83" s="54"/>
      <c r="K83" s="56">
        <v>17</v>
      </c>
    </row>
    <row r="84" spans="2:11">
      <c r="B84" s="57" t="s">
        <v>613</v>
      </c>
      <c r="C84" s="46" t="s">
        <v>5</v>
      </c>
      <c r="E84" s="57" t="s">
        <v>613</v>
      </c>
      <c r="F84" s="56">
        <v>25500</v>
      </c>
      <c r="G84" s="46" t="s">
        <v>5</v>
      </c>
      <c r="I84" s="54" t="s">
        <v>405</v>
      </c>
      <c r="J84" s="54"/>
      <c r="K84" s="56">
        <v>23.5</v>
      </c>
    </row>
    <row r="85" spans="2:11">
      <c r="B85" s="57" t="s">
        <v>458</v>
      </c>
      <c r="C85" s="46" t="s">
        <v>5</v>
      </c>
      <c r="E85" s="57" t="s">
        <v>458</v>
      </c>
      <c r="F85" s="56">
        <v>37500</v>
      </c>
      <c r="G85" s="46" t="s">
        <v>5</v>
      </c>
      <c r="I85" s="69" t="s">
        <v>402</v>
      </c>
      <c r="J85" s="69"/>
      <c r="K85" s="72">
        <v>135</v>
      </c>
    </row>
    <row r="86" spans="2:11">
      <c r="B86" s="57" t="s">
        <v>459</v>
      </c>
      <c r="C86" s="46" t="s">
        <v>5</v>
      </c>
      <c r="E86" s="57" t="s">
        <v>459</v>
      </c>
      <c r="F86" s="56">
        <v>64000</v>
      </c>
      <c r="G86" s="46" t="s">
        <v>5</v>
      </c>
      <c r="I86" s="69" t="s">
        <v>64</v>
      </c>
      <c r="J86" s="69"/>
      <c r="K86" s="72">
        <v>800</v>
      </c>
    </row>
    <row r="87" spans="2:11">
      <c r="B87" s="57" t="s">
        <v>477</v>
      </c>
      <c r="C87" s="46" t="s">
        <v>5</v>
      </c>
      <c r="E87" s="57" t="s">
        <v>477</v>
      </c>
      <c r="F87" s="56">
        <v>75000</v>
      </c>
      <c r="G87" s="46" t="s">
        <v>5</v>
      </c>
      <c r="I87" s="69" t="s">
        <v>403</v>
      </c>
      <c r="J87" s="69"/>
      <c r="K87" s="72">
        <v>23</v>
      </c>
    </row>
    <row r="88" spans="2:11">
      <c r="B88" s="57" t="s">
        <v>478</v>
      </c>
      <c r="C88" s="46" t="s">
        <v>5</v>
      </c>
      <c r="E88" s="57" t="s">
        <v>478</v>
      </c>
      <c r="F88" s="56">
        <v>162800</v>
      </c>
      <c r="G88" s="46" t="s">
        <v>5</v>
      </c>
      <c r="I88" s="69" t="s">
        <v>404</v>
      </c>
      <c r="J88" s="69"/>
      <c r="K88" s="72">
        <v>120</v>
      </c>
    </row>
    <row r="89" spans="2:11">
      <c r="B89" s="57" t="s">
        <v>479</v>
      </c>
      <c r="C89" s="46" t="s">
        <v>5</v>
      </c>
      <c r="E89" s="57" t="s">
        <v>479</v>
      </c>
      <c r="F89" s="56">
        <v>3713</v>
      </c>
      <c r="G89" s="46" t="s">
        <v>5</v>
      </c>
      <c r="I89" s="69" t="s">
        <v>32</v>
      </c>
      <c r="J89" s="69"/>
      <c r="K89" s="72">
        <v>135</v>
      </c>
    </row>
    <row r="90" spans="2:11">
      <c r="B90" s="57" t="s">
        <v>480</v>
      </c>
      <c r="C90" s="46" t="s">
        <v>5</v>
      </c>
      <c r="E90" s="57" t="s">
        <v>480</v>
      </c>
      <c r="F90" s="56">
        <v>1871</v>
      </c>
      <c r="G90" s="46" t="s">
        <v>5</v>
      </c>
      <c r="I90" s="69" t="s">
        <v>415</v>
      </c>
      <c r="J90" s="69"/>
      <c r="K90" s="72">
        <v>1070</v>
      </c>
    </row>
    <row r="91" spans="2:11">
      <c r="B91" s="57" t="s">
        <v>543</v>
      </c>
      <c r="C91" s="46" t="s">
        <v>5</v>
      </c>
      <c r="E91" s="57" t="s">
        <v>543</v>
      </c>
      <c r="F91" s="56">
        <v>30000</v>
      </c>
      <c r="G91" s="46" t="s">
        <v>5</v>
      </c>
      <c r="I91" s="69" t="s">
        <v>417</v>
      </c>
      <c r="J91" s="69"/>
      <c r="K91" s="72">
        <v>40</v>
      </c>
    </row>
    <row r="92" spans="2:11">
      <c r="B92" s="57" t="s">
        <v>544</v>
      </c>
      <c r="C92" s="46" t="s">
        <v>5</v>
      </c>
      <c r="E92" s="57" t="s">
        <v>544</v>
      </c>
      <c r="F92" s="56">
        <v>50000</v>
      </c>
      <c r="G92" s="46" t="s">
        <v>5</v>
      </c>
      <c r="I92" s="69" t="s">
        <v>416</v>
      </c>
      <c r="J92" s="69"/>
      <c r="K92" s="72">
        <v>2500</v>
      </c>
    </row>
    <row r="93" spans="2:11">
      <c r="B93" s="57" t="s">
        <v>545</v>
      </c>
      <c r="C93" s="46" t="s">
        <v>5</v>
      </c>
      <c r="E93" s="57" t="s">
        <v>545</v>
      </c>
      <c r="F93" s="56">
        <v>12500</v>
      </c>
      <c r="G93" s="46" t="s">
        <v>5</v>
      </c>
      <c r="I93" s="69" t="s">
        <v>414</v>
      </c>
      <c r="J93" s="69"/>
      <c r="K93" s="72">
        <v>2000</v>
      </c>
    </row>
    <row r="94" spans="2:11">
      <c r="B94" s="57" t="s">
        <v>546</v>
      </c>
      <c r="C94" s="46" t="s">
        <v>5</v>
      </c>
      <c r="E94" s="57" t="s">
        <v>546</v>
      </c>
      <c r="F94" s="56">
        <v>1000</v>
      </c>
      <c r="G94" s="46" t="s">
        <v>5</v>
      </c>
      <c r="I94" s="69" t="s">
        <v>65</v>
      </c>
      <c r="J94" s="69"/>
      <c r="K94" s="72">
        <v>535</v>
      </c>
    </row>
    <row r="95" spans="2:11">
      <c r="B95" s="57" t="s">
        <v>547</v>
      </c>
      <c r="C95" s="46" t="s">
        <v>5</v>
      </c>
      <c r="E95" s="57" t="s">
        <v>547</v>
      </c>
      <c r="F95" s="56">
        <v>1500</v>
      </c>
      <c r="G95" s="46" t="s">
        <v>5</v>
      </c>
      <c r="I95" s="69" t="s">
        <v>425</v>
      </c>
      <c r="J95" s="69"/>
      <c r="K95" s="72">
        <v>2500</v>
      </c>
    </row>
    <row r="96" spans="2:11">
      <c r="B96" s="57" t="s">
        <v>481</v>
      </c>
      <c r="C96" s="46" t="s">
        <v>5</v>
      </c>
      <c r="E96" s="57" t="s">
        <v>481</v>
      </c>
      <c r="F96" s="56">
        <v>914</v>
      </c>
      <c r="G96" s="46" t="s">
        <v>5</v>
      </c>
      <c r="I96" s="88" t="s">
        <v>432</v>
      </c>
      <c r="J96" s="88"/>
      <c r="K96" s="89">
        <v>2500</v>
      </c>
    </row>
    <row r="97" spans="2:11">
      <c r="B97" s="57" t="s">
        <v>482</v>
      </c>
      <c r="C97" s="46" t="s">
        <v>5</v>
      </c>
      <c r="E97" s="57" t="s">
        <v>482</v>
      </c>
      <c r="F97" s="56">
        <v>1442</v>
      </c>
      <c r="G97" s="46" t="s">
        <v>5</v>
      </c>
      <c r="I97" s="88" t="s">
        <v>433</v>
      </c>
      <c r="J97" s="88"/>
      <c r="K97" s="89">
        <v>3000</v>
      </c>
    </row>
    <row r="98" spans="2:11">
      <c r="B98" s="57" t="s">
        <v>483</v>
      </c>
      <c r="C98" s="46" t="s">
        <v>5</v>
      </c>
      <c r="E98" s="57" t="s">
        <v>483</v>
      </c>
      <c r="F98" s="56">
        <v>1914</v>
      </c>
      <c r="G98" s="46" t="s">
        <v>5</v>
      </c>
      <c r="I98" s="88" t="s">
        <v>434</v>
      </c>
      <c r="J98" s="88"/>
      <c r="K98" s="89">
        <v>3500</v>
      </c>
    </row>
    <row r="99" spans="2:11">
      <c r="B99" s="57" t="s">
        <v>484</v>
      </c>
      <c r="C99" s="46" t="s">
        <v>5</v>
      </c>
      <c r="E99" s="57" t="s">
        <v>484</v>
      </c>
      <c r="F99" s="56">
        <v>2770</v>
      </c>
      <c r="G99" s="46" t="s">
        <v>5</v>
      </c>
      <c r="I99" s="69" t="s">
        <v>428</v>
      </c>
      <c r="J99" s="69"/>
      <c r="K99" s="72">
        <v>1500</v>
      </c>
    </row>
    <row r="100" spans="2:11">
      <c r="B100" s="57" t="s">
        <v>472</v>
      </c>
      <c r="C100" s="46" t="s">
        <v>5</v>
      </c>
      <c r="E100" s="57" t="s">
        <v>472</v>
      </c>
      <c r="F100" s="56">
        <v>210</v>
      </c>
      <c r="G100" s="46" t="s">
        <v>5</v>
      </c>
      <c r="I100" s="69" t="s">
        <v>429</v>
      </c>
      <c r="J100" s="69"/>
      <c r="K100" s="72">
        <v>2500</v>
      </c>
    </row>
    <row r="101" spans="2:11">
      <c r="B101" s="57" t="s">
        <v>473</v>
      </c>
      <c r="C101" s="46" t="s">
        <v>5</v>
      </c>
      <c r="E101" s="57" t="s">
        <v>473</v>
      </c>
      <c r="F101" s="56">
        <v>290</v>
      </c>
      <c r="G101" s="46" t="s">
        <v>5</v>
      </c>
      <c r="I101" s="69" t="s">
        <v>457</v>
      </c>
      <c r="J101" s="69"/>
      <c r="K101" s="72">
        <v>3000</v>
      </c>
    </row>
    <row r="102" spans="2:11">
      <c r="B102" s="57" t="s">
        <v>474</v>
      </c>
      <c r="C102" s="46" t="s">
        <v>5</v>
      </c>
      <c r="E102" s="57" t="s">
        <v>474</v>
      </c>
      <c r="F102" s="56">
        <v>480</v>
      </c>
      <c r="G102" s="46" t="s">
        <v>5</v>
      </c>
      <c r="I102" s="69" t="s">
        <v>430</v>
      </c>
      <c r="J102" s="117"/>
      <c r="K102" s="72">
        <v>15000</v>
      </c>
    </row>
    <row r="103" spans="2:11">
      <c r="B103" s="57" t="s">
        <v>475</v>
      </c>
      <c r="C103" s="46" t="s">
        <v>5</v>
      </c>
      <c r="E103" s="57" t="s">
        <v>475</v>
      </c>
      <c r="F103" s="56">
        <v>1100</v>
      </c>
      <c r="G103" s="46" t="s">
        <v>5</v>
      </c>
      <c r="I103" s="51" t="s">
        <v>406</v>
      </c>
      <c r="J103" s="86"/>
      <c r="K103" s="50">
        <v>200</v>
      </c>
    </row>
    <row r="104" spans="2:11">
      <c r="B104" s="90" t="s">
        <v>466</v>
      </c>
      <c r="C104" s="46" t="s">
        <v>5</v>
      </c>
      <c r="E104" s="90" t="s">
        <v>466</v>
      </c>
      <c r="F104" s="89">
        <v>1500</v>
      </c>
      <c r="G104" s="46" t="s">
        <v>5</v>
      </c>
      <c r="I104" s="51" t="s">
        <v>407</v>
      </c>
      <c r="J104" s="86"/>
      <c r="K104" s="50">
        <v>1200</v>
      </c>
    </row>
    <row r="105" spans="2:11">
      <c r="B105" s="90" t="s">
        <v>441</v>
      </c>
      <c r="C105" s="46" t="s">
        <v>5</v>
      </c>
      <c r="E105" s="90" t="s">
        <v>441</v>
      </c>
      <c r="F105" s="89">
        <v>550</v>
      </c>
      <c r="G105" s="46" t="s">
        <v>5</v>
      </c>
      <c r="I105" s="51" t="s">
        <v>578</v>
      </c>
      <c r="J105" s="86"/>
      <c r="K105" s="50">
        <v>1500</v>
      </c>
    </row>
    <row r="106" spans="2:11">
      <c r="B106" s="90" t="s">
        <v>442</v>
      </c>
      <c r="C106" s="46" t="s">
        <v>5</v>
      </c>
      <c r="E106" s="90" t="s">
        <v>442</v>
      </c>
      <c r="F106" s="89">
        <v>1400</v>
      </c>
      <c r="G106" s="46" t="s">
        <v>5</v>
      </c>
      <c r="I106" s="51" t="s">
        <v>624</v>
      </c>
      <c r="J106" s="86"/>
      <c r="K106" s="50">
        <v>1500</v>
      </c>
    </row>
    <row r="107" spans="2:11">
      <c r="B107" s="90" t="s">
        <v>463</v>
      </c>
      <c r="C107" s="46" t="s">
        <v>5</v>
      </c>
      <c r="E107" s="90" t="s">
        <v>463</v>
      </c>
      <c r="F107" s="89">
        <v>1700</v>
      </c>
      <c r="G107" s="46" t="s">
        <v>5</v>
      </c>
      <c r="I107" s="45" t="s">
        <v>711</v>
      </c>
      <c r="K107" s="45">
        <v>1200</v>
      </c>
    </row>
    <row r="108" spans="2:11" ht="20">
      <c r="B108" s="103" t="s">
        <v>448</v>
      </c>
      <c r="C108" s="85" t="s">
        <v>5</v>
      </c>
      <c r="D108" s="103"/>
      <c r="E108" s="103" t="s">
        <v>448</v>
      </c>
      <c r="F108" s="102">
        <v>9200</v>
      </c>
      <c r="G108" s="85" t="s">
        <v>5</v>
      </c>
    </row>
    <row r="109" spans="2:11" ht="20">
      <c r="B109" s="103" t="s">
        <v>467</v>
      </c>
      <c r="C109" s="85" t="s">
        <v>7</v>
      </c>
      <c r="D109" s="106"/>
      <c r="E109" s="103" t="s">
        <v>467</v>
      </c>
      <c r="F109" s="102">
        <v>300</v>
      </c>
      <c r="G109" s="85" t="s">
        <v>7</v>
      </c>
    </row>
    <row r="110" spans="2:11">
      <c r="B110" s="101" t="s">
        <v>468</v>
      </c>
      <c r="C110" s="85" t="s">
        <v>5</v>
      </c>
      <c r="D110" s="86"/>
      <c r="E110" s="101" t="s">
        <v>468</v>
      </c>
      <c r="F110" s="102">
        <v>5500</v>
      </c>
      <c r="G110" s="85" t="s">
        <v>5</v>
      </c>
    </row>
    <row r="111" spans="2:11">
      <c r="B111" s="101" t="s">
        <v>447</v>
      </c>
      <c r="C111" s="85" t="s">
        <v>5</v>
      </c>
      <c r="D111" s="86"/>
      <c r="E111" s="101" t="s">
        <v>447</v>
      </c>
      <c r="F111" s="102">
        <v>3000</v>
      </c>
      <c r="G111" s="85" t="s">
        <v>5</v>
      </c>
    </row>
    <row r="112" spans="2:11">
      <c r="B112" s="58" t="s">
        <v>124</v>
      </c>
      <c r="C112" s="59" t="s">
        <v>5</v>
      </c>
      <c r="D112" s="60"/>
      <c r="E112" s="58" t="s">
        <v>124</v>
      </c>
      <c r="F112" s="61">
        <v>4400</v>
      </c>
      <c r="G112" s="59" t="s">
        <v>5</v>
      </c>
    </row>
    <row r="113" spans="2:7">
      <c r="B113" s="101" t="s">
        <v>612</v>
      </c>
      <c r="C113" s="85" t="s">
        <v>5</v>
      </c>
      <c r="D113" s="86"/>
      <c r="E113" s="101" t="s">
        <v>612</v>
      </c>
      <c r="F113" s="102">
        <v>55000</v>
      </c>
      <c r="G113" s="85" t="s">
        <v>5</v>
      </c>
    </row>
    <row r="114" spans="2:7">
      <c r="B114" s="62" t="s">
        <v>125</v>
      </c>
      <c r="C114" s="59" t="s">
        <v>5</v>
      </c>
      <c r="D114" s="60"/>
      <c r="E114" s="62" t="s">
        <v>125</v>
      </c>
      <c r="F114" s="61">
        <v>51360</v>
      </c>
      <c r="G114" s="59" t="s">
        <v>5</v>
      </c>
    </row>
    <row r="115" spans="2:7">
      <c r="B115" s="62" t="s">
        <v>126</v>
      </c>
      <c r="C115" s="59" t="s">
        <v>5</v>
      </c>
      <c r="D115" s="60"/>
      <c r="E115" s="62" t="s">
        <v>126</v>
      </c>
      <c r="F115" s="61">
        <v>86884</v>
      </c>
      <c r="G115" s="59" t="s">
        <v>5</v>
      </c>
    </row>
    <row r="116" spans="2:7">
      <c r="B116" s="62" t="s">
        <v>133</v>
      </c>
      <c r="C116" s="59" t="s">
        <v>5</v>
      </c>
      <c r="D116" s="60"/>
      <c r="E116" s="62" t="s">
        <v>133</v>
      </c>
      <c r="F116" s="61">
        <v>64000</v>
      </c>
      <c r="G116" s="59" t="s">
        <v>5</v>
      </c>
    </row>
    <row r="117" spans="2:7">
      <c r="B117" s="62" t="s">
        <v>397</v>
      </c>
      <c r="C117" s="59" t="s">
        <v>5</v>
      </c>
      <c r="D117" s="60"/>
      <c r="E117" s="62" t="s">
        <v>397</v>
      </c>
      <c r="F117" s="61">
        <v>18000</v>
      </c>
      <c r="G117" s="59" t="s">
        <v>5</v>
      </c>
    </row>
    <row r="118" spans="2:7">
      <c r="B118" s="62" t="s">
        <v>399</v>
      </c>
      <c r="C118" s="59" t="s">
        <v>5</v>
      </c>
      <c r="D118" s="60"/>
      <c r="E118" s="62" t="s">
        <v>399</v>
      </c>
      <c r="F118" s="61">
        <v>35000</v>
      </c>
      <c r="G118" s="59" t="s">
        <v>5</v>
      </c>
    </row>
    <row r="119" spans="2:7">
      <c r="B119" s="62" t="s">
        <v>400</v>
      </c>
      <c r="C119" s="59" t="s">
        <v>5</v>
      </c>
      <c r="D119" s="60"/>
      <c r="E119" s="62" t="s">
        <v>400</v>
      </c>
      <c r="F119" s="61">
        <v>75000</v>
      </c>
      <c r="G119" s="59" t="s">
        <v>5</v>
      </c>
    </row>
    <row r="120" spans="2:7">
      <c r="B120" s="62" t="s">
        <v>398</v>
      </c>
      <c r="C120" s="59" t="s">
        <v>5</v>
      </c>
      <c r="D120" s="60"/>
      <c r="E120" s="62" t="s">
        <v>398</v>
      </c>
      <c r="F120" s="61">
        <v>110000</v>
      </c>
      <c r="G120" s="59" t="s">
        <v>5</v>
      </c>
    </row>
    <row r="121" spans="2:7">
      <c r="B121" s="62" t="s">
        <v>27</v>
      </c>
      <c r="C121" s="59" t="s">
        <v>5</v>
      </c>
      <c r="D121" s="60"/>
      <c r="E121" s="62" t="s">
        <v>27</v>
      </c>
      <c r="F121" s="61">
        <v>107</v>
      </c>
      <c r="G121" s="59" t="s">
        <v>5</v>
      </c>
    </row>
    <row r="122" spans="2:7">
      <c r="B122" s="62" t="s">
        <v>28</v>
      </c>
      <c r="C122" s="59" t="s">
        <v>5</v>
      </c>
      <c r="D122" s="60"/>
      <c r="E122" s="62" t="s">
        <v>28</v>
      </c>
      <c r="F122" s="61">
        <v>300</v>
      </c>
      <c r="G122" s="59" t="s">
        <v>5</v>
      </c>
    </row>
    <row r="123" spans="2:7">
      <c r="B123" s="62" t="s">
        <v>382</v>
      </c>
      <c r="C123" s="59" t="s">
        <v>5</v>
      </c>
      <c r="D123" s="60"/>
      <c r="E123" s="62" t="s">
        <v>382</v>
      </c>
      <c r="F123" s="61">
        <v>500</v>
      </c>
      <c r="G123" s="59" t="s">
        <v>5</v>
      </c>
    </row>
    <row r="124" spans="2:7">
      <c r="B124" s="62" t="s">
        <v>449</v>
      </c>
      <c r="C124" s="59" t="s">
        <v>5</v>
      </c>
      <c r="D124" s="60"/>
      <c r="E124" s="62" t="s">
        <v>449</v>
      </c>
      <c r="F124" s="61">
        <v>750</v>
      </c>
      <c r="G124" s="59" t="s">
        <v>5</v>
      </c>
    </row>
    <row r="125" spans="2:7">
      <c r="B125" s="62" t="s">
        <v>15</v>
      </c>
      <c r="C125" s="59" t="s">
        <v>5</v>
      </c>
      <c r="D125" s="60"/>
      <c r="E125" s="62" t="s">
        <v>15</v>
      </c>
      <c r="F125" s="61">
        <v>2150</v>
      </c>
      <c r="G125" s="59" t="s">
        <v>5</v>
      </c>
    </row>
    <row r="126" spans="2:7">
      <c r="B126" s="62" t="s">
        <v>424</v>
      </c>
      <c r="C126" s="59" t="s">
        <v>5</v>
      </c>
      <c r="D126" s="60"/>
      <c r="E126" s="62" t="s">
        <v>424</v>
      </c>
      <c r="F126" s="61">
        <v>2150</v>
      </c>
      <c r="G126" s="59" t="s">
        <v>5</v>
      </c>
    </row>
    <row r="127" spans="2:7">
      <c r="B127" s="62" t="s">
        <v>469</v>
      </c>
      <c r="C127" s="59" t="s">
        <v>5</v>
      </c>
      <c r="D127" s="60"/>
      <c r="E127" s="62" t="s">
        <v>469</v>
      </c>
      <c r="F127" s="61">
        <v>2800</v>
      </c>
      <c r="G127" s="59" t="s">
        <v>5</v>
      </c>
    </row>
    <row r="128" spans="2:7">
      <c r="B128" s="62" t="s">
        <v>470</v>
      </c>
      <c r="C128" s="59" t="s">
        <v>5</v>
      </c>
      <c r="D128" s="60"/>
      <c r="E128" s="62" t="s">
        <v>470</v>
      </c>
      <c r="F128" s="61">
        <v>4800</v>
      </c>
      <c r="G128" s="59" t="s">
        <v>5</v>
      </c>
    </row>
    <row r="129" spans="2:7">
      <c r="B129" s="62" t="s">
        <v>118</v>
      </c>
      <c r="C129" s="59" t="s">
        <v>5</v>
      </c>
      <c r="D129" s="60"/>
      <c r="E129" s="62" t="s">
        <v>118</v>
      </c>
      <c r="F129" s="61">
        <v>1900</v>
      </c>
      <c r="G129" s="59" t="s">
        <v>5</v>
      </c>
    </row>
    <row r="130" spans="2:7">
      <c r="B130" s="62" t="s">
        <v>471</v>
      </c>
      <c r="C130" s="59" t="s">
        <v>5</v>
      </c>
      <c r="D130" s="60"/>
      <c r="E130" s="62" t="s">
        <v>471</v>
      </c>
      <c r="F130" s="61">
        <v>3060</v>
      </c>
      <c r="G130" s="59" t="s">
        <v>5</v>
      </c>
    </row>
    <row r="131" spans="2:7">
      <c r="B131" s="62" t="s">
        <v>16</v>
      </c>
      <c r="C131" s="59" t="s">
        <v>5</v>
      </c>
      <c r="D131" s="60"/>
      <c r="E131" s="62" t="s">
        <v>16</v>
      </c>
      <c r="F131" s="61">
        <v>1400</v>
      </c>
      <c r="G131" s="59" t="s">
        <v>5</v>
      </c>
    </row>
    <row r="132" spans="2:7">
      <c r="B132" s="62" t="s">
        <v>17</v>
      </c>
      <c r="C132" s="59" t="s">
        <v>5</v>
      </c>
      <c r="D132" s="60"/>
      <c r="E132" s="62" t="s">
        <v>17</v>
      </c>
      <c r="F132" s="61">
        <v>1400</v>
      </c>
      <c r="G132" s="59" t="s">
        <v>5</v>
      </c>
    </row>
    <row r="133" spans="2:7">
      <c r="B133" s="63" t="s">
        <v>135</v>
      </c>
      <c r="C133" s="59" t="s">
        <v>5</v>
      </c>
      <c r="D133" s="60"/>
      <c r="E133" s="63" t="s">
        <v>135</v>
      </c>
      <c r="F133" s="61">
        <v>2700</v>
      </c>
      <c r="G133" s="59" t="s">
        <v>5</v>
      </c>
    </row>
    <row r="134" spans="2:7">
      <c r="B134" s="63" t="s">
        <v>136</v>
      </c>
      <c r="C134" s="59" t="s">
        <v>5</v>
      </c>
      <c r="D134" s="60"/>
      <c r="E134" s="63" t="s">
        <v>136</v>
      </c>
      <c r="F134" s="61">
        <v>3200</v>
      </c>
      <c r="G134" s="59" t="s">
        <v>5</v>
      </c>
    </row>
    <row r="135" spans="2:7">
      <c r="B135" s="64" t="s">
        <v>148</v>
      </c>
      <c r="C135" s="59" t="s">
        <v>5</v>
      </c>
      <c r="D135" s="60"/>
      <c r="E135" s="64" t="s">
        <v>148</v>
      </c>
      <c r="F135" s="61">
        <v>400</v>
      </c>
      <c r="G135" s="59" t="s">
        <v>5</v>
      </c>
    </row>
    <row r="136" spans="2:7">
      <c r="B136" s="64" t="s">
        <v>149</v>
      </c>
      <c r="C136" s="59" t="s">
        <v>5</v>
      </c>
      <c r="D136" s="60"/>
      <c r="E136" s="64" t="s">
        <v>149</v>
      </c>
      <c r="F136" s="61">
        <v>400</v>
      </c>
      <c r="G136" s="59" t="s">
        <v>5</v>
      </c>
    </row>
    <row r="137" spans="2:7">
      <c r="B137" s="64" t="s">
        <v>150</v>
      </c>
      <c r="C137" s="59" t="s">
        <v>5</v>
      </c>
      <c r="D137" s="60"/>
      <c r="E137" s="64" t="s">
        <v>150</v>
      </c>
      <c r="F137" s="61">
        <v>400</v>
      </c>
      <c r="G137" s="59" t="s">
        <v>5</v>
      </c>
    </row>
    <row r="138" spans="2:7">
      <c r="B138" s="64" t="s">
        <v>151</v>
      </c>
      <c r="C138" s="59" t="s">
        <v>5</v>
      </c>
      <c r="D138" s="60"/>
      <c r="E138" s="64" t="s">
        <v>151</v>
      </c>
      <c r="F138" s="61">
        <v>115</v>
      </c>
      <c r="G138" s="59" t="s">
        <v>5</v>
      </c>
    </row>
    <row r="139" spans="2:7">
      <c r="B139" s="64" t="s">
        <v>152</v>
      </c>
      <c r="C139" s="59" t="s">
        <v>5</v>
      </c>
      <c r="D139" s="60"/>
      <c r="E139" s="64" t="s">
        <v>152</v>
      </c>
      <c r="F139" s="61">
        <v>90</v>
      </c>
      <c r="G139" s="59" t="s">
        <v>5</v>
      </c>
    </row>
    <row r="140" spans="2:7">
      <c r="B140" s="62" t="s">
        <v>134</v>
      </c>
      <c r="C140" s="59" t="s">
        <v>5</v>
      </c>
      <c r="D140" s="60"/>
      <c r="E140" s="62" t="s">
        <v>134</v>
      </c>
      <c r="F140" s="61">
        <v>36</v>
      </c>
      <c r="G140" s="59" t="s">
        <v>5</v>
      </c>
    </row>
    <row r="141" spans="2:7">
      <c r="B141" s="65" t="s">
        <v>31</v>
      </c>
      <c r="C141" s="59" t="s">
        <v>4</v>
      </c>
      <c r="D141" s="60"/>
      <c r="E141" s="65" t="s">
        <v>31</v>
      </c>
      <c r="F141" s="66">
        <v>8.6562999999999999</v>
      </c>
      <c r="G141" s="59" t="s">
        <v>4</v>
      </c>
    </row>
    <row r="142" spans="2:7">
      <c r="B142" s="62" t="s">
        <v>61</v>
      </c>
      <c r="C142" s="59" t="s">
        <v>4</v>
      </c>
      <c r="D142" s="60"/>
      <c r="E142" s="62" t="s">
        <v>61</v>
      </c>
      <c r="F142" s="61">
        <v>10.75</v>
      </c>
      <c r="G142" s="59" t="s">
        <v>4</v>
      </c>
    </row>
    <row r="143" spans="2:7">
      <c r="B143" s="62" t="s">
        <v>451</v>
      </c>
      <c r="C143" s="59" t="s">
        <v>4</v>
      </c>
      <c r="D143" s="60"/>
      <c r="E143" s="62" t="s">
        <v>451</v>
      </c>
      <c r="F143" s="66">
        <v>6.5</v>
      </c>
      <c r="G143" s="59" t="s">
        <v>4</v>
      </c>
    </row>
    <row r="144" spans="2:7">
      <c r="B144" s="62" t="s">
        <v>20</v>
      </c>
      <c r="C144" s="59" t="s">
        <v>4</v>
      </c>
      <c r="D144" s="60"/>
      <c r="E144" s="62" t="s">
        <v>20</v>
      </c>
      <c r="F144" s="66">
        <v>4.4939999999999998</v>
      </c>
      <c r="G144" s="59" t="s">
        <v>4</v>
      </c>
    </row>
    <row r="145" spans="2:7">
      <c r="B145" s="62" t="s">
        <v>62</v>
      </c>
      <c r="C145" s="59" t="s">
        <v>63</v>
      </c>
      <c r="D145" s="60"/>
      <c r="E145" s="62" t="s">
        <v>62</v>
      </c>
      <c r="F145" s="61">
        <v>950</v>
      </c>
      <c r="G145" s="59" t="s">
        <v>63</v>
      </c>
    </row>
    <row r="146" spans="2:7">
      <c r="B146" s="62" t="s">
        <v>132</v>
      </c>
      <c r="C146" s="59" t="s">
        <v>63</v>
      </c>
      <c r="D146" s="60"/>
      <c r="E146" s="62" t="s">
        <v>132</v>
      </c>
      <c r="F146" s="61">
        <v>1650</v>
      </c>
      <c r="G146" s="59" t="s">
        <v>63</v>
      </c>
    </row>
    <row r="147" spans="2:7">
      <c r="B147" s="65" t="s">
        <v>160</v>
      </c>
      <c r="C147" s="59" t="s">
        <v>5</v>
      </c>
      <c r="D147" s="60"/>
      <c r="E147" s="65" t="s">
        <v>160</v>
      </c>
      <c r="F147" s="61">
        <v>2200</v>
      </c>
      <c r="G147" s="59" t="s">
        <v>5</v>
      </c>
    </row>
    <row r="148" spans="2:7">
      <c r="B148" s="65" t="s">
        <v>158</v>
      </c>
      <c r="C148" s="59" t="s">
        <v>5</v>
      </c>
      <c r="D148" s="60"/>
      <c r="E148" s="65" t="s">
        <v>158</v>
      </c>
      <c r="F148" s="61">
        <v>2500</v>
      </c>
      <c r="G148" s="59" t="s">
        <v>5</v>
      </c>
    </row>
    <row r="149" spans="2:7">
      <c r="B149" s="65" t="s">
        <v>159</v>
      </c>
      <c r="C149" s="59" t="s">
        <v>5</v>
      </c>
      <c r="D149" s="60"/>
      <c r="E149" s="65" t="s">
        <v>159</v>
      </c>
      <c r="F149" s="61">
        <v>2850</v>
      </c>
      <c r="G149" s="59" t="s">
        <v>5</v>
      </c>
    </row>
    <row r="150" spans="2:7">
      <c r="B150" s="62" t="s">
        <v>156</v>
      </c>
      <c r="C150" s="59" t="s">
        <v>9</v>
      </c>
      <c r="D150" s="60"/>
      <c r="E150" s="62" t="s">
        <v>156</v>
      </c>
      <c r="F150" s="61">
        <v>850</v>
      </c>
      <c r="G150" s="59" t="s">
        <v>9</v>
      </c>
    </row>
    <row r="151" spans="2:7">
      <c r="B151" s="62" t="s">
        <v>137</v>
      </c>
      <c r="C151" s="59" t="s">
        <v>63</v>
      </c>
      <c r="D151" s="60"/>
      <c r="E151" s="62" t="s">
        <v>137</v>
      </c>
      <c r="F151" s="61">
        <v>510</v>
      </c>
      <c r="G151" s="59" t="s">
        <v>63</v>
      </c>
    </row>
    <row r="152" spans="2:7">
      <c r="B152" s="62" t="s">
        <v>359</v>
      </c>
      <c r="C152" s="59" t="s">
        <v>360</v>
      </c>
      <c r="D152" s="60"/>
      <c r="E152" s="62" t="s">
        <v>359</v>
      </c>
      <c r="F152" s="61">
        <v>590</v>
      </c>
      <c r="G152" s="59" t="s">
        <v>360</v>
      </c>
    </row>
    <row r="153" spans="2:7">
      <c r="B153" s="62" t="s">
        <v>438</v>
      </c>
      <c r="C153" s="59" t="s">
        <v>5</v>
      </c>
      <c r="D153" s="60"/>
      <c r="E153" s="62" t="s">
        <v>438</v>
      </c>
      <c r="F153" s="61">
        <v>550</v>
      </c>
      <c r="G153" s="59" t="s">
        <v>5</v>
      </c>
    </row>
    <row r="154" spans="2:7">
      <c r="B154" s="62" t="s">
        <v>21</v>
      </c>
      <c r="C154" s="59" t="s">
        <v>5</v>
      </c>
      <c r="D154" s="60"/>
      <c r="E154" s="62" t="s">
        <v>21</v>
      </c>
      <c r="F154" s="61">
        <v>26.75</v>
      </c>
      <c r="G154" s="59" t="s">
        <v>5</v>
      </c>
    </row>
    <row r="155" spans="2:7">
      <c r="B155" s="62" t="s">
        <v>22</v>
      </c>
      <c r="C155" s="59" t="s">
        <v>5</v>
      </c>
      <c r="D155" s="60"/>
      <c r="E155" s="62" t="s">
        <v>22</v>
      </c>
      <c r="F155" s="61">
        <v>46.01</v>
      </c>
      <c r="G155" s="59" t="s">
        <v>5</v>
      </c>
    </row>
    <row r="156" spans="2:7">
      <c r="B156" s="62" t="s">
        <v>23</v>
      </c>
      <c r="C156" s="59" t="s">
        <v>5</v>
      </c>
      <c r="D156" s="60"/>
      <c r="E156" s="62" t="s">
        <v>23</v>
      </c>
      <c r="F156" s="61">
        <v>50.29</v>
      </c>
      <c r="G156" s="59" t="s">
        <v>5</v>
      </c>
    </row>
    <row r="157" spans="2:7">
      <c r="B157" s="62" t="s">
        <v>24</v>
      </c>
      <c r="C157" s="59" t="s">
        <v>5</v>
      </c>
      <c r="D157" s="60"/>
      <c r="E157" s="62" t="s">
        <v>24</v>
      </c>
      <c r="F157" s="61">
        <v>46.01</v>
      </c>
      <c r="G157" s="59" t="s">
        <v>5</v>
      </c>
    </row>
    <row r="158" spans="2:7">
      <c r="B158" s="62" t="s">
        <v>25</v>
      </c>
      <c r="C158" s="59" t="s">
        <v>5</v>
      </c>
      <c r="D158" s="60"/>
      <c r="E158" s="62" t="s">
        <v>25</v>
      </c>
      <c r="F158" s="61">
        <v>58.85</v>
      </c>
      <c r="G158" s="59" t="s">
        <v>5</v>
      </c>
    </row>
    <row r="159" spans="2:7">
      <c r="B159" s="62" t="s">
        <v>548</v>
      </c>
      <c r="C159" s="59" t="s">
        <v>5</v>
      </c>
      <c r="D159" s="60"/>
      <c r="E159" s="62" t="s">
        <v>548</v>
      </c>
      <c r="F159" s="61">
        <v>18</v>
      </c>
      <c r="G159" s="59" t="s">
        <v>5</v>
      </c>
    </row>
    <row r="160" spans="2:7">
      <c r="B160" s="67" t="s">
        <v>18</v>
      </c>
      <c r="C160" s="59" t="s">
        <v>5</v>
      </c>
      <c r="D160" s="60"/>
      <c r="E160" s="67" t="s">
        <v>18</v>
      </c>
      <c r="F160" s="61">
        <v>11.21</v>
      </c>
      <c r="G160" s="59" t="s">
        <v>5</v>
      </c>
    </row>
    <row r="161" spans="2:11">
      <c r="B161" s="67" t="s">
        <v>19</v>
      </c>
      <c r="C161" s="59" t="s">
        <v>5</v>
      </c>
      <c r="D161" s="60"/>
      <c r="E161" s="67" t="s">
        <v>19</v>
      </c>
      <c r="F161" s="61">
        <v>2.4931000000000001</v>
      </c>
      <c r="G161" s="59" t="s">
        <v>5</v>
      </c>
    </row>
    <row r="162" spans="2:11">
      <c r="B162" s="67" t="s">
        <v>139</v>
      </c>
      <c r="C162" s="59" t="s">
        <v>5</v>
      </c>
      <c r="D162" s="60"/>
      <c r="E162" s="67" t="s">
        <v>139</v>
      </c>
      <c r="F162" s="61">
        <v>2.34</v>
      </c>
      <c r="G162" s="59" t="s">
        <v>5</v>
      </c>
    </row>
    <row r="163" spans="2:11">
      <c r="B163" s="67" t="s">
        <v>138</v>
      </c>
      <c r="C163" s="59" t="s">
        <v>5</v>
      </c>
      <c r="D163" s="60"/>
      <c r="E163" s="67" t="s">
        <v>138</v>
      </c>
      <c r="F163" s="61">
        <v>4.3899999999999997</v>
      </c>
      <c r="G163" s="59" t="s">
        <v>5</v>
      </c>
    </row>
    <row r="164" spans="2:11">
      <c r="B164" s="67" t="s">
        <v>128</v>
      </c>
      <c r="C164" s="59" t="s">
        <v>5</v>
      </c>
      <c r="D164" s="60"/>
      <c r="E164" s="67" t="s">
        <v>128</v>
      </c>
      <c r="F164" s="61">
        <v>0.2</v>
      </c>
      <c r="G164" s="59" t="s">
        <v>5</v>
      </c>
    </row>
    <row r="165" spans="2:11">
      <c r="B165" s="65" t="s">
        <v>144</v>
      </c>
      <c r="C165" s="59" t="s">
        <v>9</v>
      </c>
      <c r="D165" s="60"/>
      <c r="E165" s="65" t="s">
        <v>144</v>
      </c>
      <c r="F165" s="61">
        <v>0.55000000000000004</v>
      </c>
      <c r="G165" s="59" t="s">
        <v>9</v>
      </c>
    </row>
    <row r="166" spans="2:11">
      <c r="B166" s="68" t="s">
        <v>145</v>
      </c>
      <c r="C166" s="59" t="s">
        <v>9</v>
      </c>
      <c r="D166" s="60"/>
      <c r="E166" s="68" t="s">
        <v>145</v>
      </c>
      <c r="F166" s="61">
        <v>0.55000000000000004</v>
      </c>
      <c r="G166" s="59" t="s">
        <v>9</v>
      </c>
    </row>
    <row r="167" spans="2:11">
      <c r="B167" s="65" t="s">
        <v>147</v>
      </c>
      <c r="C167" s="59" t="s">
        <v>9</v>
      </c>
      <c r="D167" s="60"/>
      <c r="E167" s="65" t="s">
        <v>147</v>
      </c>
      <c r="F167" s="61">
        <v>1</v>
      </c>
      <c r="G167" s="59" t="s">
        <v>9</v>
      </c>
    </row>
    <row r="168" spans="2:11">
      <c r="B168" s="62" t="s">
        <v>146</v>
      </c>
      <c r="C168" s="59" t="s">
        <v>9</v>
      </c>
      <c r="D168" s="60"/>
      <c r="E168" s="62" t="s">
        <v>146</v>
      </c>
      <c r="F168" s="61">
        <v>180</v>
      </c>
      <c r="G168" s="59" t="s">
        <v>9</v>
      </c>
    </row>
    <row r="169" spans="2:11">
      <c r="B169" s="62" t="s">
        <v>153</v>
      </c>
      <c r="C169" s="59" t="s">
        <v>40</v>
      </c>
      <c r="D169" s="60"/>
      <c r="E169" s="62" t="s">
        <v>153</v>
      </c>
      <c r="F169" s="61">
        <v>490</v>
      </c>
      <c r="G169" s="59" t="s">
        <v>40</v>
      </c>
    </row>
    <row r="170" spans="2:11">
      <c r="B170" s="62" t="s">
        <v>395</v>
      </c>
      <c r="C170" s="59" t="s">
        <v>40</v>
      </c>
      <c r="D170" s="60"/>
      <c r="E170" s="62" t="s">
        <v>395</v>
      </c>
      <c r="F170" s="61">
        <v>850</v>
      </c>
      <c r="G170" s="59" t="s">
        <v>40</v>
      </c>
    </row>
    <row r="171" spans="2:11">
      <c r="B171" s="84" t="s">
        <v>396</v>
      </c>
      <c r="C171" s="85" t="s">
        <v>40</v>
      </c>
      <c r="D171" s="86"/>
      <c r="E171" s="84" t="s">
        <v>396</v>
      </c>
      <c r="F171" s="87">
        <v>870</v>
      </c>
      <c r="G171" s="85" t="s">
        <v>40</v>
      </c>
    </row>
    <row r="172" spans="2:11">
      <c r="B172" s="84" t="s">
        <v>701</v>
      </c>
      <c r="C172" s="85" t="s">
        <v>5</v>
      </c>
      <c r="D172" s="86"/>
      <c r="E172" s="84" t="s">
        <v>701</v>
      </c>
      <c r="F172" s="87">
        <v>1750</v>
      </c>
      <c r="G172" s="85" t="s">
        <v>5</v>
      </c>
    </row>
    <row r="173" spans="2:11">
      <c r="B173" s="84" t="s">
        <v>702</v>
      </c>
      <c r="C173" s="85" t="s">
        <v>5</v>
      </c>
      <c r="D173" s="86"/>
      <c r="E173" s="84" t="s">
        <v>702</v>
      </c>
      <c r="F173" s="87">
        <v>1750</v>
      </c>
      <c r="G173" s="85" t="s">
        <v>5</v>
      </c>
    </row>
    <row r="174" spans="2:11">
      <c r="B174" s="155" t="s">
        <v>676</v>
      </c>
      <c r="C174" s="156" t="s">
        <v>5</v>
      </c>
      <c r="D174" s="157"/>
      <c r="E174" s="155" t="s">
        <v>676</v>
      </c>
      <c r="F174" s="158">
        <v>1198</v>
      </c>
      <c r="G174" s="156" t="s">
        <v>5</v>
      </c>
      <c r="K174" s="81"/>
    </row>
    <row r="175" spans="2:11">
      <c r="B175" s="155" t="s">
        <v>677</v>
      </c>
      <c r="C175" s="156" t="s">
        <v>5</v>
      </c>
      <c r="D175" s="157"/>
      <c r="E175" s="155" t="s">
        <v>677</v>
      </c>
      <c r="F175" s="158">
        <v>1104</v>
      </c>
      <c r="G175" s="156" t="s">
        <v>5</v>
      </c>
      <c r="K175" s="81"/>
    </row>
    <row r="176" spans="2:11">
      <c r="B176" s="155" t="s">
        <v>678</v>
      </c>
      <c r="C176" s="156" t="s">
        <v>5</v>
      </c>
      <c r="D176" s="157"/>
      <c r="E176" s="155" t="s">
        <v>678</v>
      </c>
      <c r="F176" s="158">
        <v>11404</v>
      </c>
      <c r="G176" s="156" t="s">
        <v>5</v>
      </c>
    </row>
    <row r="177" spans="2:10">
      <c r="B177" s="155" t="s">
        <v>661</v>
      </c>
      <c r="C177" s="156" t="s">
        <v>5</v>
      </c>
      <c r="D177" s="157"/>
      <c r="E177" s="155" t="s">
        <v>661</v>
      </c>
      <c r="F177" s="158">
        <v>1198</v>
      </c>
      <c r="G177" s="156" t="s">
        <v>5</v>
      </c>
    </row>
    <row r="178" spans="2:10">
      <c r="B178" s="155" t="s">
        <v>662</v>
      </c>
      <c r="C178" s="156" t="s">
        <v>5</v>
      </c>
      <c r="D178" s="157"/>
      <c r="E178" s="155" t="s">
        <v>662</v>
      </c>
      <c r="F178" s="158">
        <v>1198</v>
      </c>
      <c r="G178" s="156" t="s">
        <v>5</v>
      </c>
      <c r="I178" s="81" t="s">
        <v>120</v>
      </c>
      <c r="J178" s="81"/>
    </row>
    <row r="179" spans="2:10">
      <c r="B179" s="155" t="s">
        <v>663</v>
      </c>
      <c r="C179" s="156" t="s">
        <v>5</v>
      </c>
      <c r="D179" s="157"/>
      <c r="E179" s="155" t="s">
        <v>663</v>
      </c>
      <c r="F179" s="158">
        <v>1716</v>
      </c>
      <c r="G179" s="156" t="s">
        <v>5</v>
      </c>
      <c r="I179" s="81" t="s">
        <v>127</v>
      </c>
      <c r="J179" s="81"/>
    </row>
    <row r="180" spans="2:10">
      <c r="B180" s="155" t="s">
        <v>664</v>
      </c>
      <c r="C180" s="156" t="s">
        <v>5</v>
      </c>
      <c r="D180" s="157"/>
      <c r="E180" s="155" t="s">
        <v>664</v>
      </c>
      <c r="F180" s="158">
        <v>1848</v>
      </c>
      <c r="G180" s="156" t="s">
        <v>5</v>
      </c>
      <c r="I180" s="45" t="s">
        <v>100</v>
      </c>
    </row>
    <row r="181" spans="2:10">
      <c r="B181" s="155" t="s">
        <v>665</v>
      </c>
      <c r="C181" s="156" t="s">
        <v>5</v>
      </c>
      <c r="D181" s="157"/>
      <c r="E181" s="155" t="s">
        <v>665</v>
      </c>
      <c r="F181" s="158">
        <v>1716</v>
      </c>
      <c r="G181" s="156" t="s">
        <v>5</v>
      </c>
      <c r="I181" s="45" t="s">
        <v>121</v>
      </c>
    </row>
    <row r="182" spans="2:10">
      <c r="B182" s="155" t="s">
        <v>666</v>
      </c>
      <c r="C182" s="156" t="s">
        <v>5</v>
      </c>
      <c r="D182" s="157"/>
      <c r="E182" s="155" t="s">
        <v>666</v>
      </c>
      <c r="F182" s="158">
        <v>1716</v>
      </c>
      <c r="G182" s="156" t="s">
        <v>5</v>
      </c>
      <c r="H182" s="81"/>
    </row>
    <row r="183" spans="2:10">
      <c r="B183" s="155" t="s">
        <v>667</v>
      </c>
      <c r="C183" s="156" t="s">
        <v>5</v>
      </c>
      <c r="D183" s="157"/>
      <c r="E183" s="155" t="s">
        <v>667</v>
      </c>
      <c r="F183" s="158">
        <v>2038</v>
      </c>
      <c r="G183" s="156" t="s">
        <v>5</v>
      </c>
      <c r="H183" s="81"/>
    </row>
    <row r="184" spans="2:10">
      <c r="B184" s="155" t="s">
        <v>668</v>
      </c>
      <c r="C184" s="156" t="s">
        <v>5</v>
      </c>
      <c r="D184" s="157"/>
      <c r="E184" s="155" t="s">
        <v>668</v>
      </c>
      <c r="F184" s="158">
        <v>1944</v>
      </c>
      <c r="G184" s="156" t="s">
        <v>5</v>
      </c>
    </row>
    <row r="185" spans="2:10">
      <c r="B185" s="155" t="s">
        <v>669</v>
      </c>
      <c r="C185" s="156" t="s">
        <v>5</v>
      </c>
      <c r="D185" s="157"/>
      <c r="E185" s="155" t="s">
        <v>669</v>
      </c>
      <c r="F185" s="158">
        <v>1944</v>
      </c>
      <c r="G185" s="156" t="s">
        <v>5</v>
      </c>
    </row>
    <row r="186" spans="2:10">
      <c r="B186" s="155" t="s">
        <v>670</v>
      </c>
      <c r="C186" s="156" t="s">
        <v>5</v>
      </c>
      <c r="D186" s="157"/>
      <c r="E186" s="155" t="s">
        <v>670</v>
      </c>
      <c r="F186" s="158">
        <v>1524</v>
      </c>
      <c r="G186" s="156" t="s">
        <v>5</v>
      </c>
    </row>
    <row r="187" spans="2:10">
      <c r="B187" s="155" t="s">
        <v>671</v>
      </c>
      <c r="C187" s="156" t="s">
        <v>5</v>
      </c>
      <c r="D187" s="157"/>
      <c r="E187" s="155" t="s">
        <v>671</v>
      </c>
      <c r="F187" s="158">
        <v>1404</v>
      </c>
      <c r="G187" s="156" t="s">
        <v>5</v>
      </c>
    </row>
    <row r="188" spans="2:10">
      <c r="B188" s="155" t="s">
        <v>672</v>
      </c>
      <c r="C188" s="156" t="s">
        <v>5</v>
      </c>
      <c r="D188" s="157"/>
      <c r="E188" s="155" t="s">
        <v>672</v>
      </c>
      <c r="F188" s="158">
        <v>1404</v>
      </c>
      <c r="G188" s="156" t="s">
        <v>5</v>
      </c>
    </row>
    <row r="189" spans="2:10">
      <c r="B189" s="155" t="s">
        <v>673</v>
      </c>
      <c r="C189" s="156" t="s">
        <v>5</v>
      </c>
      <c r="D189" s="157"/>
      <c r="E189" s="155" t="s">
        <v>673</v>
      </c>
      <c r="F189" s="158">
        <v>1716</v>
      </c>
      <c r="G189" s="156" t="s">
        <v>5</v>
      </c>
    </row>
    <row r="190" spans="2:10">
      <c r="B190" s="155" t="s">
        <v>674</v>
      </c>
      <c r="C190" s="156" t="s">
        <v>5</v>
      </c>
      <c r="D190" s="157"/>
      <c r="E190" s="155" t="s">
        <v>674</v>
      </c>
      <c r="F190" s="158">
        <v>1644</v>
      </c>
      <c r="G190" s="156" t="s">
        <v>5</v>
      </c>
    </row>
    <row r="191" spans="2:10">
      <c r="B191" s="155" t="s">
        <v>675</v>
      </c>
      <c r="C191" s="156" t="s">
        <v>5</v>
      </c>
      <c r="D191" s="157"/>
      <c r="E191" s="155" t="s">
        <v>675</v>
      </c>
      <c r="F191" s="158">
        <v>1644</v>
      </c>
      <c r="G191" s="156" t="s">
        <v>5</v>
      </c>
    </row>
    <row r="192" spans="2:10">
      <c r="B192" s="155" t="s">
        <v>679</v>
      </c>
      <c r="C192" s="156" t="s">
        <v>5</v>
      </c>
      <c r="D192" s="157"/>
      <c r="E192" s="155" t="s">
        <v>679</v>
      </c>
      <c r="F192" s="158">
        <v>2616</v>
      </c>
      <c r="G192" s="156" t="s">
        <v>5</v>
      </c>
    </row>
    <row r="193" spans="2:7">
      <c r="B193" s="155" t="s">
        <v>680</v>
      </c>
      <c r="C193" s="156" t="s">
        <v>5</v>
      </c>
      <c r="D193" s="157"/>
      <c r="E193" s="155" t="s">
        <v>680</v>
      </c>
      <c r="F193" s="158">
        <v>2328</v>
      </c>
      <c r="G193" s="156" t="s">
        <v>5</v>
      </c>
    </row>
    <row r="194" spans="2:7">
      <c r="B194" s="155" t="s">
        <v>681</v>
      </c>
      <c r="C194" s="156" t="s">
        <v>5</v>
      </c>
      <c r="D194" s="157"/>
      <c r="E194" s="155" t="s">
        <v>681</v>
      </c>
      <c r="F194" s="158">
        <v>2220</v>
      </c>
      <c r="G194" s="156" t="s">
        <v>5</v>
      </c>
    </row>
    <row r="195" spans="2:7">
      <c r="B195" s="155" t="s">
        <v>682</v>
      </c>
      <c r="C195" s="156" t="s">
        <v>5</v>
      </c>
      <c r="D195" s="157"/>
      <c r="E195" s="155" t="s">
        <v>682</v>
      </c>
      <c r="F195" s="158">
        <v>3024</v>
      </c>
      <c r="G195" s="156" t="s">
        <v>5</v>
      </c>
    </row>
    <row r="196" spans="2:7">
      <c r="B196" s="155" t="s">
        <v>683</v>
      </c>
      <c r="C196" s="156" t="s">
        <v>5</v>
      </c>
      <c r="D196" s="157"/>
      <c r="E196" s="155" t="s">
        <v>683</v>
      </c>
      <c r="F196" s="158">
        <v>3108</v>
      </c>
      <c r="G196" s="156" t="s">
        <v>5</v>
      </c>
    </row>
    <row r="197" spans="2:7">
      <c r="B197" s="155" t="s">
        <v>684</v>
      </c>
      <c r="C197" s="156" t="s">
        <v>5</v>
      </c>
      <c r="D197" s="157"/>
      <c r="E197" s="155" t="s">
        <v>684</v>
      </c>
      <c r="F197" s="158">
        <v>3060</v>
      </c>
      <c r="G197" s="156" t="s">
        <v>5</v>
      </c>
    </row>
    <row r="198" spans="2:7">
      <c r="B198" s="155" t="s">
        <v>685</v>
      </c>
      <c r="C198" s="156" t="s">
        <v>5</v>
      </c>
      <c r="D198" s="157"/>
      <c r="E198" s="155" t="s">
        <v>685</v>
      </c>
      <c r="F198" s="158">
        <v>2820</v>
      </c>
      <c r="G198" s="156" t="s">
        <v>5</v>
      </c>
    </row>
    <row r="199" spans="2:7">
      <c r="B199" s="155" t="s">
        <v>686</v>
      </c>
      <c r="C199" s="156" t="s">
        <v>5</v>
      </c>
      <c r="D199" s="157"/>
      <c r="E199" s="155" t="s">
        <v>686</v>
      </c>
      <c r="F199" s="158">
        <v>4668</v>
      </c>
      <c r="G199" s="156" t="s">
        <v>5</v>
      </c>
    </row>
    <row r="200" spans="2:7">
      <c r="B200" s="155" t="s">
        <v>687</v>
      </c>
      <c r="C200" s="156" t="s">
        <v>5</v>
      </c>
      <c r="D200" s="157"/>
      <c r="E200" s="155" t="s">
        <v>687</v>
      </c>
      <c r="F200" s="158">
        <v>4308</v>
      </c>
      <c r="G200" s="156" t="s">
        <v>5</v>
      </c>
    </row>
    <row r="201" spans="2:7">
      <c r="B201" s="155" t="s">
        <v>688</v>
      </c>
      <c r="C201" s="156" t="s">
        <v>5</v>
      </c>
      <c r="D201" s="157"/>
      <c r="E201" s="155" t="s">
        <v>688</v>
      </c>
      <c r="F201" s="158">
        <v>11268</v>
      </c>
      <c r="G201" s="156" t="s">
        <v>5</v>
      </c>
    </row>
    <row r="202" spans="2:7">
      <c r="B202" s="155" t="s">
        <v>691</v>
      </c>
      <c r="C202" s="156" t="s">
        <v>5</v>
      </c>
      <c r="D202" s="157"/>
      <c r="E202" s="155" t="s">
        <v>691</v>
      </c>
      <c r="F202" s="158">
        <v>1700</v>
      </c>
      <c r="G202" s="156" t="s">
        <v>5</v>
      </c>
    </row>
    <row r="203" spans="2:7">
      <c r="B203" s="155" t="s">
        <v>690</v>
      </c>
      <c r="C203" s="156" t="s">
        <v>5</v>
      </c>
      <c r="D203" s="157"/>
      <c r="E203" s="155" t="s">
        <v>690</v>
      </c>
      <c r="F203" s="158">
        <v>4800</v>
      </c>
      <c r="G203" s="156" t="s">
        <v>5</v>
      </c>
    </row>
    <row r="204" spans="2:7">
      <c r="B204" s="155" t="s">
        <v>689</v>
      </c>
      <c r="C204" s="156" t="s">
        <v>5</v>
      </c>
      <c r="D204" s="157"/>
      <c r="E204" s="155" t="s">
        <v>689</v>
      </c>
      <c r="F204" s="158">
        <v>11000</v>
      </c>
      <c r="G204" s="156" t="s">
        <v>5</v>
      </c>
    </row>
    <row r="205" spans="2:7">
      <c r="B205" s="84" t="s">
        <v>625</v>
      </c>
      <c r="C205" s="85" t="s">
        <v>63</v>
      </c>
      <c r="D205" s="86"/>
      <c r="E205" s="84" t="s">
        <v>625</v>
      </c>
      <c r="F205" s="87">
        <v>200</v>
      </c>
      <c r="G205" s="85" t="s">
        <v>63</v>
      </c>
    </row>
    <row r="206" spans="2:7">
      <c r="B206" s="84" t="s">
        <v>704</v>
      </c>
      <c r="C206" s="85" t="s">
        <v>4</v>
      </c>
      <c r="D206" s="86"/>
      <c r="E206" s="84" t="s">
        <v>704</v>
      </c>
      <c r="F206" s="87">
        <v>15</v>
      </c>
      <c r="G206" s="85" t="s">
        <v>4</v>
      </c>
    </row>
    <row r="207" spans="2:7">
      <c r="B207" s="84" t="s">
        <v>703</v>
      </c>
      <c r="C207" s="85" t="s">
        <v>4</v>
      </c>
      <c r="D207" s="86"/>
      <c r="E207" s="84" t="s">
        <v>703</v>
      </c>
      <c r="F207" s="87">
        <v>50</v>
      </c>
      <c r="G207" s="85" t="s">
        <v>4</v>
      </c>
    </row>
    <row r="208" spans="2:7">
      <c r="B208" s="84" t="s">
        <v>617</v>
      </c>
      <c r="C208" s="85" t="s">
        <v>9</v>
      </c>
      <c r="D208" s="86"/>
      <c r="E208" s="84" t="s">
        <v>617</v>
      </c>
      <c r="F208" s="87">
        <v>33</v>
      </c>
      <c r="G208" s="85" t="s">
        <v>9</v>
      </c>
    </row>
    <row r="209" spans="2:7">
      <c r="B209" s="84" t="s">
        <v>626</v>
      </c>
      <c r="C209" s="85" t="s">
        <v>4</v>
      </c>
      <c r="D209" s="86"/>
      <c r="E209" s="84" t="s">
        <v>626</v>
      </c>
      <c r="F209" s="87">
        <v>10</v>
      </c>
      <c r="G209" s="85" t="s">
        <v>4</v>
      </c>
    </row>
    <row r="210" spans="2:7">
      <c r="B210" s="84" t="s">
        <v>534</v>
      </c>
      <c r="C210" s="85" t="s">
        <v>9</v>
      </c>
      <c r="D210" s="86"/>
      <c r="E210" s="84" t="s">
        <v>534</v>
      </c>
      <c r="F210" s="87">
        <v>50</v>
      </c>
      <c r="G210" s="85" t="s">
        <v>9</v>
      </c>
    </row>
    <row r="211" spans="2:7">
      <c r="B211" s="84" t="s">
        <v>535</v>
      </c>
      <c r="C211" s="85" t="s">
        <v>536</v>
      </c>
      <c r="D211" s="86"/>
      <c r="E211" s="84" t="s">
        <v>535</v>
      </c>
      <c r="F211" s="87">
        <v>20</v>
      </c>
      <c r="G211" s="85" t="s">
        <v>536</v>
      </c>
    </row>
    <row r="212" spans="2:7">
      <c r="B212" s="84" t="s">
        <v>537</v>
      </c>
      <c r="C212" s="85" t="s">
        <v>536</v>
      </c>
      <c r="D212" s="86"/>
      <c r="E212" s="84" t="s">
        <v>537</v>
      </c>
      <c r="F212" s="87">
        <v>15</v>
      </c>
      <c r="G212" s="85" t="s">
        <v>536</v>
      </c>
    </row>
    <row r="213" spans="2:7">
      <c r="B213" s="84" t="s">
        <v>538</v>
      </c>
      <c r="C213" s="85" t="s">
        <v>536</v>
      </c>
      <c r="D213" s="86"/>
      <c r="E213" s="84" t="s">
        <v>538</v>
      </c>
      <c r="F213" s="87">
        <v>8</v>
      </c>
      <c r="G213" s="85" t="s">
        <v>536</v>
      </c>
    </row>
    <row r="214" spans="2:7">
      <c r="B214" s="84" t="s">
        <v>814</v>
      </c>
      <c r="C214" s="85" t="s">
        <v>423</v>
      </c>
      <c r="D214" s="86"/>
      <c r="E214" s="84" t="s">
        <v>814</v>
      </c>
      <c r="F214" s="87">
        <v>1300</v>
      </c>
      <c r="G214" s="85" t="s">
        <v>423</v>
      </c>
    </row>
    <row r="215" spans="2:7">
      <c r="B215" s="84" t="s">
        <v>420</v>
      </c>
      <c r="C215" s="85" t="s">
        <v>423</v>
      </c>
      <c r="D215" s="86"/>
      <c r="E215" s="84" t="s">
        <v>420</v>
      </c>
      <c r="F215" s="87">
        <v>1000</v>
      </c>
      <c r="G215" s="85" t="s">
        <v>423</v>
      </c>
    </row>
    <row r="216" spans="2:7">
      <c r="B216" s="84" t="s">
        <v>421</v>
      </c>
      <c r="C216" s="85" t="s">
        <v>423</v>
      </c>
      <c r="D216" s="86"/>
      <c r="E216" s="84" t="s">
        <v>421</v>
      </c>
      <c r="F216" s="87">
        <v>1500</v>
      </c>
      <c r="G216" s="85" t="s">
        <v>423</v>
      </c>
    </row>
    <row r="217" spans="2:7">
      <c r="B217" s="84" t="s">
        <v>422</v>
      </c>
      <c r="C217" s="85" t="s">
        <v>423</v>
      </c>
      <c r="D217" s="86"/>
      <c r="E217" s="84" t="s">
        <v>422</v>
      </c>
      <c r="F217" s="87">
        <v>2000</v>
      </c>
      <c r="G217" s="85" t="s">
        <v>423</v>
      </c>
    </row>
    <row r="218" spans="2:7">
      <c r="B218" s="54" t="s">
        <v>839</v>
      </c>
      <c r="C218" s="70" t="s">
        <v>4</v>
      </c>
      <c r="D218" s="71"/>
      <c r="E218" s="54" t="s">
        <v>839</v>
      </c>
      <c r="F218" s="56">
        <v>3</v>
      </c>
      <c r="G218" s="70" t="s">
        <v>4</v>
      </c>
    </row>
    <row r="219" spans="2:7">
      <c r="B219" s="91" t="s">
        <v>57</v>
      </c>
      <c r="C219" s="70" t="s">
        <v>4</v>
      </c>
      <c r="D219" s="71"/>
      <c r="E219" s="91" t="s">
        <v>57</v>
      </c>
      <c r="F219" s="56">
        <v>11</v>
      </c>
      <c r="G219" s="70" t="s">
        <v>4</v>
      </c>
    </row>
    <row r="220" spans="2:7">
      <c r="B220" s="91" t="s">
        <v>58</v>
      </c>
      <c r="C220" s="70" t="s">
        <v>4</v>
      </c>
      <c r="D220" s="71"/>
      <c r="E220" s="91" t="s">
        <v>58</v>
      </c>
      <c r="F220" s="56">
        <v>15</v>
      </c>
      <c r="G220" s="70" t="s">
        <v>4</v>
      </c>
    </row>
    <row r="221" spans="2:7">
      <c r="B221" s="91" t="s">
        <v>59</v>
      </c>
      <c r="C221" s="70" t="s">
        <v>4</v>
      </c>
      <c r="D221" s="71"/>
      <c r="E221" s="91" t="s">
        <v>59</v>
      </c>
      <c r="F221" s="56">
        <v>19</v>
      </c>
      <c r="G221" s="70" t="s">
        <v>4</v>
      </c>
    </row>
    <row r="222" spans="2:7">
      <c r="B222" s="54" t="s">
        <v>60</v>
      </c>
      <c r="C222" s="70" t="s">
        <v>4</v>
      </c>
      <c r="D222" s="71"/>
      <c r="E222" s="54" t="s">
        <v>60</v>
      </c>
      <c r="F222" s="56">
        <v>38</v>
      </c>
      <c r="G222" s="70" t="s">
        <v>4</v>
      </c>
    </row>
    <row r="223" spans="2:7">
      <c r="B223" s="92" t="s">
        <v>435</v>
      </c>
      <c r="C223" s="70" t="s">
        <v>5</v>
      </c>
      <c r="D223" s="71"/>
      <c r="E223" s="92" t="s">
        <v>435</v>
      </c>
      <c r="F223" s="93">
        <v>6</v>
      </c>
      <c r="G223" s="70" t="s">
        <v>5</v>
      </c>
    </row>
    <row r="224" spans="2:7">
      <c r="B224" s="92" t="s">
        <v>436</v>
      </c>
      <c r="C224" s="70" t="s">
        <v>5</v>
      </c>
      <c r="D224" s="71"/>
      <c r="E224" s="92" t="s">
        <v>436</v>
      </c>
      <c r="F224" s="93">
        <v>17</v>
      </c>
      <c r="G224" s="70" t="s">
        <v>5</v>
      </c>
    </row>
    <row r="225" spans="2:7">
      <c r="B225" s="92" t="s">
        <v>453</v>
      </c>
      <c r="C225" s="70" t="s">
        <v>5</v>
      </c>
      <c r="D225" s="71"/>
      <c r="E225" s="92" t="s">
        <v>453</v>
      </c>
      <c r="F225" s="93">
        <v>14</v>
      </c>
      <c r="G225" s="70" t="s">
        <v>5</v>
      </c>
    </row>
    <row r="226" spans="2:7">
      <c r="B226" s="92" t="s">
        <v>437</v>
      </c>
      <c r="C226" s="70" t="s">
        <v>5</v>
      </c>
      <c r="D226" s="71"/>
      <c r="E226" s="92" t="s">
        <v>437</v>
      </c>
      <c r="F226" s="93">
        <v>19</v>
      </c>
      <c r="G226" s="70" t="s">
        <v>5</v>
      </c>
    </row>
    <row r="227" spans="2:7">
      <c r="B227" s="69" t="s">
        <v>816</v>
      </c>
      <c r="C227" s="70" t="s">
        <v>5</v>
      </c>
      <c r="D227" s="71"/>
      <c r="E227" s="69" t="s">
        <v>816</v>
      </c>
      <c r="F227" s="72">
        <v>15000</v>
      </c>
      <c r="G227" s="70" t="s">
        <v>5</v>
      </c>
    </row>
    <row r="228" spans="2:7">
      <c r="B228" s="69" t="s">
        <v>817</v>
      </c>
      <c r="C228" s="70" t="s">
        <v>5</v>
      </c>
      <c r="D228" s="71"/>
      <c r="E228" s="69" t="s">
        <v>817</v>
      </c>
      <c r="F228" s="72">
        <v>22000</v>
      </c>
      <c r="G228" s="70" t="s">
        <v>5</v>
      </c>
    </row>
    <row r="229" spans="2:7">
      <c r="B229" s="69" t="s">
        <v>818</v>
      </c>
      <c r="C229" s="70" t="s">
        <v>5</v>
      </c>
      <c r="D229" s="71"/>
      <c r="E229" s="69" t="s">
        <v>818</v>
      </c>
      <c r="F229" s="72">
        <v>34000</v>
      </c>
      <c r="G229" s="70" t="s">
        <v>5</v>
      </c>
    </row>
    <row r="230" spans="2:7">
      <c r="B230" s="69" t="s">
        <v>819</v>
      </c>
      <c r="C230" s="70" t="s">
        <v>5</v>
      </c>
      <c r="D230" s="71"/>
      <c r="E230" s="69" t="s">
        <v>819</v>
      </c>
      <c r="F230" s="72">
        <v>21000</v>
      </c>
      <c r="G230" s="70" t="s">
        <v>5</v>
      </c>
    </row>
    <row r="231" spans="2:7">
      <c r="B231" s="69" t="s">
        <v>820</v>
      </c>
      <c r="C231" s="70" t="s">
        <v>5</v>
      </c>
      <c r="D231" s="71"/>
      <c r="E231" s="69" t="s">
        <v>820</v>
      </c>
      <c r="F231" s="72">
        <v>33000</v>
      </c>
      <c r="G231" s="70" t="s">
        <v>5</v>
      </c>
    </row>
    <row r="232" spans="2:7">
      <c r="B232" s="69" t="s">
        <v>821</v>
      </c>
      <c r="C232" s="70" t="s">
        <v>5</v>
      </c>
      <c r="D232" s="71"/>
      <c r="E232" s="69" t="s">
        <v>821</v>
      </c>
      <c r="F232" s="72">
        <v>25000</v>
      </c>
      <c r="G232" s="70" t="s">
        <v>5</v>
      </c>
    </row>
    <row r="233" spans="2:7">
      <c r="B233" s="69" t="s">
        <v>822</v>
      </c>
      <c r="C233" s="70" t="s">
        <v>5</v>
      </c>
      <c r="D233" s="71"/>
      <c r="E233" s="69" t="s">
        <v>822</v>
      </c>
      <c r="F233" s="72">
        <v>70000</v>
      </c>
      <c r="G233" s="70" t="s">
        <v>5</v>
      </c>
    </row>
    <row r="234" spans="2:7">
      <c r="B234" s="69" t="s">
        <v>823</v>
      </c>
      <c r="C234" s="70" t="s">
        <v>40</v>
      </c>
      <c r="D234" s="71"/>
      <c r="E234" s="69" t="s">
        <v>823</v>
      </c>
      <c r="F234" s="72">
        <v>2200</v>
      </c>
      <c r="G234" s="70" t="s">
        <v>40</v>
      </c>
    </row>
    <row r="235" spans="2:7">
      <c r="B235" s="69" t="s">
        <v>824</v>
      </c>
      <c r="C235" s="70" t="s">
        <v>836</v>
      </c>
      <c r="D235" s="71"/>
      <c r="E235" s="69" t="s">
        <v>824</v>
      </c>
      <c r="F235" s="72">
        <v>4590</v>
      </c>
      <c r="G235" s="70" t="s">
        <v>836</v>
      </c>
    </row>
    <row r="236" spans="2:7">
      <c r="B236" s="69" t="s">
        <v>825</v>
      </c>
      <c r="C236" s="70" t="s">
        <v>836</v>
      </c>
      <c r="D236" s="71"/>
      <c r="E236" s="69" t="s">
        <v>825</v>
      </c>
      <c r="F236" s="72">
        <v>7990</v>
      </c>
      <c r="G236" s="70" t="s">
        <v>836</v>
      </c>
    </row>
    <row r="237" spans="2:7">
      <c r="B237" s="69" t="s">
        <v>826</v>
      </c>
      <c r="C237" s="70" t="s">
        <v>836</v>
      </c>
      <c r="D237" s="71"/>
      <c r="E237" s="69" t="s">
        <v>826</v>
      </c>
      <c r="F237" s="72">
        <v>11500</v>
      </c>
      <c r="G237" s="70" t="s">
        <v>836</v>
      </c>
    </row>
    <row r="238" spans="2:7">
      <c r="B238" s="69" t="s">
        <v>827</v>
      </c>
      <c r="C238" s="70" t="s">
        <v>837</v>
      </c>
      <c r="D238" s="71"/>
      <c r="E238" s="69" t="s">
        <v>827</v>
      </c>
      <c r="F238" s="200">
        <v>1350</v>
      </c>
      <c r="G238" s="70" t="s">
        <v>837</v>
      </c>
    </row>
    <row r="239" spans="2:7">
      <c r="B239" s="69" t="s">
        <v>828</v>
      </c>
      <c r="C239" s="70" t="s">
        <v>837</v>
      </c>
      <c r="D239" s="71"/>
      <c r="E239" s="69" t="s">
        <v>828</v>
      </c>
      <c r="F239" s="200">
        <v>2550</v>
      </c>
      <c r="G239" s="70" t="s">
        <v>837</v>
      </c>
    </row>
    <row r="240" spans="2:7">
      <c r="B240" s="69" t="s">
        <v>829</v>
      </c>
      <c r="C240" s="70" t="s">
        <v>837</v>
      </c>
      <c r="D240" s="71"/>
      <c r="E240" s="69" t="s">
        <v>829</v>
      </c>
      <c r="F240" s="200">
        <v>2150</v>
      </c>
      <c r="G240" s="70" t="s">
        <v>837</v>
      </c>
    </row>
    <row r="241" spans="2:7">
      <c r="B241" s="69" t="s">
        <v>830</v>
      </c>
      <c r="C241" s="70" t="s">
        <v>837</v>
      </c>
      <c r="D241" s="71"/>
      <c r="E241" s="69" t="s">
        <v>830</v>
      </c>
      <c r="F241" s="200">
        <v>5700</v>
      </c>
      <c r="G241" s="70" t="s">
        <v>837</v>
      </c>
    </row>
    <row r="242" spans="2:7">
      <c r="B242" s="69" t="s">
        <v>831</v>
      </c>
      <c r="C242" s="70" t="s">
        <v>837</v>
      </c>
      <c r="D242" s="71"/>
      <c r="E242" s="69" t="s">
        <v>831</v>
      </c>
      <c r="F242" s="200">
        <v>2790</v>
      </c>
      <c r="G242" s="70" t="s">
        <v>837</v>
      </c>
    </row>
    <row r="243" spans="2:7">
      <c r="B243" s="69" t="s">
        <v>832</v>
      </c>
      <c r="C243" s="70" t="s">
        <v>5</v>
      </c>
      <c r="D243" s="71"/>
      <c r="E243" s="69" t="s">
        <v>832</v>
      </c>
      <c r="F243" s="199">
        <v>54500</v>
      </c>
      <c r="G243" s="70" t="s">
        <v>5</v>
      </c>
    </row>
    <row r="244" spans="2:7">
      <c r="B244" s="69" t="s">
        <v>833</v>
      </c>
      <c r="C244" s="70" t="s">
        <v>5</v>
      </c>
      <c r="D244" s="71"/>
      <c r="E244" s="69" t="s">
        <v>833</v>
      </c>
      <c r="F244" s="201">
        <v>54500</v>
      </c>
      <c r="G244" s="70" t="s">
        <v>5</v>
      </c>
    </row>
    <row r="245" spans="2:7">
      <c r="B245" s="69" t="s">
        <v>834</v>
      </c>
      <c r="C245" s="70" t="s">
        <v>5</v>
      </c>
      <c r="D245" s="71"/>
      <c r="E245" s="69" t="s">
        <v>834</v>
      </c>
      <c r="F245" s="201">
        <v>92800</v>
      </c>
      <c r="G245" s="70" t="s">
        <v>5</v>
      </c>
    </row>
    <row r="246" spans="2:7">
      <c r="B246" s="69" t="s">
        <v>835</v>
      </c>
      <c r="C246" s="70" t="s">
        <v>5</v>
      </c>
      <c r="D246" s="285"/>
      <c r="E246" s="69" t="s">
        <v>835</v>
      </c>
      <c r="F246" s="201">
        <v>1800</v>
      </c>
      <c r="G246" s="70" t="s">
        <v>5</v>
      </c>
    </row>
    <row r="247" spans="2:7">
      <c r="B247" s="92" t="s">
        <v>631</v>
      </c>
      <c r="C247" s="70" t="s">
        <v>4</v>
      </c>
      <c r="D247" s="71"/>
      <c r="E247" s="92" t="s">
        <v>631</v>
      </c>
      <c r="F247" s="93">
        <v>7</v>
      </c>
      <c r="G247" s="70" t="s">
        <v>4</v>
      </c>
    </row>
    <row r="248" spans="2:7">
      <c r="B248" s="54" t="s">
        <v>632</v>
      </c>
      <c r="C248" s="70" t="s">
        <v>4</v>
      </c>
      <c r="D248" s="71"/>
      <c r="E248" s="54" t="s">
        <v>632</v>
      </c>
      <c r="F248" s="56">
        <v>7</v>
      </c>
      <c r="G248" s="70" t="s">
        <v>4</v>
      </c>
    </row>
    <row r="249" spans="2:7">
      <c r="B249" s="54" t="s">
        <v>401</v>
      </c>
      <c r="C249" s="70" t="s">
        <v>4</v>
      </c>
      <c r="D249" s="71"/>
      <c r="E249" s="54" t="s">
        <v>401</v>
      </c>
      <c r="F249" s="56">
        <v>14</v>
      </c>
      <c r="G249" s="70" t="s">
        <v>4</v>
      </c>
    </row>
    <row r="250" spans="2:7">
      <c r="B250" s="54" t="s">
        <v>579</v>
      </c>
      <c r="C250" s="70" t="s">
        <v>4</v>
      </c>
      <c r="D250" s="71"/>
      <c r="E250" s="54" t="s">
        <v>579</v>
      </c>
      <c r="F250" s="56">
        <v>17</v>
      </c>
      <c r="G250" s="70" t="s">
        <v>4</v>
      </c>
    </row>
    <row r="251" spans="2:7">
      <c r="B251" s="69" t="s">
        <v>633</v>
      </c>
      <c r="C251" s="70" t="s">
        <v>4</v>
      </c>
      <c r="D251" s="71"/>
      <c r="E251" s="69" t="s">
        <v>633</v>
      </c>
      <c r="F251" s="56">
        <v>11</v>
      </c>
      <c r="G251" s="70" t="s">
        <v>4</v>
      </c>
    </row>
    <row r="252" spans="2:7">
      <c r="B252" s="69" t="s">
        <v>405</v>
      </c>
      <c r="C252" s="70" t="s">
        <v>4</v>
      </c>
      <c r="D252" s="71"/>
      <c r="E252" s="69" t="s">
        <v>405</v>
      </c>
      <c r="F252" s="56">
        <v>23</v>
      </c>
      <c r="G252" s="70" t="s">
        <v>4</v>
      </c>
    </row>
    <row r="253" spans="2:7">
      <c r="B253" s="69" t="s">
        <v>634</v>
      </c>
      <c r="C253" s="70" t="s">
        <v>4</v>
      </c>
      <c r="D253" s="71"/>
      <c r="E253" s="69" t="s">
        <v>634</v>
      </c>
      <c r="F253" s="72">
        <v>70</v>
      </c>
      <c r="G253" s="70" t="s">
        <v>4</v>
      </c>
    </row>
    <row r="254" spans="2:7">
      <c r="B254" s="69" t="s">
        <v>402</v>
      </c>
      <c r="C254" s="70" t="s">
        <v>4</v>
      </c>
      <c r="D254" s="71"/>
      <c r="E254" s="69" t="s">
        <v>402</v>
      </c>
      <c r="F254" s="72">
        <v>160</v>
      </c>
      <c r="G254" s="70" t="s">
        <v>4</v>
      </c>
    </row>
    <row r="255" spans="2:7">
      <c r="B255" s="69" t="s">
        <v>635</v>
      </c>
      <c r="C255" s="70" t="s">
        <v>4</v>
      </c>
      <c r="D255" s="71"/>
      <c r="E255" s="69" t="s">
        <v>635</v>
      </c>
      <c r="F255" s="72">
        <v>400</v>
      </c>
      <c r="G255" s="70" t="s">
        <v>4</v>
      </c>
    </row>
    <row r="256" spans="2:7">
      <c r="B256" s="69" t="s">
        <v>64</v>
      </c>
      <c r="C256" s="70" t="s">
        <v>4</v>
      </c>
      <c r="D256" s="71"/>
      <c r="E256" s="69" t="s">
        <v>64</v>
      </c>
      <c r="F256" s="72">
        <v>800</v>
      </c>
      <c r="G256" s="70" t="s">
        <v>4</v>
      </c>
    </row>
    <row r="257" spans="2:7">
      <c r="B257" s="69" t="s">
        <v>636</v>
      </c>
      <c r="C257" s="70" t="s">
        <v>4</v>
      </c>
      <c r="D257" s="71"/>
      <c r="E257" s="69" t="s">
        <v>636</v>
      </c>
      <c r="F257" s="72">
        <v>14</v>
      </c>
      <c r="G257" s="70" t="s">
        <v>4</v>
      </c>
    </row>
    <row r="258" spans="2:7">
      <c r="B258" s="69" t="s">
        <v>403</v>
      </c>
      <c r="C258" s="70" t="s">
        <v>4</v>
      </c>
      <c r="D258" s="71"/>
      <c r="E258" s="69" t="s">
        <v>403</v>
      </c>
      <c r="F258" s="72">
        <v>23</v>
      </c>
      <c r="G258" s="70" t="s">
        <v>4</v>
      </c>
    </row>
    <row r="259" spans="2:7">
      <c r="B259" s="69" t="s">
        <v>637</v>
      </c>
      <c r="C259" s="70" t="s">
        <v>4</v>
      </c>
      <c r="D259" s="71"/>
      <c r="E259" s="69" t="s">
        <v>637</v>
      </c>
      <c r="F259" s="72">
        <v>60</v>
      </c>
      <c r="G259" s="70" t="s">
        <v>4</v>
      </c>
    </row>
    <row r="260" spans="2:7">
      <c r="B260" s="69" t="s">
        <v>404</v>
      </c>
      <c r="C260" s="70" t="s">
        <v>4</v>
      </c>
      <c r="D260" s="71"/>
      <c r="E260" s="69" t="s">
        <v>404</v>
      </c>
      <c r="F260" s="72">
        <v>120</v>
      </c>
      <c r="G260" s="70" t="s">
        <v>4</v>
      </c>
    </row>
    <row r="261" spans="2:7">
      <c r="B261" s="69" t="s">
        <v>638</v>
      </c>
      <c r="C261" s="70" t="s">
        <v>4</v>
      </c>
      <c r="D261" s="71"/>
      <c r="E261" s="69" t="s">
        <v>638</v>
      </c>
      <c r="F261" s="72">
        <v>70</v>
      </c>
      <c r="G261" s="70" t="s">
        <v>4</v>
      </c>
    </row>
    <row r="262" spans="2:7">
      <c r="B262" s="69" t="s">
        <v>32</v>
      </c>
      <c r="C262" s="70" t="s">
        <v>4</v>
      </c>
      <c r="D262" s="71"/>
      <c r="E262" s="69" t="s">
        <v>32</v>
      </c>
      <c r="F262" s="72">
        <v>160</v>
      </c>
      <c r="G262" s="70" t="s">
        <v>4</v>
      </c>
    </row>
    <row r="263" spans="2:7">
      <c r="B263" s="69" t="s">
        <v>415</v>
      </c>
      <c r="C263" s="70" t="s">
        <v>50</v>
      </c>
      <c r="D263" s="71"/>
      <c r="E263" s="69" t="s">
        <v>415</v>
      </c>
      <c r="F263" s="72">
        <v>1070</v>
      </c>
      <c r="G263" s="70" t="s">
        <v>50</v>
      </c>
    </row>
    <row r="264" spans="2:7">
      <c r="B264" s="69" t="s">
        <v>417</v>
      </c>
      <c r="C264" s="70" t="s">
        <v>4</v>
      </c>
      <c r="D264" s="71"/>
      <c r="E264" s="69" t="s">
        <v>417</v>
      </c>
      <c r="F264" s="72">
        <v>40</v>
      </c>
      <c r="G264" s="70" t="s">
        <v>4</v>
      </c>
    </row>
    <row r="265" spans="2:7">
      <c r="B265" s="69" t="s">
        <v>416</v>
      </c>
      <c r="C265" s="70" t="s">
        <v>413</v>
      </c>
      <c r="D265" s="71"/>
      <c r="E265" s="69" t="s">
        <v>416</v>
      </c>
      <c r="F265" s="72">
        <v>2500</v>
      </c>
      <c r="G265" s="70" t="s">
        <v>413</v>
      </c>
    </row>
    <row r="266" spans="2:7">
      <c r="B266" s="69" t="s">
        <v>414</v>
      </c>
      <c r="C266" s="70" t="s">
        <v>50</v>
      </c>
      <c r="D266" s="71"/>
      <c r="E266" s="69" t="s">
        <v>414</v>
      </c>
      <c r="F266" s="72">
        <v>2000</v>
      </c>
      <c r="G266" s="70" t="s">
        <v>50</v>
      </c>
    </row>
    <row r="267" spans="2:7">
      <c r="B267" s="69" t="s">
        <v>65</v>
      </c>
      <c r="C267" s="70" t="s">
        <v>0</v>
      </c>
      <c r="D267" s="71"/>
      <c r="E267" s="69" t="s">
        <v>65</v>
      </c>
      <c r="F267" s="72">
        <v>535</v>
      </c>
      <c r="G267" s="70" t="s">
        <v>0</v>
      </c>
    </row>
    <row r="268" spans="2:7">
      <c r="B268" s="69" t="s">
        <v>426</v>
      </c>
      <c r="C268" s="70" t="s">
        <v>0</v>
      </c>
      <c r="D268" s="71"/>
      <c r="E268" s="69" t="s">
        <v>426</v>
      </c>
      <c r="F268" s="73">
        <v>1000</v>
      </c>
      <c r="G268" s="70" t="s">
        <v>0</v>
      </c>
    </row>
    <row r="269" spans="2:7">
      <c r="B269" s="69" t="s">
        <v>119</v>
      </c>
      <c r="C269" s="70" t="s">
        <v>0</v>
      </c>
      <c r="D269" s="71"/>
      <c r="E269" s="69" t="s">
        <v>119</v>
      </c>
      <c r="F269" s="72">
        <v>1500</v>
      </c>
      <c r="G269" s="70" t="s">
        <v>0</v>
      </c>
    </row>
    <row r="270" spans="2:7">
      <c r="B270" s="69" t="s">
        <v>427</v>
      </c>
      <c r="C270" s="70" t="s">
        <v>0</v>
      </c>
      <c r="D270" s="71"/>
      <c r="E270" s="69" t="s">
        <v>427</v>
      </c>
      <c r="F270" s="73">
        <v>1000</v>
      </c>
      <c r="G270" s="70" t="s">
        <v>0</v>
      </c>
    </row>
    <row r="271" spans="2:7">
      <c r="B271" s="69" t="s">
        <v>154</v>
      </c>
      <c r="C271" s="70" t="s">
        <v>0</v>
      </c>
      <c r="D271" s="71"/>
      <c r="E271" s="69" t="s">
        <v>154</v>
      </c>
      <c r="F271" s="73">
        <v>1500</v>
      </c>
      <c r="G271" s="70" t="s">
        <v>0</v>
      </c>
    </row>
    <row r="272" spans="2:7">
      <c r="B272" s="69" t="s">
        <v>425</v>
      </c>
      <c r="C272" s="70" t="s">
        <v>0</v>
      </c>
      <c r="D272" s="71"/>
      <c r="E272" s="69" t="s">
        <v>425</v>
      </c>
      <c r="F272" s="72">
        <v>2500</v>
      </c>
      <c r="G272" s="70" t="s">
        <v>0</v>
      </c>
    </row>
    <row r="273" spans="2:7">
      <c r="B273" s="88" t="s">
        <v>432</v>
      </c>
      <c r="C273" s="70" t="s">
        <v>0</v>
      </c>
      <c r="D273" s="71"/>
      <c r="E273" s="88" t="s">
        <v>432</v>
      </c>
      <c r="F273" s="89">
        <v>2500</v>
      </c>
      <c r="G273" s="70" t="s">
        <v>0</v>
      </c>
    </row>
    <row r="274" spans="2:7">
      <c r="B274" s="88" t="s">
        <v>433</v>
      </c>
      <c r="C274" s="70" t="s">
        <v>0</v>
      </c>
      <c r="D274" s="71"/>
      <c r="E274" s="88" t="s">
        <v>433</v>
      </c>
      <c r="F274" s="89">
        <v>3000</v>
      </c>
      <c r="G274" s="70" t="s">
        <v>0</v>
      </c>
    </row>
    <row r="275" spans="2:7">
      <c r="B275" s="88" t="s">
        <v>434</v>
      </c>
      <c r="C275" s="70" t="s">
        <v>0</v>
      </c>
      <c r="D275" s="71"/>
      <c r="E275" s="88" t="s">
        <v>434</v>
      </c>
      <c r="F275" s="89">
        <v>3500</v>
      </c>
      <c r="G275" s="70" t="s">
        <v>0</v>
      </c>
    </row>
    <row r="276" spans="2:7">
      <c r="B276" s="69" t="s">
        <v>428</v>
      </c>
      <c r="C276" s="70" t="s">
        <v>157</v>
      </c>
      <c r="D276" s="71"/>
      <c r="E276" s="69" t="s">
        <v>428</v>
      </c>
      <c r="F276" s="72">
        <v>1500</v>
      </c>
      <c r="G276" s="70" t="s">
        <v>157</v>
      </c>
    </row>
    <row r="277" spans="2:7">
      <c r="B277" s="69" t="s">
        <v>429</v>
      </c>
      <c r="C277" s="70" t="s">
        <v>157</v>
      </c>
      <c r="D277" s="71"/>
      <c r="E277" s="69" t="s">
        <v>429</v>
      </c>
      <c r="F277" s="72">
        <v>2500</v>
      </c>
      <c r="G277" s="70" t="s">
        <v>157</v>
      </c>
    </row>
    <row r="278" spans="2:7">
      <c r="B278" s="69" t="s">
        <v>457</v>
      </c>
      <c r="C278" s="70" t="s">
        <v>157</v>
      </c>
      <c r="D278" s="71"/>
      <c r="E278" s="69" t="s">
        <v>457</v>
      </c>
      <c r="F278" s="72">
        <v>3000</v>
      </c>
      <c r="G278" s="70" t="s">
        <v>157</v>
      </c>
    </row>
    <row r="279" spans="2:7">
      <c r="B279" s="69" t="s">
        <v>430</v>
      </c>
      <c r="C279" s="70" t="s">
        <v>50</v>
      </c>
      <c r="D279" s="71"/>
      <c r="E279" s="69" t="s">
        <v>430</v>
      </c>
      <c r="F279" s="72">
        <v>15000</v>
      </c>
      <c r="G279" s="70" t="s">
        <v>50</v>
      </c>
    </row>
    <row r="280" spans="2:7">
      <c r="B280" s="74"/>
      <c r="C280" s="75"/>
      <c r="E280" s="195" t="s">
        <v>304</v>
      </c>
      <c r="F280" s="197">
        <v>0</v>
      </c>
      <c r="G280" s="76"/>
    </row>
    <row r="281" spans="2:7">
      <c r="B281" s="283" t="s">
        <v>301</v>
      </c>
      <c r="C281" s="284" t="s">
        <v>13</v>
      </c>
      <c r="E281" s="287" t="s">
        <v>301</v>
      </c>
      <c r="F281" s="198">
        <v>399</v>
      </c>
      <c r="G281" s="77"/>
    </row>
    <row r="282" spans="2:7">
      <c r="B282" s="283" t="s">
        <v>302</v>
      </c>
      <c r="C282" s="284" t="s">
        <v>13</v>
      </c>
      <c r="E282" s="287" t="s">
        <v>302</v>
      </c>
      <c r="F282" s="197">
        <v>499</v>
      </c>
      <c r="G282" s="76"/>
    </row>
    <row r="283" spans="2:7">
      <c r="B283" s="283" t="s">
        <v>303</v>
      </c>
      <c r="C283" s="284" t="s">
        <v>13</v>
      </c>
      <c r="E283" s="287" t="s">
        <v>303</v>
      </c>
      <c r="F283" s="197">
        <v>599</v>
      </c>
      <c r="G283" s="76"/>
    </row>
    <row r="284" spans="2:7">
      <c r="B284" s="283" t="s">
        <v>455</v>
      </c>
      <c r="C284" s="284" t="s">
        <v>13</v>
      </c>
      <c r="E284" s="287" t="s">
        <v>455</v>
      </c>
      <c r="F284" s="197">
        <v>799</v>
      </c>
      <c r="G284" s="76"/>
    </row>
    <row r="285" spans="2:7">
      <c r="C285" s="75"/>
      <c r="E285" s="196" t="s">
        <v>456</v>
      </c>
      <c r="F285" s="197">
        <v>1200</v>
      </c>
      <c r="G285" s="76"/>
    </row>
    <row r="286" spans="2:7">
      <c r="B286" s="74"/>
      <c r="C286" s="45" t="s">
        <v>107</v>
      </c>
      <c r="E286" s="195" t="s">
        <v>813</v>
      </c>
      <c r="F286" s="197"/>
      <c r="G286" s="76"/>
    </row>
    <row r="287" spans="2:7">
      <c r="B287" s="283" t="s">
        <v>33</v>
      </c>
      <c r="C287" s="283" t="s">
        <v>67</v>
      </c>
      <c r="E287" s="78" t="s">
        <v>69</v>
      </c>
      <c r="F287" s="79" t="s">
        <v>103</v>
      </c>
    </row>
    <row r="288" spans="2:7">
      <c r="B288" s="283" t="s">
        <v>55</v>
      </c>
      <c r="C288" s="283" t="s">
        <v>161</v>
      </c>
      <c r="E288" s="286" t="s">
        <v>70</v>
      </c>
      <c r="F288" s="79" t="s">
        <v>140</v>
      </c>
    </row>
    <row r="289" spans="2:7">
      <c r="B289" s="283" t="s">
        <v>54</v>
      </c>
      <c r="C289" s="283" t="s">
        <v>162</v>
      </c>
      <c r="E289" s="286" t="s">
        <v>71</v>
      </c>
      <c r="F289" s="79" t="s">
        <v>163</v>
      </c>
    </row>
    <row r="290" spans="2:7">
      <c r="B290" s="283" t="s">
        <v>90</v>
      </c>
      <c r="C290" s="283" t="s">
        <v>66</v>
      </c>
      <c r="E290" s="286" t="s">
        <v>72</v>
      </c>
      <c r="F290" s="79" t="s">
        <v>104</v>
      </c>
    </row>
    <row r="291" spans="2:7">
      <c r="B291" s="283" t="s">
        <v>91</v>
      </c>
      <c r="C291" s="283" t="s">
        <v>108</v>
      </c>
      <c r="E291" s="286" t="s">
        <v>73</v>
      </c>
      <c r="F291" s="79" t="s">
        <v>815</v>
      </c>
    </row>
    <row r="292" spans="2:7">
      <c r="B292" s="283" t="s">
        <v>92</v>
      </c>
      <c r="C292" s="283"/>
      <c r="E292" s="286" t="s">
        <v>74</v>
      </c>
      <c r="F292" s="79" t="s">
        <v>105</v>
      </c>
    </row>
    <row r="293" spans="2:7">
      <c r="B293" s="283" t="s">
        <v>56</v>
      </c>
      <c r="C293" s="283"/>
      <c r="E293" s="78" t="s">
        <v>75</v>
      </c>
    </row>
    <row r="294" spans="2:7">
      <c r="E294" s="82" t="s">
        <v>76</v>
      </c>
      <c r="F294" s="83" t="s">
        <v>106</v>
      </c>
      <c r="G294" s="83"/>
    </row>
    <row r="295" spans="2:7">
      <c r="E295" s="80" t="s">
        <v>77</v>
      </c>
      <c r="F295" s="83" t="s">
        <v>123</v>
      </c>
      <c r="G295" s="83"/>
    </row>
    <row r="296" spans="2:7">
      <c r="E296" s="82" t="s">
        <v>78</v>
      </c>
      <c r="F296" s="83" t="s">
        <v>68</v>
      </c>
      <c r="G296" s="83"/>
    </row>
    <row r="297" spans="2:7">
      <c r="E297" s="80" t="s">
        <v>79</v>
      </c>
      <c r="F297" s="83" t="s">
        <v>122</v>
      </c>
      <c r="G297" s="83"/>
    </row>
    <row r="298" spans="2:7">
      <c r="E298" s="80" t="s">
        <v>80</v>
      </c>
    </row>
    <row r="299" spans="2:7">
      <c r="E299" s="80" t="s">
        <v>81</v>
      </c>
    </row>
    <row r="300" spans="2:7">
      <c r="E300" s="78" t="s">
        <v>82</v>
      </c>
    </row>
    <row r="301" spans="2:7">
      <c r="E301" s="80" t="s">
        <v>83</v>
      </c>
    </row>
    <row r="302" spans="2:7">
      <c r="E302" s="82" t="s">
        <v>84</v>
      </c>
    </row>
  </sheetData>
  <sheetProtection formatCells="0" formatColumns="0" formatRows="0" insertColumns="0" insertRows="0" insertHyperlinks="0" deleteColumns="0" deleteRows="0" sort="0" autoFilter="0" pivotTables="0"/>
  <phoneticPr fontId="5" type="noConversion"/>
  <dataValidations count="1">
    <dataValidation type="list" allowBlank="1" showInputMessage="1" showErrorMessage="1" sqref="B125 E125" xr:uid="{4E72ACC1-F8D7-441A-AD53-CF900A231B63}">
      <formula1>$C$17:$C$844</formula1>
    </dataValidation>
  </dataValidations>
  <hyperlinks>
    <hyperlink ref="B22" r:id="rId1" tooltip="Planet GS-4210-16T2S 16-Port Layer 2 Managed Gigabit Ethernet Switch W/2 SFP Interfaces" display="http://www.thaiinternetwork.com/nasshop/10707-planet-gs-4210-16t2s-16-port-layer-2-managed-gigabit-ethernet-switch-w-2-sfp-interfaces.html" xr:uid="{2E1367B7-1750-47EA-8523-1DB5169059A9}"/>
    <hyperlink ref="B18" r:id="rId2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EC7D35FB-B3D5-4206-9210-F7883251B710}"/>
    <hyperlink ref="E22" r:id="rId3" tooltip="Planet GS-4210-16T2S 16-Port Layer 2 Managed Gigabit Ethernet Switch W/2 SFP Interfaces" display="http://www.thaiinternetwork.com/nasshop/10707-planet-gs-4210-16t2s-16-port-layer-2-managed-gigabit-ethernet-switch-w-2-sfp-interfaces.html" xr:uid="{E8861586-B715-4ADB-BF74-24E6151B2047}"/>
    <hyperlink ref="E18" r:id="rId4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97404AD1-D16F-4D58-9420-91D6928834C4}"/>
    <hyperlink ref="F238" r:id="rId5" display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xr:uid="{8429207F-D7D4-4894-A5C1-6FEF60F23BD6}"/>
    <hyperlink ref="F239" r:id="rId6" display="https://www.pbastore.net/product/detail/1346/QOOLIS-RACK-9U-%E0%B8%A5%E0%B8%B6%E0%B8%81-45CM-%E0%B8%A3%E0%B8%B8%E0%B9%88%E0%B8%99-6409" xr:uid="{FC256F7E-03FF-445A-9E64-2870415BBE4F}"/>
    <hyperlink ref="F241" r:id="rId7" display="https://www.pbastore.net/product/detail/2025/%E0%B8%95%E0%B8%B9%E0%B9%89-Wall-Rack-15U-%E0%B8%A5%E0%B8%B6%E0%B8%81-60CM-%E0%B8%AB%E0%B8%99%E0%B8%B2-5MM-GLINK-%E0%B8%A3%E0%B8%B8%E0%B9%88%E0%B8%99-GC15U.html" xr:uid="{A24384D8-8C85-4E6A-8F2B-377189DC26FA}"/>
    <hyperlink ref="F240" r:id="rId8" display="https://www.pbastore.net/product/detail/1345/QOOLIS-RACK-6U-%E0%B8%A5%E0%B8%B6%E0%B8%81-45CM-%E0%B8%A3%E0%B8%B8%E0%B9%88%E0%B8%99-6406.html" xr:uid="{705D96C4-7C2B-44E9-AB62-9C7A5BA8903E}"/>
    <hyperlink ref="F242" r:id="rId9" display="https://www.pbastore.net/product/detail/2026/%E0%B8%95%E0%B8%B9%E0%B9%89-Wall-Rack-12U-%E0%B8%A5%E0%B8%B6%E0%B8%81-60CM-%E0%B8%AB%E0%B8%99%E0%B8%B2-1.22MM-GLINK-%E0%B8%A3%E0%B8%B8%E0%B9%88%E0%B8%99-GC12U.html" xr:uid="{31D78D8D-3509-4AA7-B758-DF9598F40EEB}"/>
  </hyperlinks>
  <pageMargins left="0.7" right="0.7" top="0.75" bottom="0.75" header="0.3" footer="0.3"/>
  <pageSetup paperSize="9" orientation="portrait" horizontalDpi="1200" verticalDpi="120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FD03F-A26B-4EBF-B506-38FBDA2BA372}">
  <dimension ref="B2:W90"/>
  <sheetViews>
    <sheetView zoomScale="60" zoomScaleNormal="70" workbookViewId="0">
      <selection activeCell="K63" sqref="K63"/>
    </sheetView>
  </sheetViews>
  <sheetFormatPr defaultRowHeight="14.5"/>
  <cols>
    <col min="1" max="1" width="0.81640625" customWidth="1"/>
    <col min="2" max="2" width="18" customWidth="1"/>
    <col min="3" max="5" width="14.1796875" customWidth="1"/>
    <col min="6" max="6" width="2.453125" customWidth="1"/>
    <col min="7" max="7" width="16.453125" customWidth="1"/>
    <col min="8" max="8" width="8.81640625" customWidth="1"/>
    <col min="9" max="9" width="35.453125" bestFit="1" customWidth="1"/>
    <col min="10" max="10" width="52" bestFit="1" customWidth="1"/>
    <col min="11" max="11" width="53.453125" bestFit="1" customWidth="1"/>
    <col min="12" max="13" width="62.453125" customWidth="1"/>
    <col min="14" max="14" width="53.453125" bestFit="1" customWidth="1"/>
    <col min="15" max="15" width="20.453125" customWidth="1"/>
    <col min="16" max="16" width="26.81640625" style="4" bestFit="1" customWidth="1"/>
    <col min="17" max="17" width="63.453125" style="4" bestFit="1" customWidth="1"/>
    <col min="18" max="18" width="27.453125" style="4" customWidth="1"/>
    <col min="19" max="19" width="45.81640625" customWidth="1"/>
    <col min="20" max="20" width="23.453125" customWidth="1"/>
    <col min="21" max="21" width="13.81640625" bestFit="1" customWidth="1"/>
    <col min="23" max="23" width="46.81640625" bestFit="1" customWidth="1"/>
  </cols>
  <sheetData>
    <row r="2" spans="2:23" ht="34.4" customHeight="1">
      <c r="B2" s="2" t="s">
        <v>266</v>
      </c>
      <c r="C2" s="2" t="s">
        <v>267</v>
      </c>
      <c r="D2" s="2" t="s">
        <v>271</v>
      </c>
      <c r="E2" s="2" t="s">
        <v>272</v>
      </c>
      <c r="G2" s="3" t="s">
        <v>273</v>
      </c>
      <c r="H2" s="4"/>
    </row>
    <row r="3" spans="2:23" s="6" customFormat="1" ht="27.65" customHeight="1">
      <c r="B3" s="5" t="s">
        <v>274</v>
      </c>
      <c r="C3" s="5" t="s">
        <v>165</v>
      </c>
      <c r="D3" s="5" t="s">
        <v>166</v>
      </c>
      <c r="E3" s="5" t="s">
        <v>166</v>
      </c>
      <c r="G3" s="5" t="s">
        <v>166</v>
      </c>
      <c r="H3" s="5" t="s">
        <v>166</v>
      </c>
      <c r="I3" s="5" t="s">
        <v>99</v>
      </c>
      <c r="J3" s="7" t="s">
        <v>275</v>
      </c>
      <c r="K3" s="7" t="s">
        <v>276</v>
      </c>
      <c r="N3" s="120" t="s">
        <v>277</v>
      </c>
      <c r="O3" s="120" t="s">
        <v>278</v>
      </c>
      <c r="P3" s="120"/>
      <c r="Q3" s="121"/>
      <c r="R3" s="121"/>
      <c r="T3" s="7"/>
      <c r="U3" s="7"/>
      <c r="W3" t="s">
        <v>603</v>
      </c>
    </row>
    <row r="4" spans="2:23" ht="16.75" customHeight="1">
      <c r="B4" s="8" t="s">
        <v>167</v>
      </c>
      <c r="C4" s="9" t="s">
        <v>168</v>
      </c>
      <c r="D4" s="9" t="s">
        <v>169</v>
      </c>
      <c r="E4" s="9" t="s">
        <v>280</v>
      </c>
      <c r="G4" s="9" t="s">
        <v>279</v>
      </c>
      <c r="H4" s="9" t="s">
        <v>279</v>
      </c>
      <c r="I4" s="10" t="s">
        <v>649</v>
      </c>
      <c r="J4" s="11" t="s">
        <v>268</v>
      </c>
      <c r="K4" s="10" t="s">
        <v>100</v>
      </c>
      <c r="N4" s="122" t="s">
        <v>241</v>
      </c>
      <c r="O4" s="123" t="s">
        <v>256</v>
      </c>
      <c r="P4" s="124" t="s">
        <v>281</v>
      </c>
      <c r="Q4" s="125"/>
      <c r="R4" s="125"/>
      <c r="T4" s="10" t="s">
        <v>293</v>
      </c>
      <c r="U4" s="9" t="s">
        <v>233</v>
      </c>
      <c r="W4" t="s">
        <v>602</v>
      </c>
    </row>
    <row r="5" spans="2:23" ht="16.75" customHeight="1">
      <c r="B5" s="8" t="s">
        <v>170</v>
      </c>
      <c r="C5" s="9" t="s">
        <v>171</v>
      </c>
      <c r="D5" s="9" t="s">
        <v>169</v>
      </c>
      <c r="E5" s="9" t="s">
        <v>280</v>
      </c>
      <c r="G5" s="9" t="s">
        <v>279</v>
      </c>
      <c r="H5" s="9" t="s">
        <v>282</v>
      </c>
      <c r="I5" s="10" t="s">
        <v>650</v>
      </c>
      <c r="J5" s="11" t="s">
        <v>269</v>
      </c>
      <c r="K5" s="10" t="s">
        <v>575</v>
      </c>
      <c r="N5" s="126" t="s">
        <v>300</v>
      </c>
      <c r="O5" s="124" t="s">
        <v>257</v>
      </c>
      <c r="P5" s="124" t="s">
        <v>332</v>
      </c>
      <c r="Q5" s="127" t="s">
        <v>295</v>
      </c>
      <c r="R5" t="s">
        <v>693</v>
      </c>
      <c r="S5" t="s">
        <v>694</v>
      </c>
      <c r="T5" s="10" t="s">
        <v>294</v>
      </c>
      <c r="U5" s="9" t="s">
        <v>285</v>
      </c>
      <c r="W5" t="s">
        <v>604</v>
      </c>
    </row>
    <row r="6" spans="2:23" ht="16.75" customHeight="1">
      <c r="B6" s="8" t="s">
        <v>172</v>
      </c>
      <c r="C6" s="9" t="s">
        <v>173</v>
      </c>
      <c r="D6" s="9" t="s">
        <v>174</v>
      </c>
      <c r="E6" s="9" t="s">
        <v>282</v>
      </c>
      <c r="G6" s="9" t="s">
        <v>282</v>
      </c>
      <c r="H6" s="9" t="s">
        <v>181</v>
      </c>
      <c r="I6" s="10" t="s">
        <v>651</v>
      </c>
      <c r="J6" s="11" t="s">
        <v>581</v>
      </c>
      <c r="K6" s="10" t="s">
        <v>574</v>
      </c>
      <c r="N6" s="126" t="s">
        <v>242</v>
      </c>
      <c r="O6" s="124" t="s">
        <v>258</v>
      </c>
      <c r="P6" s="124" t="s">
        <v>330</v>
      </c>
      <c r="Q6" s="127" t="s">
        <v>295</v>
      </c>
      <c r="R6" t="s">
        <v>693</v>
      </c>
      <c r="S6" t="s">
        <v>694</v>
      </c>
      <c r="T6" s="10" t="s">
        <v>295</v>
      </c>
      <c r="U6" s="9" t="s">
        <v>270</v>
      </c>
      <c r="W6" t="s">
        <v>605</v>
      </c>
    </row>
    <row r="7" spans="2:23" ht="16.75" customHeight="1">
      <c r="B7" s="8" t="s">
        <v>175</v>
      </c>
      <c r="C7" s="9" t="s">
        <v>176</v>
      </c>
      <c r="D7" s="9" t="s">
        <v>174</v>
      </c>
      <c r="E7" s="9" t="s">
        <v>282</v>
      </c>
      <c r="G7" s="9" t="s">
        <v>181</v>
      </c>
      <c r="H7" s="9" t="s">
        <v>222</v>
      </c>
      <c r="I7" s="10" t="s">
        <v>652</v>
      </c>
      <c r="J7" s="13" t="s">
        <v>283</v>
      </c>
      <c r="K7" s="13" t="s">
        <v>68</v>
      </c>
      <c r="N7" s="126" t="s">
        <v>243</v>
      </c>
      <c r="O7" s="1" t="s">
        <v>585</v>
      </c>
      <c r="P7" s="124" t="s">
        <v>331</v>
      </c>
      <c r="Q7" s="127" t="s">
        <v>294</v>
      </c>
      <c r="R7" s="126" t="s">
        <v>243</v>
      </c>
      <c r="S7" t="s">
        <v>692</v>
      </c>
      <c r="T7" s="10"/>
      <c r="U7" s="9"/>
      <c r="W7" t="s">
        <v>606</v>
      </c>
    </row>
    <row r="8" spans="2:23" ht="16.75" customHeight="1">
      <c r="B8" s="8" t="s">
        <v>177</v>
      </c>
      <c r="C8" s="9" t="s">
        <v>178</v>
      </c>
      <c r="D8" s="9" t="s">
        <v>174</v>
      </c>
      <c r="E8" s="9" t="s">
        <v>282</v>
      </c>
      <c r="G8" s="9" t="s">
        <v>282</v>
      </c>
      <c r="H8" s="9" t="s">
        <v>284</v>
      </c>
      <c r="I8" s="10" t="s">
        <v>653</v>
      </c>
      <c r="J8" s="14" t="s">
        <v>539</v>
      </c>
      <c r="K8" s="14" t="s">
        <v>122</v>
      </c>
      <c r="N8" s="126" t="s">
        <v>244</v>
      </c>
      <c r="O8" s="1" t="s">
        <v>586</v>
      </c>
      <c r="P8" s="124" t="s">
        <v>329</v>
      </c>
      <c r="Q8" s="127" t="s">
        <v>294</v>
      </c>
      <c r="R8" s="126" t="s">
        <v>243</v>
      </c>
      <c r="S8" t="s">
        <v>692</v>
      </c>
      <c r="W8" t="s">
        <v>607</v>
      </c>
    </row>
    <row r="9" spans="2:23" ht="16.75" customHeight="1">
      <c r="B9" s="8" t="s">
        <v>179</v>
      </c>
      <c r="C9" s="9" t="s">
        <v>180</v>
      </c>
      <c r="D9" s="9" t="s">
        <v>181</v>
      </c>
      <c r="E9" s="9" t="s">
        <v>286</v>
      </c>
      <c r="G9" s="9" t="s">
        <v>181</v>
      </c>
      <c r="H9" s="9" t="s">
        <v>108</v>
      </c>
      <c r="I9" s="10" t="s">
        <v>654</v>
      </c>
      <c r="J9" s="13" t="s">
        <v>582</v>
      </c>
      <c r="K9" s="14" t="s">
        <v>431</v>
      </c>
      <c r="N9" s="122" t="s">
        <v>245</v>
      </c>
      <c r="O9" s="123" t="s">
        <v>259</v>
      </c>
      <c r="P9" s="124" t="s">
        <v>561</v>
      </c>
      <c r="Q9" s="127" t="s">
        <v>295</v>
      </c>
      <c r="R9" t="s">
        <v>693</v>
      </c>
      <c r="S9" t="s">
        <v>694</v>
      </c>
      <c r="T9" t="s">
        <v>317</v>
      </c>
      <c r="U9" s="4" t="s">
        <v>324</v>
      </c>
      <c r="W9" t="s">
        <v>608</v>
      </c>
    </row>
    <row r="10" spans="2:23" ht="16.75" customHeight="1">
      <c r="B10" s="8" t="s">
        <v>182</v>
      </c>
      <c r="C10" s="9" t="s">
        <v>183</v>
      </c>
      <c r="D10" s="9" t="s">
        <v>181</v>
      </c>
      <c r="E10" s="9" t="s">
        <v>286</v>
      </c>
      <c r="G10" s="9" t="s">
        <v>181</v>
      </c>
      <c r="H10" s="4" t="s">
        <v>368</v>
      </c>
      <c r="I10" s="24" t="s">
        <v>655</v>
      </c>
      <c r="J10" t="s">
        <v>551</v>
      </c>
      <c r="K10" s="14" t="s">
        <v>552</v>
      </c>
      <c r="N10" s="126" t="s">
        <v>246</v>
      </c>
      <c r="O10" s="1" t="s">
        <v>260</v>
      </c>
      <c r="P10" s="124" t="s">
        <v>329</v>
      </c>
      <c r="Q10" s="127" t="s">
        <v>294</v>
      </c>
      <c r="R10" s="126" t="s">
        <v>243</v>
      </c>
      <c r="S10" t="s">
        <v>692</v>
      </c>
      <c r="T10" t="s">
        <v>318</v>
      </c>
      <c r="U10" s="4" t="s">
        <v>325</v>
      </c>
      <c r="W10" t="s">
        <v>619</v>
      </c>
    </row>
    <row r="11" spans="2:23" ht="16.75" customHeight="1">
      <c r="B11" s="8" t="s">
        <v>184</v>
      </c>
      <c r="C11" s="9" t="s">
        <v>185</v>
      </c>
      <c r="D11" s="9" t="s">
        <v>186</v>
      </c>
      <c r="E11" s="9" t="s">
        <v>282</v>
      </c>
      <c r="G11" s="9" t="s">
        <v>222</v>
      </c>
      <c r="H11" s="4" t="s">
        <v>367</v>
      </c>
      <c r="I11" s="24" t="s">
        <v>656</v>
      </c>
      <c r="J11" t="s">
        <v>266</v>
      </c>
      <c r="N11" s="128" t="s">
        <v>247</v>
      </c>
      <c r="O11" s="1" t="s">
        <v>261</v>
      </c>
      <c r="P11" s="124" t="s">
        <v>329</v>
      </c>
      <c r="Q11" s="127" t="s">
        <v>294</v>
      </c>
      <c r="R11" s="126" t="s">
        <v>243</v>
      </c>
      <c r="S11" t="s">
        <v>692</v>
      </c>
      <c r="T11" t="s">
        <v>319</v>
      </c>
      <c r="U11" s="4" t="s">
        <v>327</v>
      </c>
      <c r="W11" t="s">
        <v>620</v>
      </c>
    </row>
    <row r="12" spans="2:23" ht="16.75" customHeight="1">
      <c r="B12" s="8" t="s">
        <v>187</v>
      </c>
      <c r="C12" s="9" t="s">
        <v>188</v>
      </c>
      <c r="D12" s="9" t="s">
        <v>186</v>
      </c>
      <c r="E12" s="9" t="s">
        <v>282</v>
      </c>
      <c r="G12" s="9" t="s">
        <v>282</v>
      </c>
      <c r="H12" s="4" t="s">
        <v>369</v>
      </c>
      <c r="I12" s="13" t="s">
        <v>657</v>
      </c>
      <c r="N12" s="126" t="s">
        <v>615</v>
      </c>
      <c r="O12" s="1" t="s">
        <v>616</v>
      </c>
      <c r="P12" s="124" t="s">
        <v>329</v>
      </c>
      <c r="Q12" s="127" t="s">
        <v>294</v>
      </c>
      <c r="R12" s="126" t="s">
        <v>243</v>
      </c>
      <c r="S12" t="s">
        <v>692</v>
      </c>
      <c r="T12" t="s">
        <v>320</v>
      </c>
      <c r="U12" s="4" t="s">
        <v>328</v>
      </c>
      <c r="W12" t="s">
        <v>621</v>
      </c>
    </row>
    <row r="13" spans="2:23" ht="16.75" customHeight="1">
      <c r="B13" s="8" t="s">
        <v>189</v>
      </c>
      <c r="C13" s="9" t="s">
        <v>190</v>
      </c>
      <c r="D13" s="9" t="s">
        <v>186</v>
      </c>
      <c r="E13" s="9" t="s">
        <v>282</v>
      </c>
      <c r="G13" s="9" t="s">
        <v>282</v>
      </c>
      <c r="H13" s="4" t="s">
        <v>370</v>
      </c>
      <c r="I13" s="13" t="s">
        <v>657</v>
      </c>
      <c r="N13" s="12" t="s">
        <v>594</v>
      </c>
      <c r="O13" s="1" t="s">
        <v>595</v>
      </c>
      <c r="P13" s="124" t="s">
        <v>329</v>
      </c>
      <c r="Q13" s="127" t="s">
        <v>294</v>
      </c>
      <c r="R13" s="126" t="s">
        <v>243</v>
      </c>
      <c r="S13" t="s">
        <v>692</v>
      </c>
      <c r="T13" t="s">
        <v>335</v>
      </c>
      <c r="U13" s="4" t="s">
        <v>565</v>
      </c>
      <c r="W13" t="s">
        <v>622</v>
      </c>
    </row>
    <row r="14" spans="2:23" ht="16.75" customHeight="1">
      <c r="B14" s="8" t="s">
        <v>191</v>
      </c>
      <c r="C14" s="9" t="s">
        <v>192</v>
      </c>
      <c r="D14" s="9" t="s">
        <v>186</v>
      </c>
      <c r="E14" s="9" t="s">
        <v>282</v>
      </c>
      <c r="G14" s="9" t="s">
        <v>282</v>
      </c>
      <c r="H14" s="4" t="s">
        <v>366</v>
      </c>
      <c r="I14" s="25" t="s">
        <v>658</v>
      </c>
      <c r="J14" s="4"/>
      <c r="N14" s="126" t="s">
        <v>627</v>
      </c>
      <c r="O14" s="123" t="s">
        <v>628</v>
      </c>
      <c r="P14" s="124" t="s">
        <v>330</v>
      </c>
      <c r="Q14" s="127" t="s">
        <v>295</v>
      </c>
      <c r="R14" t="s">
        <v>693</v>
      </c>
      <c r="S14" t="s">
        <v>694</v>
      </c>
      <c r="T14" t="s">
        <v>336</v>
      </c>
      <c r="U14" s="4" t="s">
        <v>566</v>
      </c>
      <c r="W14" t="s">
        <v>623</v>
      </c>
    </row>
    <row r="15" spans="2:23" ht="16.75" customHeight="1">
      <c r="B15" s="8" t="s">
        <v>193</v>
      </c>
      <c r="C15" s="9" t="s">
        <v>194</v>
      </c>
      <c r="D15" s="9" t="s">
        <v>186</v>
      </c>
      <c r="E15" s="9" t="s">
        <v>282</v>
      </c>
      <c r="G15" s="9" t="s">
        <v>222</v>
      </c>
      <c r="H15" s="4" t="s">
        <v>372</v>
      </c>
      <c r="I15" s="25" t="s">
        <v>376</v>
      </c>
      <c r="N15" s="126" t="s">
        <v>629</v>
      </c>
      <c r="O15" s="123" t="s">
        <v>630</v>
      </c>
      <c r="P15" s="124" t="s">
        <v>329</v>
      </c>
      <c r="Q15" s="127" t="s">
        <v>294</v>
      </c>
      <c r="R15" s="159"/>
      <c r="T15" t="s">
        <v>321</v>
      </c>
      <c r="U15" s="4" t="s">
        <v>326</v>
      </c>
      <c r="W15" t="s">
        <v>618</v>
      </c>
    </row>
    <row r="16" spans="2:23" ht="16.75" customHeight="1">
      <c r="B16" s="8" t="s">
        <v>195</v>
      </c>
      <c r="C16" s="9" t="s">
        <v>196</v>
      </c>
      <c r="D16" s="9" t="s">
        <v>197</v>
      </c>
      <c r="E16" s="9" t="s">
        <v>280</v>
      </c>
      <c r="G16" s="9" t="s">
        <v>279</v>
      </c>
      <c r="H16" s="4" t="s">
        <v>371</v>
      </c>
      <c r="I16" s="25" t="s">
        <v>375</v>
      </c>
      <c r="N16" s="126" t="s">
        <v>248</v>
      </c>
      <c r="O16" s="123" t="s">
        <v>262</v>
      </c>
      <c r="P16" s="124" t="s">
        <v>591</v>
      </c>
      <c r="Q16" s="127" t="s">
        <v>293</v>
      </c>
      <c r="R16" s="159"/>
      <c r="T16" t="s">
        <v>322</v>
      </c>
    </row>
    <row r="17" spans="2:20" ht="16.75" customHeight="1">
      <c r="B17" s="8" t="s">
        <v>198</v>
      </c>
      <c r="C17" s="9" t="s">
        <v>199</v>
      </c>
      <c r="D17" s="9" t="s">
        <v>197</v>
      </c>
      <c r="E17" s="9" t="s">
        <v>280</v>
      </c>
      <c r="G17" s="9" t="s">
        <v>279</v>
      </c>
      <c r="H17" s="4"/>
      <c r="N17" s="126" t="s">
        <v>249</v>
      </c>
      <c r="O17" s="1" t="s">
        <v>587</v>
      </c>
      <c r="P17" s="124" t="s">
        <v>233</v>
      </c>
      <c r="Q17" s="127" t="s">
        <v>293</v>
      </c>
      <c r="R17" s="159"/>
      <c r="T17" t="s">
        <v>323</v>
      </c>
    </row>
    <row r="18" spans="2:20" ht="16.75" customHeight="1">
      <c r="B18" s="8" t="s">
        <v>200</v>
      </c>
      <c r="C18" s="9" t="s">
        <v>201</v>
      </c>
      <c r="D18" s="9" t="s">
        <v>197</v>
      </c>
      <c r="E18" s="9" t="s">
        <v>280</v>
      </c>
      <c r="G18" s="9" t="s">
        <v>279</v>
      </c>
      <c r="H18" s="4"/>
      <c r="I18" s="22" t="s">
        <v>343</v>
      </c>
      <c r="J18" s="20" t="s">
        <v>304</v>
      </c>
      <c r="K18" s="14" t="s">
        <v>539</v>
      </c>
      <c r="L18" t="s">
        <v>647</v>
      </c>
      <c r="M18" s="10" t="s">
        <v>575</v>
      </c>
      <c r="N18" s="126" t="s">
        <v>250</v>
      </c>
      <c r="O18" s="1" t="s">
        <v>588</v>
      </c>
      <c r="P18" s="124" t="s">
        <v>233</v>
      </c>
      <c r="Q18" s="127" t="s">
        <v>293</v>
      </c>
      <c r="R18" s="159"/>
    </row>
    <row r="19" spans="2:20" ht="16.75" customHeight="1">
      <c r="B19" s="8" t="s">
        <v>202</v>
      </c>
      <c r="C19" s="9" t="s">
        <v>203</v>
      </c>
      <c r="D19" s="9" t="s">
        <v>204</v>
      </c>
      <c r="E19" s="9" t="s">
        <v>284</v>
      </c>
      <c r="G19" s="9" t="s">
        <v>284</v>
      </c>
      <c r="H19" s="4"/>
      <c r="I19" s="22" t="s">
        <v>344</v>
      </c>
      <c r="J19" s="20" t="s">
        <v>304</v>
      </c>
      <c r="K19" s="14" t="s">
        <v>539</v>
      </c>
      <c r="L19" t="s">
        <v>647</v>
      </c>
      <c r="M19" s="10" t="s">
        <v>575</v>
      </c>
      <c r="N19" s="129" t="s">
        <v>583</v>
      </c>
      <c r="O19" s="130" t="s">
        <v>589</v>
      </c>
      <c r="P19" s="124" t="s">
        <v>287</v>
      </c>
      <c r="Q19" s="124" t="s">
        <v>334</v>
      </c>
      <c r="R19" s="125"/>
    </row>
    <row r="20" spans="2:20" ht="16.75" customHeight="1">
      <c r="B20" s="8" t="s">
        <v>205</v>
      </c>
      <c r="C20" s="9" t="s">
        <v>206</v>
      </c>
      <c r="D20" s="9" t="s">
        <v>204</v>
      </c>
      <c r="E20" s="9" t="s">
        <v>284</v>
      </c>
      <c r="G20" s="9" t="s">
        <v>284</v>
      </c>
      <c r="H20" s="4"/>
      <c r="I20" s="22" t="s">
        <v>345</v>
      </c>
      <c r="J20" s="20" t="s">
        <v>304</v>
      </c>
      <c r="K20" s="14" t="s">
        <v>539</v>
      </c>
      <c r="L20" t="s">
        <v>647</v>
      </c>
      <c r="M20" s="10" t="s">
        <v>575</v>
      </c>
      <c r="N20" s="122" t="s">
        <v>251</v>
      </c>
      <c r="O20" s="123" t="s">
        <v>263</v>
      </c>
      <c r="P20" s="124" t="s">
        <v>593</v>
      </c>
      <c r="Q20" s="124" t="s">
        <v>333</v>
      </c>
      <c r="R20" s="125"/>
    </row>
    <row r="21" spans="2:20" ht="16.75" customHeight="1">
      <c r="B21" s="15" t="s">
        <v>207</v>
      </c>
      <c r="C21" s="9" t="s">
        <v>208</v>
      </c>
      <c r="D21" s="9" t="s">
        <v>209</v>
      </c>
      <c r="E21" s="9" t="s">
        <v>284</v>
      </c>
      <c r="G21" s="9" t="s">
        <v>284</v>
      </c>
      <c r="H21" s="4"/>
      <c r="I21" s="22" t="s">
        <v>558</v>
      </c>
      <c r="J21" s="21" t="s">
        <v>301</v>
      </c>
      <c r="K21" s="14" t="s">
        <v>539</v>
      </c>
      <c r="L21" t="s">
        <v>647</v>
      </c>
      <c r="M21" s="10" t="s">
        <v>575</v>
      </c>
      <c r="N21" s="126" t="s">
        <v>252</v>
      </c>
      <c r="O21" s="123" t="s">
        <v>264</v>
      </c>
      <c r="P21" s="124" t="s">
        <v>287</v>
      </c>
      <c r="Q21" s="124" t="s">
        <v>334</v>
      </c>
      <c r="R21" s="125"/>
    </row>
    <row r="22" spans="2:20" ht="16.75" customHeight="1">
      <c r="B22" s="15" t="s">
        <v>210</v>
      </c>
      <c r="C22" s="9" t="s">
        <v>211</v>
      </c>
      <c r="D22" s="9" t="s">
        <v>209</v>
      </c>
      <c r="E22" s="9" t="s">
        <v>284</v>
      </c>
      <c r="G22" s="9" t="s">
        <v>284</v>
      </c>
      <c r="H22" s="4"/>
      <c r="I22" s="22" t="s">
        <v>419</v>
      </c>
      <c r="J22" s="21" t="s">
        <v>301</v>
      </c>
      <c r="K22" s="13" t="s">
        <v>582</v>
      </c>
      <c r="L22" s="11" t="s">
        <v>581</v>
      </c>
      <c r="M22" s="10" t="s">
        <v>574</v>
      </c>
      <c r="N22" s="128" t="s">
        <v>253</v>
      </c>
      <c r="O22" s="123" t="s">
        <v>265</v>
      </c>
      <c r="P22" s="124" t="s">
        <v>392</v>
      </c>
      <c r="Q22" s="127" t="s">
        <v>295</v>
      </c>
      <c r="R22" s="159"/>
    </row>
    <row r="23" spans="2:20" ht="16.75" customHeight="1">
      <c r="B23" s="8" t="s">
        <v>212</v>
      </c>
      <c r="C23" s="9" t="s">
        <v>213</v>
      </c>
      <c r="D23" s="9" t="s">
        <v>108</v>
      </c>
      <c r="E23" s="9" t="s">
        <v>108</v>
      </c>
      <c r="G23" s="9" t="s">
        <v>108</v>
      </c>
      <c r="H23" s="4"/>
      <c r="I23" s="22" t="s">
        <v>346</v>
      </c>
      <c r="J23" s="21" t="s">
        <v>302</v>
      </c>
      <c r="K23" s="13" t="s">
        <v>582</v>
      </c>
      <c r="L23" s="11" t="s">
        <v>581</v>
      </c>
      <c r="M23" s="10" t="s">
        <v>574</v>
      </c>
      <c r="N23" s="126" t="s">
        <v>254</v>
      </c>
      <c r="O23" s="123" t="s">
        <v>288</v>
      </c>
      <c r="P23" s="124" t="s">
        <v>287</v>
      </c>
      <c r="Q23" s="124" t="s">
        <v>334</v>
      </c>
      <c r="R23" s="125"/>
    </row>
    <row r="24" spans="2:20" ht="16.75" customHeight="1">
      <c r="B24" s="15" t="s">
        <v>214</v>
      </c>
      <c r="C24" s="9" t="s">
        <v>215</v>
      </c>
      <c r="D24" s="9" t="s">
        <v>108</v>
      </c>
      <c r="E24" s="9" t="s">
        <v>108</v>
      </c>
      <c r="G24" s="9" t="s">
        <v>108</v>
      </c>
      <c r="H24" s="4"/>
      <c r="I24" s="22" t="s">
        <v>347</v>
      </c>
      <c r="J24" s="20" t="s">
        <v>304</v>
      </c>
      <c r="K24" s="13" t="s">
        <v>582</v>
      </c>
      <c r="L24" s="11" t="s">
        <v>581</v>
      </c>
      <c r="M24" s="10" t="s">
        <v>574</v>
      </c>
      <c r="N24" s="129" t="s">
        <v>584</v>
      </c>
      <c r="O24" s="130" t="s">
        <v>590</v>
      </c>
      <c r="P24" s="124" t="s">
        <v>287</v>
      </c>
      <c r="Q24" s="124" t="s">
        <v>334</v>
      </c>
      <c r="R24" s="125"/>
    </row>
    <row r="25" spans="2:20" ht="16.75" customHeight="1">
      <c r="B25" s="15" t="s">
        <v>216</v>
      </c>
      <c r="C25" s="9" t="s">
        <v>217</v>
      </c>
      <c r="D25" s="9" t="s">
        <v>108</v>
      </c>
      <c r="E25" s="9" t="s">
        <v>108</v>
      </c>
      <c r="G25" s="9" t="s">
        <v>108</v>
      </c>
      <c r="H25" s="4"/>
      <c r="I25" s="22" t="s">
        <v>348</v>
      </c>
      <c r="J25" s="21" t="s">
        <v>301</v>
      </c>
      <c r="K25" s="13" t="s">
        <v>582</v>
      </c>
      <c r="L25" s="11" t="s">
        <v>581</v>
      </c>
      <c r="M25" s="10" t="s">
        <v>574</v>
      </c>
      <c r="N25" s="126" t="s">
        <v>361</v>
      </c>
      <c r="O25" s="123" t="s">
        <v>362</v>
      </c>
      <c r="P25" s="124" t="s">
        <v>330</v>
      </c>
      <c r="Q25" s="127" t="s">
        <v>295</v>
      </c>
      <c r="R25" s="159"/>
    </row>
    <row r="26" spans="2:20" ht="15.5">
      <c r="B26" s="8" t="s">
        <v>218</v>
      </c>
      <c r="C26" s="9" t="s">
        <v>219</v>
      </c>
      <c r="D26" s="9" t="s">
        <v>169</v>
      </c>
      <c r="E26" s="9" t="s">
        <v>280</v>
      </c>
      <c r="G26" s="9" t="s">
        <v>279</v>
      </c>
      <c r="H26" s="4"/>
      <c r="I26" s="22" t="s">
        <v>520</v>
      </c>
      <c r="J26" s="21" t="s">
        <v>301</v>
      </c>
      <c r="K26" s="13" t="s">
        <v>582</v>
      </c>
      <c r="L26" s="11" t="s">
        <v>581</v>
      </c>
      <c r="M26" s="10" t="s">
        <v>574</v>
      </c>
      <c r="N26" s="126" t="s">
        <v>255</v>
      </c>
      <c r="O26" s="123" t="s">
        <v>289</v>
      </c>
      <c r="P26" s="124" t="s">
        <v>592</v>
      </c>
      <c r="Q26" s="124" t="s">
        <v>334</v>
      </c>
      <c r="R26" s="125"/>
    </row>
    <row r="27" spans="2:20" ht="15.5">
      <c r="B27" s="15" t="s">
        <v>290</v>
      </c>
      <c r="C27" s="9" t="s">
        <v>290</v>
      </c>
      <c r="D27" s="9" t="s">
        <v>108</v>
      </c>
      <c r="E27" s="9" t="s">
        <v>108</v>
      </c>
      <c r="G27" s="9" t="s">
        <v>108</v>
      </c>
      <c r="H27" s="4"/>
      <c r="I27" s="23" t="s">
        <v>349</v>
      </c>
      <c r="J27" s="20" t="s">
        <v>304</v>
      </c>
      <c r="K27" s="14" t="s">
        <v>539</v>
      </c>
      <c r="L27" t="s">
        <v>647</v>
      </c>
      <c r="M27" s="10" t="s">
        <v>575</v>
      </c>
      <c r="N27" s="12"/>
      <c r="O27" s="1"/>
      <c r="P27" s="9"/>
      <c r="Q27" s="10"/>
      <c r="R27"/>
    </row>
    <row r="28" spans="2:20" ht="15.5">
      <c r="B28" s="8" t="s">
        <v>220</v>
      </c>
      <c r="C28" s="9" t="s">
        <v>221</v>
      </c>
      <c r="D28" s="9" t="s">
        <v>222</v>
      </c>
      <c r="E28" s="9" t="s">
        <v>286</v>
      </c>
      <c r="G28" s="9" t="s">
        <v>222</v>
      </c>
      <c r="H28" s="4"/>
      <c r="I28" s="23" t="s">
        <v>486</v>
      </c>
      <c r="J28" s="20" t="s">
        <v>304</v>
      </c>
      <c r="K28" s="14" t="s">
        <v>539</v>
      </c>
      <c r="L28" t="s">
        <v>647</v>
      </c>
      <c r="M28" s="10" t="s">
        <v>575</v>
      </c>
      <c r="N28" s="10" t="s">
        <v>649</v>
      </c>
      <c r="O28" s="10" t="s">
        <v>383</v>
      </c>
      <c r="P28" s="122" t="s">
        <v>241</v>
      </c>
      <c r="Q28" s="122" t="s">
        <v>241</v>
      </c>
      <c r="R28" s="160"/>
    </row>
    <row r="29" spans="2:20" ht="15.5">
      <c r="B29" s="8" t="s">
        <v>223</v>
      </c>
      <c r="C29" s="9" t="s">
        <v>224</v>
      </c>
      <c r="D29" s="9" t="s">
        <v>222</v>
      </c>
      <c r="E29" s="9" t="s">
        <v>286</v>
      </c>
      <c r="G29" s="9" t="s">
        <v>222</v>
      </c>
      <c r="H29" s="4"/>
      <c r="I29" s="23" t="s">
        <v>485</v>
      </c>
      <c r="J29" s="20" t="s">
        <v>304</v>
      </c>
      <c r="K29" s="14" t="s">
        <v>539</v>
      </c>
      <c r="L29" t="s">
        <v>647</v>
      </c>
      <c r="M29" s="10" t="s">
        <v>575</v>
      </c>
      <c r="N29" s="10" t="s">
        <v>650</v>
      </c>
      <c r="O29" s="10" t="s">
        <v>384</v>
      </c>
      <c r="P29" s="126" t="s">
        <v>300</v>
      </c>
      <c r="Q29" s="126" t="s">
        <v>300</v>
      </c>
      <c r="R29" s="161"/>
    </row>
    <row r="30" spans="2:20" ht="15.5">
      <c r="B30" s="8" t="s">
        <v>225</v>
      </c>
      <c r="C30" s="9" t="s">
        <v>226</v>
      </c>
      <c r="D30" s="9" t="s">
        <v>222</v>
      </c>
      <c r="E30" s="9" t="s">
        <v>286</v>
      </c>
      <c r="G30" s="9" t="s">
        <v>181</v>
      </c>
      <c r="H30" s="4"/>
      <c r="I30" s="23" t="s">
        <v>409</v>
      </c>
      <c r="J30" s="21" t="s">
        <v>302</v>
      </c>
      <c r="K30" s="13" t="s">
        <v>283</v>
      </c>
      <c r="L30" t="s">
        <v>646</v>
      </c>
      <c r="M30" s="10" t="s">
        <v>648</v>
      </c>
      <c r="N30" s="10" t="s">
        <v>651</v>
      </c>
      <c r="O30" s="10" t="s">
        <v>385</v>
      </c>
      <c r="P30" s="126" t="s">
        <v>627</v>
      </c>
      <c r="Q30" s="126" t="s">
        <v>627</v>
      </c>
      <c r="R30" s="161"/>
    </row>
    <row r="31" spans="2:20" ht="15.5">
      <c r="B31" s="8" t="s">
        <v>227</v>
      </c>
      <c r="C31" s="9" t="s">
        <v>228</v>
      </c>
      <c r="D31" s="9" t="s">
        <v>222</v>
      </c>
      <c r="E31" s="9" t="s">
        <v>286</v>
      </c>
      <c r="G31" s="9" t="s">
        <v>181</v>
      </c>
      <c r="H31" s="4"/>
      <c r="I31" s="23" t="s">
        <v>410</v>
      </c>
      <c r="J31" s="21" t="s">
        <v>302</v>
      </c>
      <c r="K31" s="13" t="s">
        <v>283</v>
      </c>
      <c r="L31" t="s">
        <v>646</v>
      </c>
      <c r="M31" s="10" t="s">
        <v>648</v>
      </c>
      <c r="N31" s="10" t="s">
        <v>652</v>
      </c>
      <c r="O31" s="10" t="s">
        <v>710</v>
      </c>
      <c r="P31" s="126" t="s">
        <v>242</v>
      </c>
      <c r="Q31" s="126" t="s">
        <v>242</v>
      </c>
      <c r="R31" s="161"/>
    </row>
    <row r="32" spans="2:20" ht="15.5">
      <c r="B32" s="8" t="s">
        <v>377</v>
      </c>
      <c r="C32" s="9" t="s">
        <v>379</v>
      </c>
      <c r="D32" s="9" t="s">
        <v>367</v>
      </c>
      <c r="E32" s="9" t="s">
        <v>367</v>
      </c>
      <c r="G32" s="9" t="s">
        <v>367</v>
      </c>
      <c r="H32" s="4"/>
      <c r="I32" s="23" t="s">
        <v>350</v>
      </c>
      <c r="J32" s="20" t="s">
        <v>304</v>
      </c>
      <c r="K32" s="13" t="s">
        <v>283</v>
      </c>
      <c r="L32" s="11" t="s">
        <v>581</v>
      </c>
      <c r="M32" s="10" t="s">
        <v>648</v>
      </c>
      <c r="N32" s="10" t="s">
        <v>653</v>
      </c>
      <c r="O32" s="10" t="s">
        <v>659</v>
      </c>
      <c r="P32" s="126" t="s">
        <v>243</v>
      </c>
      <c r="Q32" s="126" t="s">
        <v>243</v>
      </c>
      <c r="R32" s="161"/>
    </row>
    <row r="33" spans="2:18" ht="15.5">
      <c r="B33" s="8" t="s">
        <v>363</v>
      </c>
      <c r="C33" s="9" t="s">
        <v>380</v>
      </c>
      <c r="D33" s="9" t="s">
        <v>368</v>
      </c>
      <c r="E33" s="9" t="s">
        <v>368</v>
      </c>
      <c r="G33" s="9" t="s">
        <v>368</v>
      </c>
      <c r="H33" s="4"/>
      <c r="I33" s="23" t="s">
        <v>351</v>
      </c>
      <c r="J33" s="20" t="s">
        <v>304</v>
      </c>
      <c r="K33" s="13" t="s">
        <v>700</v>
      </c>
      <c r="L33" s="11" t="s">
        <v>581</v>
      </c>
      <c r="M33" s="10" t="s">
        <v>648</v>
      </c>
      <c r="N33" s="10" t="s">
        <v>654</v>
      </c>
      <c r="O33" s="12" t="s">
        <v>386</v>
      </c>
      <c r="P33" s="126" t="s">
        <v>244</v>
      </c>
      <c r="Q33" s="126" t="s">
        <v>695</v>
      </c>
      <c r="R33" s="161"/>
    </row>
    <row r="34" spans="2:18" ht="15.5">
      <c r="B34" s="8" t="s">
        <v>364</v>
      </c>
      <c r="C34" s="9" t="s">
        <v>381</v>
      </c>
      <c r="D34" s="9" t="s">
        <v>369</v>
      </c>
      <c r="E34" s="9" t="s">
        <v>369</v>
      </c>
      <c r="G34" s="9" t="s">
        <v>369</v>
      </c>
      <c r="H34" s="4"/>
      <c r="I34" s="23" t="s">
        <v>352</v>
      </c>
      <c r="J34" s="20" t="s">
        <v>304</v>
      </c>
      <c r="K34" s="13" t="s">
        <v>700</v>
      </c>
      <c r="L34" s="11" t="s">
        <v>581</v>
      </c>
      <c r="M34" s="10" t="s">
        <v>648</v>
      </c>
      <c r="N34" s="24" t="s">
        <v>655</v>
      </c>
      <c r="O34" s="12" t="s">
        <v>387</v>
      </c>
      <c r="P34" s="122" t="s">
        <v>245</v>
      </c>
      <c r="Q34" s="122" t="s">
        <v>245</v>
      </c>
      <c r="R34" s="160"/>
    </row>
    <row r="35" spans="2:18" ht="15.5">
      <c r="B35" s="8" t="s">
        <v>365</v>
      </c>
      <c r="C35" s="9" t="s">
        <v>378</v>
      </c>
      <c r="D35" s="9" t="s">
        <v>370</v>
      </c>
      <c r="E35" s="9" t="s">
        <v>370</v>
      </c>
      <c r="G35" s="9" t="s">
        <v>370</v>
      </c>
      <c r="H35" s="4"/>
      <c r="I35" s="23" t="s">
        <v>353</v>
      </c>
      <c r="J35" s="20" t="s">
        <v>304</v>
      </c>
      <c r="K35" s="13" t="s">
        <v>700</v>
      </c>
      <c r="L35" s="11" t="s">
        <v>581</v>
      </c>
      <c r="M35" s="10" t="s">
        <v>648</v>
      </c>
      <c r="N35" s="24" t="s">
        <v>656</v>
      </c>
      <c r="O35" s="12" t="s">
        <v>388</v>
      </c>
      <c r="P35" s="126" t="s">
        <v>246</v>
      </c>
      <c r="Q35" s="126" t="s">
        <v>696</v>
      </c>
      <c r="R35" s="161"/>
    </row>
    <row r="36" spans="2:18" ht="15.5">
      <c r="B36" s="16" t="s">
        <v>229</v>
      </c>
      <c r="C36" s="9" t="s">
        <v>230</v>
      </c>
      <c r="D36" s="9" t="s">
        <v>231</v>
      </c>
      <c r="E36" s="9" t="s">
        <v>231</v>
      </c>
      <c r="G36" s="17"/>
      <c r="H36" s="4"/>
      <c r="I36" s="23" t="s">
        <v>354</v>
      </c>
      <c r="J36" s="21" t="s">
        <v>301</v>
      </c>
      <c r="K36" s="13" t="s">
        <v>700</v>
      </c>
      <c r="L36" s="11" t="s">
        <v>581</v>
      </c>
      <c r="M36" s="10" t="s">
        <v>648</v>
      </c>
      <c r="N36" s="10" t="s">
        <v>373</v>
      </c>
      <c r="O36" s="12" t="s">
        <v>389</v>
      </c>
      <c r="P36" s="128" t="s">
        <v>247</v>
      </c>
      <c r="Q36" s="128" t="s">
        <v>697</v>
      </c>
      <c r="R36" s="162"/>
    </row>
    <row r="37" spans="2:18" ht="15.5">
      <c r="B37" s="16" t="s">
        <v>232</v>
      </c>
      <c r="C37" s="9" t="s">
        <v>233</v>
      </c>
      <c r="D37" s="9" t="s">
        <v>231</v>
      </c>
      <c r="E37" s="9" t="s">
        <v>231</v>
      </c>
      <c r="G37" s="17" t="s">
        <v>366</v>
      </c>
      <c r="H37" s="4"/>
      <c r="I37" s="23" t="s">
        <v>598</v>
      </c>
      <c r="J37" s="21" t="s">
        <v>301</v>
      </c>
      <c r="K37" s="13" t="s">
        <v>700</v>
      </c>
      <c r="L37" s="11" t="s">
        <v>581</v>
      </c>
      <c r="M37" s="10" t="s">
        <v>648</v>
      </c>
      <c r="N37" s="13" t="s">
        <v>283</v>
      </c>
      <c r="O37" s="10" t="s">
        <v>418</v>
      </c>
      <c r="P37" s="126" t="s">
        <v>615</v>
      </c>
      <c r="Q37" s="126" t="s">
        <v>615</v>
      </c>
      <c r="R37" s="161"/>
    </row>
    <row r="38" spans="2:18" ht="15.5">
      <c r="B38" s="18" t="s">
        <v>234</v>
      </c>
      <c r="C38" s="9" t="s">
        <v>235</v>
      </c>
      <c r="D38" s="9" t="s">
        <v>231</v>
      </c>
      <c r="E38" s="9" t="s">
        <v>231</v>
      </c>
      <c r="G38" s="17" t="s">
        <v>371</v>
      </c>
      <c r="H38" s="4"/>
      <c r="I38" s="23" t="s">
        <v>519</v>
      </c>
      <c r="J38" s="20" t="s">
        <v>304</v>
      </c>
      <c r="K38" s="13" t="s">
        <v>700</v>
      </c>
      <c r="L38" s="11" t="s">
        <v>581</v>
      </c>
      <c r="M38" s="10" t="s">
        <v>648</v>
      </c>
      <c r="N38" s="12" t="s">
        <v>374</v>
      </c>
      <c r="O38" s="12" t="s">
        <v>391</v>
      </c>
      <c r="P38" s="12" t="s">
        <v>594</v>
      </c>
      <c r="Q38" s="126" t="s">
        <v>698</v>
      </c>
      <c r="R38" s="161"/>
    </row>
    <row r="39" spans="2:18" ht="15.5">
      <c r="B39" s="19" t="s">
        <v>236</v>
      </c>
      <c r="C39" s="9" t="s">
        <v>237</v>
      </c>
      <c r="D39" s="9" t="s">
        <v>231</v>
      </c>
      <c r="E39" s="9" t="s">
        <v>231</v>
      </c>
      <c r="G39" s="17" t="s">
        <v>372</v>
      </c>
      <c r="H39" s="4"/>
      <c r="I39" s="23" t="s">
        <v>460</v>
      </c>
      <c r="J39" s="21" t="s">
        <v>302</v>
      </c>
      <c r="K39" s="13" t="s">
        <v>700</v>
      </c>
      <c r="L39" s="11" t="s">
        <v>581</v>
      </c>
      <c r="M39" s="10" t="s">
        <v>648</v>
      </c>
      <c r="N39" s="25" t="s">
        <v>549</v>
      </c>
      <c r="O39" s="12" t="s">
        <v>550</v>
      </c>
      <c r="P39" s="126" t="s">
        <v>627</v>
      </c>
      <c r="Q39" s="126" t="s">
        <v>627</v>
      </c>
      <c r="R39" s="161"/>
    </row>
    <row r="40" spans="2:18" ht="15.5">
      <c r="B40" s="19" t="s">
        <v>238</v>
      </c>
      <c r="C40" s="9" t="s">
        <v>239</v>
      </c>
      <c r="D40" s="9" t="s">
        <v>231</v>
      </c>
      <c r="E40" s="9" t="s">
        <v>231</v>
      </c>
      <c r="G40" s="17"/>
      <c r="H40" s="4"/>
      <c r="I40" s="23" t="s">
        <v>355</v>
      </c>
      <c r="J40" s="20" t="s">
        <v>557</v>
      </c>
      <c r="K40" s="13" t="s">
        <v>700</v>
      </c>
      <c r="L40" s="11" t="s">
        <v>581</v>
      </c>
      <c r="M40" s="10" t="s">
        <v>648</v>
      </c>
      <c r="N40" s="12" t="s">
        <v>376</v>
      </c>
      <c r="O40" s="10"/>
      <c r="P40" s="126" t="s">
        <v>629</v>
      </c>
      <c r="Q40" s="126" t="s">
        <v>699</v>
      </c>
      <c r="R40" s="161"/>
    </row>
    <row r="41" spans="2:18" ht="15.5">
      <c r="H41" s="4"/>
      <c r="I41" s="23" t="s">
        <v>599</v>
      </c>
      <c r="J41" s="20" t="s">
        <v>304</v>
      </c>
      <c r="K41" s="13" t="s">
        <v>700</v>
      </c>
      <c r="L41" s="11" t="s">
        <v>581</v>
      </c>
      <c r="M41" s="10" t="s">
        <v>648</v>
      </c>
      <c r="N41" s="12" t="s">
        <v>375</v>
      </c>
      <c r="O41" s="10"/>
      <c r="P41" s="126" t="s">
        <v>248</v>
      </c>
      <c r="Q41" s="126" t="s">
        <v>248</v>
      </c>
      <c r="R41" s="161"/>
    </row>
    <row r="42" spans="2:18" ht="15.5">
      <c r="H42" s="4"/>
      <c r="I42" s="23" t="s">
        <v>356</v>
      </c>
      <c r="J42" s="20" t="s">
        <v>304</v>
      </c>
      <c r="K42" s="13" t="s">
        <v>700</v>
      </c>
      <c r="L42" s="11" t="s">
        <v>581</v>
      </c>
      <c r="M42" s="10" t="s">
        <v>648</v>
      </c>
      <c r="N42" s="10"/>
      <c r="O42" s="10"/>
      <c r="P42" s="126" t="s">
        <v>249</v>
      </c>
      <c r="Q42" s="126" t="s">
        <v>249</v>
      </c>
      <c r="R42" s="161"/>
    </row>
    <row r="43" spans="2:18" ht="15.5">
      <c r="H43" s="4"/>
      <c r="I43" s="23" t="s">
        <v>600</v>
      </c>
      <c r="J43" s="20" t="s">
        <v>304</v>
      </c>
      <c r="K43" s="13" t="s">
        <v>700</v>
      </c>
      <c r="L43" s="11" t="s">
        <v>581</v>
      </c>
      <c r="M43" s="10" t="s">
        <v>648</v>
      </c>
      <c r="P43" s="126" t="s">
        <v>250</v>
      </c>
      <c r="Q43" s="126" t="s">
        <v>250</v>
      </c>
      <c r="R43" s="161"/>
    </row>
    <row r="44" spans="2:18" ht="15.5">
      <c r="H44" s="4"/>
      <c r="I44" s="23" t="s">
        <v>357</v>
      </c>
      <c r="J44" s="20" t="s">
        <v>304</v>
      </c>
      <c r="K44" s="13" t="s">
        <v>700</v>
      </c>
      <c r="L44" s="11" t="s">
        <v>581</v>
      </c>
      <c r="M44" s="10" t="s">
        <v>648</v>
      </c>
      <c r="P44" s="129" t="s">
        <v>583</v>
      </c>
      <c r="Q44" s="129" t="s">
        <v>583</v>
      </c>
      <c r="R44" s="163"/>
    </row>
    <row r="45" spans="2:18" ht="15.5">
      <c r="H45" s="4"/>
      <c r="I45" s="23" t="s">
        <v>358</v>
      </c>
      <c r="J45" s="20" t="s">
        <v>304</v>
      </c>
      <c r="K45" s="13" t="s">
        <v>700</v>
      </c>
      <c r="L45" s="11" t="s">
        <v>581</v>
      </c>
      <c r="M45" s="10" t="s">
        <v>648</v>
      </c>
      <c r="P45" s="122" t="s">
        <v>251</v>
      </c>
      <c r="Q45" s="122" t="s">
        <v>251</v>
      </c>
      <c r="R45" s="160"/>
    </row>
    <row r="46" spans="2:18" ht="15.5">
      <c r="H46" s="4"/>
      <c r="I46" t="s">
        <v>644</v>
      </c>
      <c r="J46" s="20" t="s">
        <v>304</v>
      </c>
      <c r="K46" s="13" t="s">
        <v>700</v>
      </c>
      <c r="L46" s="11" t="s">
        <v>581</v>
      </c>
      <c r="M46" s="10" t="s">
        <v>648</v>
      </c>
      <c r="P46" s="126" t="s">
        <v>252</v>
      </c>
      <c r="Q46" s="126" t="s">
        <v>252</v>
      </c>
      <c r="R46" s="161"/>
    </row>
    <row r="47" spans="2:18" ht="15.5">
      <c r="I47" t="s">
        <v>645</v>
      </c>
      <c r="J47" s="20" t="s">
        <v>304</v>
      </c>
      <c r="K47" s="13" t="s">
        <v>582</v>
      </c>
      <c r="L47" s="11" t="s">
        <v>581</v>
      </c>
      <c r="M47" s="10" t="s">
        <v>574</v>
      </c>
      <c r="N47" s="11" t="s">
        <v>269</v>
      </c>
      <c r="P47" s="128" t="s">
        <v>253</v>
      </c>
      <c r="Q47" s="128" t="s">
        <v>253</v>
      </c>
      <c r="R47" s="162"/>
    </row>
    <row r="48" spans="2:18" ht="15.5">
      <c r="I48" t="s">
        <v>641</v>
      </c>
      <c r="J48" s="20" t="s">
        <v>304</v>
      </c>
      <c r="K48" s="13" t="s">
        <v>700</v>
      </c>
      <c r="L48" s="11" t="s">
        <v>581</v>
      </c>
      <c r="M48" s="10" t="s">
        <v>574</v>
      </c>
      <c r="N48" s="11" t="s">
        <v>269</v>
      </c>
      <c r="P48" s="126" t="s">
        <v>254</v>
      </c>
      <c r="Q48" s="126" t="s">
        <v>254</v>
      </c>
      <c r="R48" s="161"/>
    </row>
    <row r="49" spans="9:18" ht="15.5">
      <c r="I49" t="s">
        <v>642</v>
      </c>
      <c r="J49" s="20" t="s">
        <v>304</v>
      </c>
      <c r="K49" s="13" t="s">
        <v>582</v>
      </c>
      <c r="L49" s="11" t="s">
        <v>581</v>
      </c>
      <c r="M49" s="10" t="s">
        <v>574</v>
      </c>
      <c r="N49" s="11" t="s">
        <v>269</v>
      </c>
      <c r="P49" s="129" t="s">
        <v>584</v>
      </c>
      <c r="Q49" s="129" t="s">
        <v>584</v>
      </c>
      <c r="R49" s="163"/>
    </row>
    <row r="50" spans="9:18" ht="15.5">
      <c r="I50" t="s">
        <v>643</v>
      </c>
      <c r="J50" s="20" t="s">
        <v>557</v>
      </c>
      <c r="K50" s="13" t="s">
        <v>582</v>
      </c>
      <c r="L50" s="11" t="s">
        <v>581</v>
      </c>
      <c r="M50" s="10" t="s">
        <v>574</v>
      </c>
      <c r="N50" s="11" t="s">
        <v>581</v>
      </c>
      <c r="P50" s="126" t="s">
        <v>361</v>
      </c>
      <c r="Q50" s="126" t="s">
        <v>361</v>
      </c>
      <c r="R50" s="161"/>
    </row>
    <row r="51" spans="9:18" ht="15.5">
      <c r="I51" t="s">
        <v>639</v>
      </c>
      <c r="J51" s="20" t="s">
        <v>304</v>
      </c>
      <c r="K51" s="13" t="s">
        <v>283</v>
      </c>
      <c r="L51" s="154" t="s">
        <v>646</v>
      </c>
      <c r="M51" s="10" t="s">
        <v>648</v>
      </c>
      <c r="N51" s="11" t="s">
        <v>581</v>
      </c>
      <c r="P51" s="126" t="s">
        <v>255</v>
      </c>
      <c r="Q51" s="126" t="s">
        <v>255</v>
      </c>
      <c r="R51" s="161"/>
    </row>
    <row r="52" spans="9:18" ht="15.5">
      <c r="I52" t="s">
        <v>640</v>
      </c>
      <c r="J52" s="20" t="s">
        <v>304</v>
      </c>
      <c r="K52" s="13" t="s">
        <v>283</v>
      </c>
      <c r="L52" s="154" t="s">
        <v>646</v>
      </c>
      <c r="M52" s="10" t="s">
        <v>648</v>
      </c>
      <c r="N52" s="11" t="s">
        <v>581</v>
      </c>
    </row>
    <row r="53" spans="9:18">
      <c r="N53" s="11" t="s">
        <v>581</v>
      </c>
    </row>
    <row r="54" spans="9:18">
      <c r="N54" s="11" t="s">
        <v>581</v>
      </c>
    </row>
    <row r="55" spans="9:18">
      <c r="N55" s="11" t="s">
        <v>581</v>
      </c>
    </row>
    <row r="56" spans="9:18" ht="15.5">
      <c r="I56" s="22" t="s">
        <v>343</v>
      </c>
      <c r="J56" s="20" t="s">
        <v>304</v>
      </c>
      <c r="N56" s="11" t="s">
        <v>269</v>
      </c>
    </row>
    <row r="57" spans="9:18" ht="15.5">
      <c r="I57" s="22" t="s">
        <v>344</v>
      </c>
      <c r="J57" s="20" t="s">
        <v>304</v>
      </c>
      <c r="N57" s="11" t="s">
        <v>269</v>
      </c>
    </row>
    <row r="58" spans="9:18" ht="15.5">
      <c r="I58" s="22" t="s">
        <v>345</v>
      </c>
      <c r="J58" s="20" t="s">
        <v>304</v>
      </c>
      <c r="N58" s="11" t="s">
        <v>269</v>
      </c>
    </row>
    <row r="59" spans="9:18" ht="15.5">
      <c r="I59" s="22" t="s">
        <v>558</v>
      </c>
      <c r="J59" s="21" t="s">
        <v>301</v>
      </c>
      <c r="K59">
        <v>399</v>
      </c>
      <c r="N59" s="11" t="s">
        <v>581</v>
      </c>
    </row>
    <row r="60" spans="9:18" ht="15.5">
      <c r="I60" s="22" t="s">
        <v>419</v>
      </c>
      <c r="J60" s="21" t="s">
        <v>301</v>
      </c>
      <c r="K60">
        <v>399</v>
      </c>
      <c r="N60" s="11" t="s">
        <v>581</v>
      </c>
    </row>
    <row r="61" spans="9:18" ht="15.5">
      <c r="I61" s="22" t="s">
        <v>346</v>
      </c>
      <c r="J61" s="20" t="s">
        <v>557</v>
      </c>
      <c r="N61" s="11" t="s">
        <v>581</v>
      </c>
    </row>
    <row r="62" spans="9:18" ht="15.5">
      <c r="I62" s="22" t="s">
        <v>347</v>
      </c>
      <c r="J62" s="20" t="s">
        <v>304</v>
      </c>
      <c r="N62" s="11" t="s">
        <v>581</v>
      </c>
    </row>
    <row r="63" spans="9:18" ht="15.5">
      <c r="I63" s="22" t="s">
        <v>348</v>
      </c>
      <c r="J63" s="21" t="s">
        <v>301</v>
      </c>
      <c r="K63">
        <v>399</v>
      </c>
      <c r="N63" s="11" t="s">
        <v>581</v>
      </c>
    </row>
    <row r="64" spans="9:18" ht="15.5">
      <c r="I64" s="22" t="s">
        <v>520</v>
      </c>
      <c r="J64" s="21" t="s">
        <v>301</v>
      </c>
      <c r="N64" s="11" t="s">
        <v>581</v>
      </c>
    </row>
    <row r="65" spans="9:14" ht="15.5">
      <c r="I65" s="23" t="s">
        <v>349</v>
      </c>
      <c r="J65" s="20" t="s">
        <v>304</v>
      </c>
      <c r="N65" s="11" t="s">
        <v>581</v>
      </c>
    </row>
    <row r="66" spans="9:14" ht="15.5">
      <c r="I66" s="23" t="s">
        <v>486</v>
      </c>
      <c r="J66" s="20" t="s">
        <v>304</v>
      </c>
      <c r="N66" s="11" t="s">
        <v>581</v>
      </c>
    </row>
    <row r="67" spans="9:14" ht="15.5">
      <c r="I67" s="23" t="s">
        <v>485</v>
      </c>
      <c r="J67" s="20" t="s">
        <v>304</v>
      </c>
      <c r="N67" s="11" t="s">
        <v>581</v>
      </c>
    </row>
    <row r="68" spans="9:14" ht="15.5">
      <c r="I68" s="23" t="s">
        <v>409</v>
      </c>
      <c r="J68" s="21" t="s">
        <v>302</v>
      </c>
      <c r="N68" s="11" t="s">
        <v>581</v>
      </c>
    </row>
    <row r="69" spans="9:14" ht="15.5">
      <c r="I69" s="23" t="s">
        <v>410</v>
      </c>
      <c r="J69" s="21" t="s">
        <v>302</v>
      </c>
      <c r="N69" s="11" t="s">
        <v>581</v>
      </c>
    </row>
    <row r="70" spans="9:14" ht="15.5">
      <c r="I70" s="23" t="s">
        <v>350</v>
      </c>
      <c r="J70" s="20" t="s">
        <v>304</v>
      </c>
      <c r="N70" s="11" t="s">
        <v>581</v>
      </c>
    </row>
    <row r="71" spans="9:14" ht="15.5">
      <c r="I71" s="23" t="s">
        <v>351</v>
      </c>
      <c r="J71" s="20" t="s">
        <v>304</v>
      </c>
      <c r="N71" s="11" t="s">
        <v>581</v>
      </c>
    </row>
    <row r="72" spans="9:14" ht="15.5">
      <c r="I72" s="23" t="s">
        <v>352</v>
      </c>
      <c r="J72" s="20" t="s">
        <v>304</v>
      </c>
      <c r="N72" s="11" t="s">
        <v>581</v>
      </c>
    </row>
    <row r="73" spans="9:14" ht="15.5">
      <c r="I73" s="23" t="s">
        <v>353</v>
      </c>
      <c r="J73" s="20" t="s">
        <v>304</v>
      </c>
      <c r="N73" s="11" t="s">
        <v>581</v>
      </c>
    </row>
    <row r="74" spans="9:14" ht="15.5">
      <c r="I74" s="23" t="s">
        <v>354</v>
      </c>
      <c r="J74" s="21" t="s">
        <v>301</v>
      </c>
      <c r="K74">
        <v>399</v>
      </c>
      <c r="N74" s="11" t="s">
        <v>581</v>
      </c>
    </row>
    <row r="75" spans="9:14" ht="15.5">
      <c r="I75" s="23" t="s">
        <v>598</v>
      </c>
      <c r="J75" s="21" t="s">
        <v>301</v>
      </c>
      <c r="K75">
        <v>399</v>
      </c>
    </row>
    <row r="76" spans="9:14" ht="15.5">
      <c r="I76" s="23" t="s">
        <v>519</v>
      </c>
      <c r="J76" s="20" t="s">
        <v>557</v>
      </c>
    </row>
    <row r="77" spans="9:14" ht="15.5">
      <c r="I77" s="23" t="s">
        <v>460</v>
      </c>
      <c r="J77" s="21" t="s">
        <v>302</v>
      </c>
    </row>
    <row r="78" spans="9:14" ht="15.5">
      <c r="I78" s="23" t="s">
        <v>355</v>
      </c>
      <c r="J78" s="20" t="s">
        <v>557</v>
      </c>
    </row>
    <row r="79" spans="9:14" ht="15.5">
      <c r="I79" s="23" t="s">
        <v>599</v>
      </c>
      <c r="J79" s="20" t="s">
        <v>557</v>
      </c>
    </row>
    <row r="80" spans="9:14" ht="15.5">
      <c r="I80" s="23" t="s">
        <v>356</v>
      </c>
      <c r="J80" s="20" t="s">
        <v>557</v>
      </c>
    </row>
    <row r="81" spans="9:11" ht="15.5">
      <c r="I81" s="23" t="s">
        <v>600</v>
      </c>
      <c r="J81" s="20" t="s">
        <v>557</v>
      </c>
    </row>
    <row r="82" spans="9:11" ht="15.5">
      <c r="I82" s="23" t="s">
        <v>357</v>
      </c>
      <c r="J82" s="20" t="s">
        <v>304</v>
      </c>
    </row>
    <row r="83" spans="9:11" ht="15.5">
      <c r="I83" s="23" t="s">
        <v>358</v>
      </c>
      <c r="J83" s="20" t="s">
        <v>304</v>
      </c>
    </row>
    <row r="84" spans="9:11" ht="15.5">
      <c r="I84" t="s">
        <v>644</v>
      </c>
      <c r="J84" s="20" t="s">
        <v>304</v>
      </c>
    </row>
    <row r="85" spans="9:11" ht="15.5">
      <c r="I85" t="s">
        <v>645</v>
      </c>
      <c r="J85" s="20" t="s">
        <v>304</v>
      </c>
    </row>
    <row r="86" spans="9:11" ht="15.5">
      <c r="I86" t="s">
        <v>641</v>
      </c>
      <c r="J86" s="20" t="s">
        <v>304</v>
      </c>
      <c r="K86">
        <v>399</v>
      </c>
    </row>
    <row r="87" spans="9:11" ht="15.5">
      <c r="I87" t="s">
        <v>642</v>
      </c>
      <c r="J87" s="21" t="s">
        <v>301</v>
      </c>
      <c r="K87">
        <v>399</v>
      </c>
    </row>
    <row r="88" spans="9:11" ht="15.5">
      <c r="I88" t="s">
        <v>643</v>
      </c>
      <c r="J88" s="20" t="s">
        <v>557</v>
      </c>
    </row>
    <row r="89" spans="9:11" ht="15.5">
      <c r="I89" t="s">
        <v>639</v>
      </c>
      <c r="J89" s="20" t="s">
        <v>304</v>
      </c>
    </row>
    <row r="90" spans="9:11" ht="15.5">
      <c r="I90" t="s">
        <v>640</v>
      </c>
      <c r="J90" s="20" t="s">
        <v>304</v>
      </c>
    </row>
  </sheetData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2B879-CC8B-4553-BECA-FE929B030B2C}">
  <dimension ref="B2:U95"/>
  <sheetViews>
    <sheetView topLeftCell="J9" zoomScale="70" zoomScaleNormal="70" workbookViewId="0">
      <selection activeCell="K29" sqref="K29"/>
    </sheetView>
  </sheetViews>
  <sheetFormatPr defaultRowHeight="14.5"/>
  <cols>
    <col min="1" max="1" width="0.81640625" customWidth="1"/>
    <col min="2" max="2" width="18" customWidth="1"/>
    <col min="3" max="5" width="14.1796875" customWidth="1"/>
    <col min="6" max="6" width="16.453125" customWidth="1"/>
    <col min="8" max="8" width="35.81640625" bestFit="1" customWidth="1"/>
    <col min="9" max="9" width="55.81640625" bestFit="1" customWidth="1"/>
    <col min="10" max="10" width="53.453125" bestFit="1" customWidth="1"/>
    <col min="11" max="11" width="64.81640625" bestFit="1" customWidth="1"/>
    <col min="12" max="12" width="51.81640625" customWidth="1"/>
    <col min="13" max="13" width="27.453125" customWidth="1"/>
    <col min="14" max="14" width="20.1796875" customWidth="1"/>
    <col min="15" max="15" width="52.81640625" style="4" bestFit="1" customWidth="1"/>
    <col min="16" max="16" width="47.81640625" style="4" bestFit="1" customWidth="1"/>
    <col min="17" max="17" width="26.81640625" bestFit="1" customWidth="1"/>
    <col min="18" max="18" width="63.1796875" bestFit="1" customWidth="1"/>
    <col min="19" max="19" width="13.81640625" bestFit="1" customWidth="1"/>
  </cols>
  <sheetData>
    <row r="2" spans="2:19" ht="34.25" customHeight="1">
      <c r="B2" s="2" t="s">
        <v>266</v>
      </c>
      <c r="C2" s="2" t="s">
        <v>267</v>
      </c>
      <c r="D2" s="2" t="s">
        <v>271</v>
      </c>
      <c r="E2" s="2" t="s">
        <v>272</v>
      </c>
      <c r="F2" s="3" t="s">
        <v>273</v>
      </c>
      <c r="G2" s="4"/>
      <c r="M2" s="120" t="s">
        <v>277</v>
      </c>
      <c r="N2" s="120" t="s">
        <v>278</v>
      </c>
      <c r="O2" s="166"/>
      <c r="P2" s="121"/>
    </row>
    <row r="3" spans="2:19" s="6" customFormat="1" ht="27.65" customHeight="1">
      <c r="B3" s="5" t="s">
        <v>274</v>
      </c>
      <c r="C3" s="5" t="s">
        <v>165</v>
      </c>
      <c r="D3" s="5" t="s">
        <v>166</v>
      </c>
      <c r="E3" s="5" t="s">
        <v>166</v>
      </c>
      <c r="F3" s="5" t="s">
        <v>166</v>
      </c>
      <c r="G3" s="5" t="s">
        <v>166</v>
      </c>
      <c r="H3" s="5" t="s">
        <v>99</v>
      </c>
      <c r="I3" s="7" t="s">
        <v>275</v>
      </c>
      <c r="J3" s="7" t="s">
        <v>276</v>
      </c>
      <c r="K3" s="167"/>
      <c r="M3" s="168" t="s">
        <v>243</v>
      </c>
      <c r="N3" s="123" t="s">
        <v>713</v>
      </c>
      <c r="O3" s="169" t="s">
        <v>810</v>
      </c>
      <c r="P3" s="124" t="s">
        <v>714</v>
      </c>
      <c r="R3" s="7"/>
      <c r="S3" s="7"/>
    </row>
    <row r="4" spans="2:19" ht="17" customHeight="1">
      <c r="B4" s="8" t="s">
        <v>167</v>
      </c>
      <c r="C4" s="9" t="s">
        <v>168</v>
      </c>
      <c r="D4" s="9" t="s">
        <v>169</v>
      </c>
      <c r="E4" s="9" t="s">
        <v>715</v>
      </c>
      <c r="F4" s="9" t="s">
        <v>279</v>
      </c>
      <c r="G4" s="9" t="s">
        <v>279</v>
      </c>
      <c r="H4" s="10" t="s">
        <v>716</v>
      </c>
      <c r="I4" s="11" t="s">
        <v>268</v>
      </c>
      <c r="J4" s="10" t="s">
        <v>100</v>
      </c>
      <c r="M4" s="168" t="s">
        <v>245</v>
      </c>
      <c r="N4" s="124" t="s">
        <v>717</v>
      </c>
      <c r="O4" s="169" t="s">
        <v>811</v>
      </c>
      <c r="P4" s="124" t="s">
        <v>295</v>
      </c>
      <c r="R4" s="10" t="s">
        <v>293</v>
      </c>
      <c r="S4" s="9" t="s">
        <v>233</v>
      </c>
    </row>
    <row r="5" spans="2:19" ht="17" customHeight="1">
      <c r="B5" s="8" t="s">
        <v>170</v>
      </c>
      <c r="C5" s="9" t="s">
        <v>171</v>
      </c>
      <c r="D5" s="9" t="s">
        <v>169</v>
      </c>
      <c r="E5" s="9" t="s">
        <v>715</v>
      </c>
      <c r="F5" s="9" t="s">
        <v>279</v>
      </c>
      <c r="G5" s="9" t="s">
        <v>282</v>
      </c>
      <c r="H5" s="10" t="s">
        <v>719</v>
      </c>
      <c r="I5" s="11" t="s">
        <v>269</v>
      </c>
      <c r="J5" s="10" t="s">
        <v>575</v>
      </c>
      <c r="M5" s="170" t="s">
        <v>720</v>
      </c>
      <c r="N5" s="124" t="s">
        <v>721</v>
      </c>
      <c r="O5" s="169" t="s">
        <v>812</v>
      </c>
      <c r="P5" s="124" t="s">
        <v>295</v>
      </c>
      <c r="R5" s="10" t="s">
        <v>294</v>
      </c>
      <c r="S5" s="9" t="s">
        <v>285</v>
      </c>
    </row>
    <row r="6" spans="2:19" ht="17" customHeight="1">
      <c r="B6" s="8" t="s">
        <v>195</v>
      </c>
      <c r="C6" s="9" t="s">
        <v>196</v>
      </c>
      <c r="D6" s="9" t="s">
        <v>197</v>
      </c>
      <c r="E6" s="9" t="s">
        <v>715</v>
      </c>
      <c r="F6" s="9" t="s">
        <v>279</v>
      </c>
      <c r="G6" s="9" t="s">
        <v>181</v>
      </c>
      <c r="H6" s="10" t="s">
        <v>722</v>
      </c>
      <c r="I6" s="11" t="s">
        <v>723</v>
      </c>
      <c r="J6" s="10" t="s">
        <v>574</v>
      </c>
      <c r="M6" s="171" t="s">
        <v>242</v>
      </c>
      <c r="N6" s="123" t="s">
        <v>724</v>
      </c>
      <c r="O6" s="169" t="s">
        <v>725</v>
      </c>
      <c r="P6" s="124" t="s">
        <v>295</v>
      </c>
      <c r="R6" s="10" t="s">
        <v>295</v>
      </c>
      <c r="S6" s="9" t="s">
        <v>270</v>
      </c>
    </row>
    <row r="7" spans="2:19" ht="17" customHeight="1">
      <c r="B7" s="8" t="s">
        <v>198</v>
      </c>
      <c r="C7" s="9" t="s">
        <v>199</v>
      </c>
      <c r="D7" s="9" t="s">
        <v>197</v>
      </c>
      <c r="E7" s="9" t="s">
        <v>715</v>
      </c>
      <c r="F7" s="9" t="s">
        <v>279</v>
      </c>
      <c r="G7" s="9" t="s">
        <v>222</v>
      </c>
      <c r="H7" s="10" t="s">
        <v>726</v>
      </c>
      <c r="I7" s="11" t="s">
        <v>727</v>
      </c>
      <c r="J7" s="10" t="s">
        <v>574</v>
      </c>
      <c r="M7" s="171" t="s">
        <v>728</v>
      </c>
      <c r="N7" s="123" t="s">
        <v>729</v>
      </c>
      <c r="O7" s="169" t="s">
        <v>725</v>
      </c>
      <c r="P7" s="124" t="s">
        <v>295</v>
      </c>
      <c r="R7" s="10"/>
      <c r="S7" s="9"/>
    </row>
    <row r="8" spans="2:19" ht="17" customHeight="1">
      <c r="B8" s="8" t="s">
        <v>200</v>
      </c>
      <c r="C8" s="9" t="s">
        <v>201</v>
      </c>
      <c r="D8" s="9" t="s">
        <v>197</v>
      </c>
      <c r="E8" s="9" t="s">
        <v>715</v>
      </c>
      <c r="F8" s="9" t="s">
        <v>279</v>
      </c>
      <c r="G8" s="9" t="s">
        <v>284</v>
      </c>
      <c r="H8" s="10" t="s">
        <v>730</v>
      </c>
      <c r="I8" s="13" t="s">
        <v>283</v>
      </c>
      <c r="J8" s="13" t="s">
        <v>68</v>
      </c>
      <c r="K8" s="11"/>
      <c r="M8" s="168" t="s">
        <v>731</v>
      </c>
      <c r="N8" s="123" t="s">
        <v>732</v>
      </c>
      <c r="O8" s="169" t="s">
        <v>733</v>
      </c>
      <c r="P8" s="124" t="s">
        <v>295</v>
      </c>
      <c r="R8" t="s">
        <v>317</v>
      </c>
    </row>
    <row r="9" spans="2:19" ht="17" customHeight="1">
      <c r="B9" s="8" t="s">
        <v>218</v>
      </c>
      <c r="C9" s="9" t="s">
        <v>219</v>
      </c>
      <c r="D9" s="9" t="s">
        <v>108</v>
      </c>
      <c r="E9" s="9" t="s">
        <v>715</v>
      </c>
      <c r="F9" s="9" t="s">
        <v>279</v>
      </c>
      <c r="G9" s="9" t="s">
        <v>108</v>
      </c>
      <c r="H9" s="10" t="s">
        <v>734</v>
      </c>
      <c r="I9" s="14" t="s">
        <v>539</v>
      </c>
      <c r="J9" s="14" t="s">
        <v>122</v>
      </c>
      <c r="M9" s="171" t="s">
        <v>584</v>
      </c>
      <c r="N9" s="123" t="s">
        <v>735</v>
      </c>
      <c r="O9" s="169" t="s">
        <v>733</v>
      </c>
      <c r="P9" s="124" t="s">
        <v>295</v>
      </c>
      <c r="R9" t="s">
        <v>318</v>
      </c>
      <c r="S9" s="4" t="s">
        <v>324</v>
      </c>
    </row>
    <row r="10" spans="2:19" ht="17" customHeight="1">
      <c r="B10" s="8" t="s">
        <v>212</v>
      </c>
      <c r="C10" s="9" t="s">
        <v>213</v>
      </c>
      <c r="D10" s="9" t="s">
        <v>108</v>
      </c>
      <c r="E10" s="9" t="s">
        <v>715</v>
      </c>
      <c r="F10" s="9" t="s">
        <v>108</v>
      </c>
      <c r="G10" s="4" t="s">
        <v>368</v>
      </c>
      <c r="H10" s="24" t="s">
        <v>736</v>
      </c>
      <c r="I10" s="13" t="s">
        <v>582</v>
      </c>
      <c r="J10" s="14" t="s">
        <v>431</v>
      </c>
      <c r="M10" s="168" t="s">
        <v>244</v>
      </c>
      <c r="N10" s="123" t="s">
        <v>737</v>
      </c>
      <c r="O10" s="169" t="s">
        <v>738</v>
      </c>
      <c r="P10" s="124" t="s">
        <v>294</v>
      </c>
      <c r="R10" t="s">
        <v>319</v>
      </c>
      <c r="S10" s="4" t="s">
        <v>325</v>
      </c>
    </row>
    <row r="11" spans="2:19" ht="17" customHeight="1">
      <c r="B11" s="15" t="s">
        <v>214</v>
      </c>
      <c r="C11" s="9" t="s">
        <v>215</v>
      </c>
      <c r="D11" s="9" t="s">
        <v>108</v>
      </c>
      <c r="E11" s="9" t="s">
        <v>715</v>
      </c>
      <c r="F11" s="9" t="s">
        <v>108</v>
      </c>
      <c r="G11" s="4" t="s">
        <v>739</v>
      </c>
      <c r="H11" s="24" t="s">
        <v>740</v>
      </c>
      <c r="I11" t="s">
        <v>551</v>
      </c>
      <c r="J11" s="14" t="s">
        <v>552</v>
      </c>
      <c r="M11" s="172" t="s">
        <v>246</v>
      </c>
      <c r="N11" s="123" t="s">
        <v>260</v>
      </c>
      <c r="O11" s="169" t="s">
        <v>812</v>
      </c>
      <c r="P11" s="124" t="s">
        <v>294</v>
      </c>
      <c r="R11" t="s">
        <v>320</v>
      </c>
      <c r="S11" s="4" t="s">
        <v>327</v>
      </c>
    </row>
    <row r="12" spans="2:19" ht="17" customHeight="1">
      <c r="B12" s="15" t="s">
        <v>216</v>
      </c>
      <c r="C12" s="9" t="s">
        <v>217</v>
      </c>
      <c r="D12" s="9" t="s">
        <v>108</v>
      </c>
      <c r="E12" s="9" t="s">
        <v>715</v>
      </c>
      <c r="F12" s="9" t="s">
        <v>108</v>
      </c>
      <c r="G12" s="4" t="s">
        <v>741</v>
      </c>
      <c r="H12" s="13" t="s">
        <v>283</v>
      </c>
      <c r="I12" t="s">
        <v>266</v>
      </c>
      <c r="M12" s="171" t="s">
        <v>742</v>
      </c>
      <c r="N12" s="123" t="s">
        <v>743</v>
      </c>
      <c r="O12" s="169" t="s">
        <v>733</v>
      </c>
      <c r="P12" s="124" t="s">
        <v>294</v>
      </c>
      <c r="R12" t="s">
        <v>335</v>
      </c>
      <c r="S12" s="4" t="s">
        <v>328</v>
      </c>
    </row>
    <row r="13" spans="2:19" ht="17" customHeight="1">
      <c r="B13" s="15" t="s">
        <v>290</v>
      </c>
      <c r="C13" s="9" t="s">
        <v>290</v>
      </c>
      <c r="D13" s="9" t="s">
        <v>108</v>
      </c>
      <c r="E13" s="9" t="s">
        <v>715</v>
      </c>
      <c r="F13" s="9" t="s">
        <v>108</v>
      </c>
      <c r="G13" s="4" t="s">
        <v>744</v>
      </c>
      <c r="H13" s="13" t="s">
        <v>283</v>
      </c>
      <c r="I13" t="s">
        <v>268</v>
      </c>
      <c r="J13" s="10" t="s">
        <v>100</v>
      </c>
      <c r="M13" s="171" t="s">
        <v>594</v>
      </c>
      <c r="N13" s="123" t="s">
        <v>745</v>
      </c>
      <c r="O13" s="169" t="s">
        <v>733</v>
      </c>
      <c r="P13" s="124" t="s">
        <v>294</v>
      </c>
      <c r="R13" t="s">
        <v>336</v>
      </c>
      <c r="S13" s="4" t="s">
        <v>565</v>
      </c>
    </row>
    <row r="14" spans="2:19" ht="17" customHeight="1">
      <c r="B14" s="8" t="s">
        <v>179</v>
      </c>
      <c r="C14" s="9" t="s">
        <v>180</v>
      </c>
      <c r="D14" s="9" t="s">
        <v>181</v>
      </c>
      <c r="E14" s="9" t="s">
        <v>286</v>
      </c>
      <c r="F14" s="9" t="s">
        <v>181</v>
      </c>
      <c r="G14" s="4" t="s">
        <v>370</v>
      </c>
      <c r="H14" s="13" t="s">
        <v>283</v>
      </c>
      <c r="I14" t="s">
        <v>647</v>
      </c>
      <c r="J14" s="10" t="s">
        <v>575</v>
      </c>
      <c r="K14" t="s">
        <v>746</v>
      </c>
      <c r="M14" s="171" t="s">
        <v>615</v>
      </c>
      <c r="N14" s="123" t="s">
        <v>747</v>
      </c>
      <c r="O14" s="169" t="s">
        <v>733</v>
      </c>
      <c r="P14" s="124" t="s">
        <v>294</v>
      </c>
      <c r="R14" t="s">
        <v>321</v>
      </c>
      <c r="S14" s="4" t="s">
        <v>566</v>
      </c>
    </row>
    <row r="15" spans="2:19" ht="17" customHeight="1">
      <c r="B15" s="8" t="s">
        <v>182</v>
      </c>
      <c r="C15" s="9" t="s">
        <v>183</v>
      </c>
      <c r="D15" s="9" t="s">
        <v>181</v>
      </c>
      <c r="E15" s="9" t="s">
        <v>286</v>
      </c>
      <c r="F15" s="9" t="s">
        <v>181</v>
      </c>
      <c r="G15" s="4" t="s">
        <v>369</v>
      </c>
      <c r="H15" s="13" t="s">
        <v>374</v>
      </c>
      <c r="I15" s="11" t="s">
        <v>646</v>
      </c>
      <c r="J15" s="10" t="s">
        <v>648</v>
      </c>
      <c r="K15" t="s">
        <v>748</v>
      </c>
      <c r="M15" s="172" t="s">
        <v>749</v>
      </c>
      <c r="N15" s="123" t="s">
        <v>630</v>
      </c>
      <c r="O15" s="169" t="s">
        <v>733</v>
      </c>
      <c r="P15" s="124" t="s">
        <v>294</v>
      </c>
      <c r="R15" t="s">
        <v>322</v>
      </c>
      <c r="S15" s="4" t="s">
        <v>326</v>
      </c>
    </row>
    <row r="16" spans="2:19" ht="17" customHeight="1">
      <c r="B16" s="8" t="s">
        <v>175</v>
      </c>
      <c r="C16" s="9" t="s">
        <v>176</v>
      </c>
      <c r="D16" s="9" t="s">
        <v>174</v>
      </c>
      <c r="E16" s="9" t="s">
        <v>282</v>
      </c>
      <c r="F16" s="9" t="s">
        <v>181</v>
      </c>
      <c r="G16" s="4" t="s">
        <v>366</v>
      </c>
      <c r="H16" s="25" t="s">
        <v>549</v>
      </c>
      <c r="I16" s="11" t="s">
        <v>581</v>
      </c>
      <c r="J16" s="10" t="s">
        <v>574</v>
      </c>
      <c r="K16" t="s">
        <v>750</v>
      </c>
      <c r="M16" s="171" t="s">
        <v>248</v>
      </c>
      <c r="N16" s="123" t="s">
        <v>751</v>
      </c>
      <c r="O16" s="169" t="s">
        <v>752</v>
      </c>
      <c r="P16" s="124" t="s">
        <v>753</v>
      </c>
      <c r="R16" t="s">
        <v>323</v>
      </c>
    </row>
    <row r="17" spans="2:18" ht="17" customHeight="1">
      <c r="B17" s="8" t="s">
        <v>225</v>
      </c>
      <c r="C17" s="9" t="s">
        <v>226</v>
      </c>
      <c r="D17" s="9" t="s">
        <v>222</v>
      </c>
      <c r="E17" s="9" t="s">
        <v>286</v>
      </c>
      <c r="F17" s="9" t="s">
        <v>181</v>
      </c>
      <c r="G17" s="4" t="s">
        <v>372</v>
      </c>
      <c r="H17" s="25" t="s">
        <v>376</v>
      </c>
      <c r="M17" s="170" t="s">
        <v>249</v>
      </c>
      <c r="N17" s="123" t="s">
        <v>754</v>
      </c>
      <c r="O17" s="169" t="s">
        <v>755</v>
      </c>
      <c r="P17" s="124" t="s">
        <v>753</v>
      </c>
      <c r="R17" t="s">
        <v>756</v>
      </c>
    </row>
    <row r="18" spans="2:18" ht="17" customHeight="1">
      <c r="B18" s="8" t="s">
        <v>227</v>
      </c>
      <c r="C18" s="9" t="s">
        <v>228</v>
      </c>
      <c r="D18" s="9" t="s">
        <v>222</v>
      </c>
      <c r="E18" s="9" t="s">
        <v>286</v>
      </c>
      <c r="F18" s="9" t="s">
        <v>181</v>
      </c>
      <c r="G18" s="4" t="s">
        <v>371</v>
      </c>
      <c r="H18" s="25" t="s">
        <v>375</v>
      </c>
      <c r="M18" s="171" t="s">
        <v>757</v>
      </c>
      <c r="N18" s="173" t="s">
        <v>758</v>
      </c>
      <c r="O18" s="169" t="s">
        <v>733</v>
      </c>
      <c r="P18" s="124" t="s">
        <v>753</v>
      </c>
      <c r="R18" t="s">
        <v>759</v>
      </c>
    </row>
    <row r="19" spans="2:18" ht="17" customHeight="1">
      <c r="B19" s="8" t="s">
        <v>184</v>
      </c>
      <c r="C19" s="9" t="s">
        <v>185</v>
      </c>
      <c r="D19" s="9" t="s">
        <v>186</v>
      </c>
      <c r="E19" s="9" t="s">
        <v>282</v>
      </c>
      <c r="F19" s="9" t="s">
        <v>222</v>
      </c>
      <c r="G19" s="4"/>
      <c r="I19" s="20"/>
      <c r="K19" s="11" t="s">
        <v>269</v>
      </c>
      <c r="L19" s="10" t="s">
        <v>575</v>
      </c>
      <c r="M19" s="171" t="s">
        <v>250</v>
      </c>
      <c r="N19" s="123" t="s">
        <v>760</v>
      </c>
      <c r="O19" s="169" t="s">
        <v>761</v>
      </c>
      <c r="P19" s="124" t="s">
        <v>753</v>
      </c>
      <c r="R19" t="s">
        <v>542</v>
      </c>
    </row>
    <row r="20" spans="2:18" ht="17" customHeight="1">
      <c r="B20" s="8" t="s">
        <v>193</v>
      </c>
      <c r="C20" s="9" t="s">
        <v>194</v>
      </c>
      <c r="D20" s="9" t="s">
        <v>186</v>
      </c>
      <c r="E20" s="9" t="s">
        <v>282</v>
      </c>
      <c r="F20" s="9" t="s">
        <v>222</v>
      </c>
      <c r="G20" s="4"/>
      <c r="I20" s="20"/>
      <c r="K20" s="11" t="s">
        <v>646</v>
      </c>
      <c r="L20" s="10" t="s">
        <v>648</v>
      </c>
      <c r="M20" s="171" t="s">
        <v>255</v>
      </c>
      <c r="N20" s="123" t="s">
        <v>289</v>
      </c>
      <c r="O20" s="169" t="s">
        <v>762</v>
      </c>
      <c r="P20" s="124" t="s">
        <v>287</v>
      </c>
      <c r="R20" t="s">
        <v>603</v>
      </c>
    </row>
    <row r="21" spans="2:18" ht="17" customHeight="1">
      <c r="B21" s="8" t="s">
        <v>220</v>
      </c>
      <c r="C21" s="9" t="s">
        <v>221</v>
      </c>
      <c r="D21" s="9" t="s">
        <v>222</v>
      </c>
      <c r="E21" s="9" t="s">
        <v>286</v>
      </c>
      <c r="F21" s="9" t="s">
        <v>222</v>
      </c>
      <c r="G21" s="4"/>
      <c r="I21" s="20"/>
      <c r="K21" s="11" t="s">
        <v>763</v>
      </c>
      <c r="L21" s="10" t="s">
        <v>574</v>
      </c>
      <c r="M21" s="171" t="s">
        <v>254</v>
      </c>
      <c r="N21" s="123" t="s">
        <v>288</v>
      </c>
      <c r="O21" s="169" t="s">
        <v>762</v>
      </c>
      <c r="P21" s="124" t="s">
        <v>287</v>
      </c>
      <c r="R21" t="s">
        <v>602</v>
      </c>
    </row>
    <row r="22" spans="2:18" ht="17" customHeight="1">
      <c r="B22" s="8" t="s">
        <v>223</v>
      </c>
      <c r="C22" s="9" t="s">
        <v>224</v>
      </c>
      <c r="D22" s="9" t="s">
        <v>222</v>
      </c>
      <c r="E22" s="9" t="s">
        <v>286</v>
      </c>
      <c r="F22" s="9" t="s">
        <v>222</v>
      </c>
      <c r="G22" s="4"/>
      <c r="I22" s="21"/>
      <c r="M22" s="171" t="s">
        <v>764</v>
      </c>
      <c r="N22" s="123" t="s">
        <v>765</v>
      </c>
      <c r="O22" s="169" t="s">
        <v>766</v>
      </c>
      <c r="P22" s="124" t="s">
        <v>287</v>
      </c>
      <c r="R22" t="s">
        <v>604</v>
      </c>
    </row>
    <row r="23" spans="2:18" ht="17" customHeight="1">
      <c r="B23" s="8" t="s">
        <v>172</v>
      </c>
      <c r="C23" s="9" t="s">
        <v>173</v>
      </c>
      <c r="D23" s="9" t="s">
        <v>174</v>
      </c>
      <c r="E23" s="9" t="s">
        <v>282</v>
      </c>
      <c r="F23" s="9" t="s">
        <v>282</v>
      </c>
      <c r="G23" s="4"/>
      <c r="I23" s="21"/>
      <c r="M23" s="168" t="s">
        <v>767</v>
      </c>
      <c r="N23" s="173" t="s">
        <v>265</v>
      </c>
      <c r="O23" s="169" t="s">
        <v>733</v>
      </c>
      <c r="P23" s="124" t="s">
        <v>287</v>
      </c>
      <c r="R23" t="s">
        <v>605</v>
      </c>
    </row>
    <row r="24" spans="2:18" ht="17" customHeight="1">
      <c r="B24" s="8" t="s">
        <v>177</v>
      </c>
      <c r="C24" s="9" t="s">
        <v>178</v>
      </c>
      <c r="D24" s="9" t="s">
        <v>174</v>
      </c>
      <c r="E24" s="9" t="s">
        <v>282</v>
      </c>
      <c r="F24" s="9" t="s">
        <v>282</v>
      </c>
      <c r="G24" s="4"/>
      <c r="H24" s="22" t="s">
        <v>344</v>
      </c>
      <c r="I24" s="20" t="s">
        <v>304</v>
      </c>
      <c r="M24" s="171" t="s">
        <v>583</v>
      </c>
      <c r="N24" s="123" t="s">
        <v>768</v>
      </c>
      <c r="O24" s="169" t="s">
        <v>769</v>
      </c>
      <c r="P24" s="124" t="s">
        <v>287</v>
      </c>
      <c r="R24" t="s">
        <v>606</v>
      </c>
    </row>
    <row r="25" spans="2:18" ht="17" customHeight="1">
      <c r="B25" s="8" t="s">
        <v>187</v>
      </c>
      <c r="C25" s="9" t="s">
        <v>188</v>
      </c>
      <c r="D25" s="9" t="s">
        <v>186</v>
      </c>
      <c r="E25" s="9" t="s">
        <v>282</v>
      </c>
      <c r="F25" s="9" t="s">
        <v>282</v>
      </c>
      <c r="G25" s="4"/>
      <c r="H25" s="22" t="s">
        <v>558</v>
      </c>
      <c r="I25" s="21" t="s">
        <v>301</v>
      </c>
      <c r="J25">
        <v>399</v>
      </c>
      <c r="M25" s="171" t="s">
        <v>770</v>
      </c>
      <c r="N25" s="123" t="s">
        <v>362</v>
      </c>
      <c r="O25" s="169" t="s">
        <v>771</v>
      </c>
      <c r="P25" s="124" t="s">
        <v>772</v>
      </c>
      <c r="R25" t="s">
        <v>607</v>
      </c>
    </row>
    <row r="26" spans="2:18" ht="15.5">
      <c r="B26" s="8" t="s">
        <v>189</v>
      </c>
      <c r="C26" s="9" t="s">
        <v>190</v>
      </c>
      <c r="D26" s="9" t="s">
        <v>186</v>
      </c>
      <c r="E26" s="9" t="s">
        <v>282</v>
      </c>
      <c r="F26" s="9" t="s">
        <v>282</v>
      </c>
      <c r="G26" s="4"/>
      <c r="H26" s="22" t="s">
        <v>419</v>
      </c>
      <c r="I26" s="21" t="s">
        <v>301</v>
      </c>
      <c r="J26">
        <v>399</v>
      </c>
      <c r="R26" t="s">
        <v>608</v>
      </c>
    </row>
    <row r="27" spans="2:18" ht="24.5">
      <c r="B27" s="8" t="s">
        <v>191</v>
      </c>
      <c r="C27" s="9" t="s">
        <v>192</v>
      </c>
      <c r="D27" s="9" t="s">
        <v>186</v>
      </c>
      <c r="E27" s="9" t="s">
        <v>282</v>
      </c>
      <c r="F27" s="9" t="s">
        <v>282</v>
      </c>
      <c r="G27" s="4"/>
      <c r="H27" s="22" t="s">
        <v>346</v>
      </c>
      <c r="I27" s="21" t="s">
        <v>302</v>
      </c>
      <c r="K27" s="282"/>
      <c r="R27" t="s">
        <v>773</v>
      </c>
    </row>
    <row r="28" spans="2:18" ht="15.5">
      <c r="B28" s="8" t="s">
        <v>202</v>
      </c>
      <c r="C28" s="9" t="s">
        <v>203</v>
      </c>
      <c r="D28" s="9" t="s">
        <v>204</v>
      </c>
      <c r="E28" s="9" t="s">
        <v>284</v>
      </c>
      <c r="F28" s="9" t="s">
        <v>284</v>
      </c>
      <c r="G28" s="4"/>
      <c r="H28" s="22" t="s">
        <v>347</v>
      </c>
      <c r="I28" s="20" t="s">
        <v>304</v>
      </c>
      <c r="R28" t="s">
        <v>774</v>
      </c>
    </row>
    <row r="29" spans="2:18" ht="24.5">
      <c r="B29" s="8" t="s">
        <v>205</v>
      </c>
      <c r="C29" s="9" t="s">
        <v>206</v>
      </c>
      <c r="D29" s="9" t="s">
        <v>204</v>
      </c>
      <c r="E29" s="9" t="s">
        <v>284</v>
      </c>
      <c r="F29" s="9" t="s">
        <v>284</v>
      </c>
      <c r="G29" s="4"/>
      <c r="H29" s="22" t="s">
        <v>775</v>
      </c>
      <c r="I29" s="21" t="s">
        <v>301</v>
      </c>
      <c r="J29">
        <v>399</v>
      </c>
      <c r="K29" t="s">
        <v>243</v>
      </c>
      <c r="L29" t="s">
        <v>614</v>
      </c>
      <c r="M29" s="10" t="s">
        <v>716</v>
      </c>
      <c r="N29" s="10" t="s">
        <v>383</v>
      </c>
      <c r="O29" s="168" t="s">
        <v>243</v>
      </c>
      <c r="P29" s="171" t="s">
        <v>838</v>
      </c>
      <c r="R29" t="s">
        <v>776</v>
      </c>
    </row>
    <row r="30" spans="2:18" ht="24.5">
      <c r="B30" s="15" t="s">
        <v>207</v>
      </c>
      <c r="C30" s="9" t="s">
        <v>208</v>
      </c>
      <c r="D30" s="9" t="s">
        <v>209</v>
      </c>
      <c r="E30" s="9" t="s">
        <v>284</v>
      </c>
      <c r="F30" s="9" t="s">
        <v>284</v>
      </c>
      <c r="G30" s="4"/>
      <c r="H30" s="22" t="s">
        <v>777</v>
      </c>
      <c r="I30" s="20" t="s">
        <v>304</v>
      </c>
      <c r="K30" t="s">
        <v>244</v>
      </c>
      <c r="L30" t="s">
        <v>614</v>
      </c>
      <c r="M30" s="10" t="s">
        <v>719</v>
      </c>
      <c r="N30" s="10" t="s">
        <v>384</v>
      </c>
      <c r="O30" s="171" t="s">
        <v>244</v>
      </c>
      <c r="P30" s="171" t="s">
        <v>738</v>
      </c>
      <c r="R30" t="s">
        <v>778</v>
      </c>
    </row>
    <row r="31" spans="2:18" ht="25" thickBot="1">
      <c r="B31" s="15" t="s">
        <v>210</v>
      </c>
      <c r="C31" s="9" t="s">
        <v>211</v>
      </c>
      <c r="D31" s="9" t="s">
        <v>209</v>
      </c>
      <c r="E31" s="9" t="s">
        <v>284</v>
      </c>
      <c r="F31" s="9" t="s">
        <v>284</v>
      </c>
      <c r="G31" s="4"/>
      <c r="H31" s="22" t="s">
        <v>779</v>
      </c>
      <c r="I31" s="21" t="s">
        <v>301</v>
      </c>
      <c r="M31" s="10" t="s">
        <v>722</v>
      </c>
      <c r="N31" s="10" t="s">
        <v>385</v>
      </c>
      <c r="O31" s="171" t="s">
        <v>245</v>
      </c>
      <c r="P31" s="171" t="s">
        <v>718</v>
      </c>
      <c r="R31" t="s">
        <v>780</v>
      </c>
    </row>
    <row r="32" spans="2:18" ht="25" thickBot="1">
      <c r="B32" s="174" t="s">
        <v>229</v>
      </c>
      <c r="C32" s="175" t="s">
        <v>230</v>
      </c>
      <c r="D32" s="175" t="s">
        <v>741</v>
      </c>
      <c r="E32" s="175" t="s">
        <v>741</v>
      </c>
      <c r="F32" s="175" t="s">
        <v>741</v>
      </c>
      <c r="G32" s="4"/>
      <c r="H32" s="22" t="s">
        <v>781</v>
      </c>
      <c r="I32" s="20" t="s">
        <v>304</v>
      </c>
      <c r="M32" s="10" t="s">
        <v>726</v>
      </c>
      <c r="N32" s="10" t="s">
        <v>782</v>
      </c>
      <c r="O32" s="176" t="s">
        <v>783</v>
      </c>
      <c r="P32" s="176" t="s">
        <v>694</v>
      </c>
      <c r="R32" t="s">
        <v>784</v>
      </c>
    </row>
    <row r="33" spans="2:21" ht="25" thickBot="1">
      <c r="B33" s="174" t="s">
        <v>232</v>
      </c>
      <c r="C33" s="177" t="s">
        <v>233</v>
      </c>
      <c r="D33" s="177" t="s">
        <v>369</v>
      </c>
      <c r="E33" s="177" t="s">
        <v>369</v>
      </c>
      <c r="F33" s="177" t="s">
        <v>369</v>
      </c>
      <c r="G33" s="4"/>
      <c r="H33" s="23" t="s">
        <v>349</v>
      </c>
      <c r="I33" s="20" t="s">
        <v>304</v>
      </c>
      <c r="M33" s="10" t="s">
        <v>730</v>
      </c>
      <c r="N33" s="10" t="s">
        <v>785</v>
      </c>
      <c r="O33" s="176" t="s">
        <v>693</v>
      </c>
      <c r="P33" s="176" t="s">
        <v>694</v>
      </c>
    </row>
    <row r="34" spans="2:21" ht="25" thickBot="1">
      <c r="B34" s="178" t="s">
        <v>234</v>
      </c>
      <c r="C34" s="177" t="s">
        <v>235</v>
      </c>
      <c r="D34" s="177" t="s">
        <v>369</v>
      </c>
      <c r="E34" s="177" t="s">
        <v>369</v>
      </c>
      <c r="F34" s="177" t="s">
        <v>369</v>
      </c>
      <c r="G34" s="4"/>
      <c r="H34" s="23" t="s">
        <v>486</v>
      </c>
      <c r="I34" s="20" t="s">
        <v>304</v>
      </c>
      <c r="K34" t="s">
        <v>693</v>
      </c>
      <c r="L34" t="s">
        <v>694</v>
      </c>
      <c r="M34" s="10" t="s">
        <v>734</v>
      </c>
      <c r="N34" s="12" t="s">
        <v>386</v>
      </c>
      <c r="O34" s="176" t="s">
        <v>786</v>
      </c>
      <c r="P34" s="176" t="s">
        <v>694</v>
      </c>
    </row>
    <row r="35" spans="2:21" ht="16" thickBot="1">
      <c r="B35" s="179" t="s">
        <v>236</v>
      </c>
      <c r="C35" s="177" t="s">
        <v>237</v>
      </c>
      <c r="D35" s="177" t="s">
        <v>369</v>
      </c>
      <c r="E35" s="177" t="s">
        <v>369</v>
      </c>
      <c r="F35" s="177" t="s">
        <v>369</v>
      </c>
      <c r="G35" s="4"/>
      <c r="H35" s="23" t="s">
        <v>485</v>
      </c>
      <c r="I35" s="20" t="s">
        <v>304</v>
      </c>
      <c r="K35" t="s">
        <v>646</v>
      </c>
      <c r="L35" t="s">
        <v>849</v>
      </c>
      <c r="M35" s="10" t="s">
        <v>736</v>
      </c>
      <c r="N35" s="12" t="s">
        <v>387</v>
      </c>
      <c r="U35" s="121"/>
    </row>
    <row r="36" spans="2:21" ht="16" thickBot="1">
      <c r="B36" s="179" t="s">
        <v>238</v>
      </c>
      <c r="C36" s="177" t="s">
        <v>239</v>
      </c>
      <c r="D36" s="177" t="s">
        <v>369</v>
      </c>
      <c r="E36" s="177" t="s">
        <v>369</v>
      </c>
      <c r="F36" s="177" t="s">
        <v>369</v>
      </c>
      <c r="G36" s="4"/>
      <c r="H36" s="23" t="s">
        <v>409</v>
      </c>
      <c r="I36" s="21" t="s">
        <v>302</v>
      </c>
      <c r="M36" s="10" t="s">
        <v>740</v>
      </c>
      <c r="N36" s="12" t="s">
        <v>388</v>
      </c>
      <c r="U36" s="125"/>
    </row>
    <row r="37" spans="2:21" ht="16" thickBot="1">
      <c r="B37" s="179" t="s">
        <v>363</v>
      </c>
      <c r="C37" s="177" t="s">
        <v>380</v>
      </c>
      <c r="D37" s="177" t="s">
        <v>739</v>
      </c>
      <c r="E37" s="177" t="s">
        <v>739</v>
      </c>
      <c r="F37" s="177" t="s">
        <v>739</v>
      </c>
      <c r="G37" s="4"/>
      <c r="H37" s="23" t="s">
        <v>410</v>
      </c>
      <c r="I37" s="21" t="s">
        <v>302</v>
      </c>
      <c r="M37" s="10" t="s">
        <v>373</v>
      </c>
      <c r="N37" s="12" t="s">
        <v>389</v>
      </c>
    </row>
    <row r="38" spans="2:21" ht="16" thickBot="1">
      <c r="B38" s="179" t="s">
        <v>377</v>
      </c>
      <c r="C38" s="177" t="s">
        <v>787</v>
      </c>
      <c r="D38" s="177" t="s">
        <v>739</v>
      </c>
      <c r="E38" s="177" t="s">
        <v>739</v>
      </c>
      <c r="F38" s="177" t="s">
        <v>739</v>
      </c>
      <c r="G38" s="4"/>
      <c r="H38" s="23" t="s">
        <v>350</v>
      </c>
      <c r="I38" s="20" t="s">
        <v>304</v>
      </c>
      <c r="M38" s="13" t="s">
        <v>283</v>
      </c>
      <c r="N38" s="10" t="s">
        <v>418</v>
      </c>
    </row>
    <row r="39" spans="2:21" ht="16" thickBot="1">
      <c r="B39" s="179" t="s">
        <v>364</v>
      </c>
      <c r="C39" s="177" t="s">
        <v>788</v>
      </c>
      <c r="D39" s="177" t="s">
        <v>741</v>
      </c>
      <c r="E39" s="177" t="s">
        <v>741</v>
      </c>
      <c r="F39" s="177" t="s">
        <v>741</v>
      </c>
      <c r="G39" s="4"/>
      <c r="H39" s="23" t="s">
        <v>351</v>
      </c>
      <c r="I39" s="20" t="s">
        <v>304</v>
      </c>
      <c r="M39" s="12" t="s">
        <v>374</v>
      </c>
      <c r="N39" s="12" t="s">
        <v>391</v>
      </c>
      <c r="U39" s="126"/>
    </row>
    <row r="40" spans="2:21" ht="16" thickBot="1">
      <c r="B40" s="179" t="s">
        <v>365</v>
      </c>
      <c r="C40" s="177" t="s">
        <v>378</v>
      </c>
      <c r="D40" s="177" t="s">
        <v>744</v>
      </c>
      <c r="E40" s="177" t="s">
        <v>744</v>
      </c>
      <c r="F40" s="177" t="s">
        <v>744</v>
      </c>
      <c r="G40" s="4"/>
      <c r="H40" s="23" t="s">
        <v>352</v>
      </c>
      <c r="I40" s="20" t="s">
        <v>304</v>
      </c>
      <c r="M40" s="25" t="s">
        <v>549</v>
      </c>
      <c r="N40" s="12" t="s">
        <v>550</v>
      </c>
      <c r="U40" s="126"/>
    </row>
    <row r="41" spans="2:21" ht="16" thickBot="1">
      <c r="B41" s="180" t="s">
        <v>789</v>
      </c>
      <c r="C41" s="181" t="s">
        <v>790</v>
      </c>
      <c r="D41" s="177" t="s">
        <v>741</v>
      </c>
      <c r="E41" s="177" t="s">
        <v>741</v>
      </c>
      <c r="F41" s="177" t="s">
        <v>741</v>
      </c>
      <c r="G41" s="4"/>
      <c r="H41" s="23" t="s">
        <v>353</v>
      </c>
      <c r="I41" s="20" t="s">
        <v>304</v>
      </c>
      <c r="M41" s="12" t="s">
        <v>376</v>
      </c>
      <c r="N41" s="10"/>
    </row>
    <row r="42" spans="2:21" ht="16" thickBot="1">
      <c r="B42" s="182" t="s">
        <v>791</v>
      </c>
      <c r="C42" s="177" t="s">
        <v>792</v>
      </c>
      <c r="D42" s="177" t="s">
        <v>744</v>
      </c>
      <c r="E42" s="177" t="s">
        <v>744</v>
      </c>
      <c r="F42" s="177" t="s">
        <v>744</v>
      </c>
      <c r="G42" s="4"/>
      <c r="H42" s="23" t="s">
        <v>354</v>
      </c>
      <c r="I42" s="21" t="s">
        <v>301</v>
      </c>
      <c r="J42">
        <v>399</v>
      </c>
      <c r="M42" s="12" t="s">
        <v>375</v>
      </c>
      <c r="N42" s="10"/>
      <c r="U42" s="126"/>
    </row>
    <row r="43" spans="2:21" ht="15.5">
      <c r="B43" s="179" t="s">
        <v>793</v>
      </c>
      <c r="C43" s="183"/>
      <c r="D43" s="183"/>
      <c r="E43" s="183"/>
      <c r="G43" s="4"/>
      <c r="H43" s="23" t="s">
        <v>598</v>
      </c>
      <c r="I43" s="21" t="s">
        <v>301</v>
      </c>
      <c r="J43">
        <v>399</v>
      </c>
      <c r="M43" s="10"/>
      <c r="N43" s="10"/>
      <c r="U43" s="126"/>
    </row>
    <row r="44" spans="2:21" ht="15.5" customHeight="1">
      <c r="G44" s="4"/>
      <c r="H44" s="23" t="s">
        <v>519</v>
      </c>
      <c r="I44" s="20" t="s">
        <v>304</v>
      </c>
      <c r="U44" s="126"/>
    </row>
    <row r="45" spans="2:21" ht="15.5" customHeight="1">
      <c r="G45" s="4"/>
      <c r="H45" s="23" t="s">
        <v>794</v>
      </c>
      <c r="I45" s="20" t="s">
        <v>304</v>
      </c>
      <c r="U45" s="126"/>
    </row>
    <row r="46" spans="2:21" ht="15.5">
      <c r="G46" s="4"/>
      <c r="H46" s="184" t="s">
        <v>795</v>
      </c>
      <c r="I46" s="20" t="s">
        <v>304</v>
      </c>
      <c r="J46" s="185"/>
    </row>
    <row r="47" spans="2:21" ht="15.5">
      <c r="G47" s="4"/>
      <c r="H47" s="23" t="s">
        <v>840</v>
      </c>
      <c r="I47" s="21" t="s">
        <v>302</v>
      </c>
      <c r="U47" s="159"/>
    </row>
    <row r="48" spans="2:21">
      <c r="H48" s="23" t="s">
        <v>841</v>
      </c>
      <c r="I48" t="s">
        <v>557</v>
      </c>
      <c r="U48" s="159"/>
    </row>
    <row r="49" spans="8:21" ht="15.5">
      <c r="H49" s="184" t="s">
        <v>796</v>
      </c>
      <c r="I49" s="21" t="s">
        <v>302</v>
      </c>
      <c r="U49" s="159"/>
    </row>
    <row r="50" spans="8:21" ht="15.5">
      <c r="H50" s="23" t="s">
        <v>797</v>
      </c>
      <c r="I50" s="20" t="s">
        <v>304</v>
      </c>
      <c r="U50" s="159"/>
    </row>
    <row r="51" spans="8:21" ht="15.5">
      <c r="H51" s="23" t="s">
        <v>356</v>
      </c>
      <c r="I51" s="20" t="s">
        <v>304</v>
      </c>
      <c r="U51" s="125"/>
    </row>
    <row r="52" spans="8:21" ht="15.5">
      <c r="H52" s="23" t="s">
        <v>600</v>
      </c>
      <c r="I52" s="20" t="s">
        <v>304</v>
      </c>
      <c r="U52" s="125"/>
    </row>
    <row r="53" spans="8:21" ht="15.5">
      <c r="H53" s="23" t="s">
        <v>357</v>
      </c>
      <c r="I53" s="20" t="s">
        <v>304</v>
      </c>
      <c r="U53" s="125"/>
    </row>
    <row r="54" spans="8:21" ht="15.5">
      <c r="H54" s="23" t="s">
        <v>358</v>
      </c>
      <c r="I54" s="20" t="s">
        <v>304</v>
      </c>
      <c r="U54" s="159"/>
    </row>
    <row r="55" spans="8:21" ht="15.5">
      <c r="H55" s="23" t="s">
        <v>798</v>
      </c>
      <c r="I55" s="20" t="s">
        <v>304</v>
      </c>
      <c r="U55" s="125"/>
    </row>
    <row r="56" spans="8:21" ht="15.5">
      <c r="H56" s="23" t="s">
        <v>799</v>
      </c>
      <c r="I56" s="20" t="s">
        <v>304</v>
      </c>
      <c r="U56" s="125"/>
    </row>
    <row r="57" spans="8:21" ht="15.5">
      <c r="H57" s="23" t="s">
        <v>842</v>
      </c>
      <c r="I57" s="20" t="s">
        <v>304</v>
      </c>
      <c r="U57" s="159"/>
    </row>
    <row r="58" spans="8:21" ht="15.5">
      <c r="H58" t="s">
        <v>800</v>
      </c>
      <c r="I58" s="20" t="s">
        <v>304</v>
      </c>
      <c r="U58" s="125"/>
    </row>
    <row r="59" spans="8:21" ht="15.5">
      <c r="H59" t="s">
        <v>801</v>
      </c>
      <c r="I59" s="20" t="s">
        <v>304</v>
      </c>
    </row>
    <row r="60" spans="8:21" ht="15.5">
      <c r="H60" t="s">
        <v>802</v>
      </c>
      <c r="I60" s="20" t="s">
        <v>304</v>
      </c>
      <c r="J60">
        <v>399</v>
      </c>
    </row>
    <row r="61" spans="8:21" ht="15.5">
      <c r="H61" t="s">
        <v>803</v>
      </c>
      <c r="I61" s="20" t="s">
        <v>304</v>
      </c>
      <c r="J61">
        <v>399</v>
      </c>
    </row>
    <row r="62" spans="8:21" ht="15.5">
      <c r="H62" t="s">
        <v>804</v>
      </c>
      <c r="I62" s="20" t="s">
        <v>304</v>
      </c>
    </row>
    <row r="63" spans="8:21" ht="15.5">
      <c r="H63" t="s">
        <v>843</v>
      </c>
      <c r="I63" s="20" t="s">
        <v>304</v>
      </c>
    </row>
    <row r="64" spans="8:21" ht="15.5">
      <c r="H64" t="s">
        <v>844</v>
      </c>
      <c r="I64" s="20" t="s">
        <v>304</v>
      </c>
    </row>
    <row r="65" spans="8:9" ht="15.5">
      <c r="H65" t="s">
        <v>639</v>
      </c>
      <c r="I65" s="20" t="s">
        <v>304</v>
      </c>
    </row>
    <row r="66" spans="8:9">
      <c r="H66" t="s">
        <v>805</v>
      </c>
    </row>
    <row r="68" spans="8:9" ht="15.5">
      <c r="H68" s="20"/>
    </row>
    <row r="69" spans="8:9" ht="15.5">
      <c r="H69" s="20"/>
    </row>
    <row r="70" spans="8:9" ht="15.5">
      <c r="H70" s="20"/>
    </row>
    <row r="71" spans="8:9" ht="15.5">
      <c r="H71" s="21"/>
    </row>
    <row r="72" spans="8:9" ht="15.5">
      <c r="H72" s="21"/>
    </row>
    <row r="73" spans="8:9" ht="15.5">
      <c r="H73" s="20"/>
    </row>
    <row r="74" spans="8:9" ht="15.5">
      <c r="H74" s="20"/>
    </row>
    <row r="75" spans="8:9" ht="15.5">
      <c r="H75" s="21"/>
    </row>
    <row r="76" spans="8:9" ht="15.5">
      <c r="H76" s="21"/>
    </row>
    <row r="77" spans="8:9" ht="15.5">
      <c r="H77" s="20"/>
    </row>
    <row r="78" spans="8:9" ht="15.5">
      <c r="H78" s="20"/>
    </row>
    <row r="79" spans="8:9" ht="15.5">
      <c r="H79" s="20"/>
    </row>
    <row r="80" spans="8:9" ht="15.5">
      <c r="H80" s="21"/>
    </row>
    <row r="81" spans="8:8" ht="15.5">
      <c r="H81" s="21"/>
    </row>
    <row r="82" spans="8:8" ht="15.5">
      <c r="H82" s="20"/>
    </row>
    <row r="83" spans="8:8" ht="15.5">
      <c r="H83" s="20"/>
    </row>
    <row r="84" spans="8:8" ht="15.5">
      <c r="H84" s="20"/>
    </row>
    <row r="85" spans="8:8" ht="15.5">
      <c r="H85" s="20"/>
    </row>
    <row r="86" spans="8:8" ht="15.5">
      <c r="H86" s="21"/>
    </row>
    <row r="87" spans="8:8" ht="15.5">
      <c r="H87" s="21"/>
    </row>
    <row r="88" spans="8:8" ht="15.5">
      <c r="H88" s="21"/>
    </row>
    <row r="89" spans="8:8" ht="15.5">
      <c r="H89" s="20"/>
    </row>
    <row r="90" spans="8:8" ht="15.5">
      <c r="H90" s="21"/>
    </row>
    <row r="91" spans="8:8" ht="15.5">
      <c r="H91" s="20"/>
    </row>
    <row r="92" spans="8:8" ht="15.5">
      <c r="H92" s="20"/>
    </row>
    <row r="93" spans="8:8" ht="15.5">
      <c r="H93" s="20"/>
    </row>
    <row r="94" spans="8:8" ht="15.5">
      <c r="H94" s="20"/>
    </row>
    <row r="95" spans="8:8" ht="15.5">
      <c r="H95" s="20"/>
    </row>
  </sheetData>
  <dataValidations count="1">
    <dataValidation type="list" allowBlank="1" showInputMessage="1" showErrorMessage="1" sqref="K33" xr:uid="{57917599-D9BF-4FA3-A8C4-EF6D4E7F8290}">
      <formula1>$K$27:$K$30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9C13A-B661-4A11-A1FC-017CACE0F4BA}">
  <dimension ref="A1:P107"/>
  <sheetViews>
    <sheetView tabSelected="1" view="pageBreakPreview" topLeftCell="A79" zoomScale="80" zoomScaleNormal="80" zoomScaleSheetLayoutView="80" workbookViewId="0">
      <selection activeCell="D101" sqref="D101:F101"/>
    </sheetView>
  </sheetViews>
  <sheetFormatPr defaultRowHeight="14.5"/>
  <cols>
    <col min="1" max="1" width="6.453125" bestFit="1" customWidth="1"/>
    <col min="2" max="2" width="27.1796875" customWidth="1"/>
    <col min="3" max="3" width="38.81640625" customWidth="1"/>
    <col min="4" max="4" width="17.453125" customWidth="1"/>
    <col min="5" max="5" width="18.54296875" customWidth="1"/>
    <col min="6" max="6" width="17.453125" customWidth="1"/>
    <col min="7" max="7" width="6.90625" customWidth="1"/>
    <col min="8" max="8" width="19.453125" customWidth="1"/>
    <col min="9" max="9" width="16.1796875" customWidth="1"/>
    <col min="10" max="10" width="14.1796875" customWidth="1"/>
    <col min="11" max="11" width="18.453125" customWidth="1"/>
    <col min="12" max="12" width="10.81640625" customWidth="1"/>
  </cols>
  <sheetData>
    <row r="1" spans="1:12" ht="30">
      <c r="A1" s="131"/>
      <c r="B1" s="132"/>
      <c r="C1" s="301" t="s">
        <v>439</v>
      </c>
      <c r="D1" s="301"/>
      <c r="E1" s="301"/>
      <c r="F1" s="301"/>
      <c r="G1" s="301"/>
      <c r="H1" s="301"/>
      <c r="I1" s="302"/>
      <c r="J1" s="133" t="s">
        <v>93</v>
      </c>
      <c r="K1" s="292" t="s">
        <v>852</v>
      </c>
      <c r="L1" s="293"/>
    </row>
    <row r="2" spans="1:12" ht="27">
      <c r="A2" s="134"/>
      <c r="B2" s="135"/>
      <c r="C2" s="135"/>
      <c r="D2" s="135"/>
      <c r="E2" s="135"/>
      <c r="F2" s="135"/>
      <c r="G2" s="136"/>
      <c r="H2" s="137"/>
      <c r="I2" s="135"/>
      <c r="J2" s="138" t="s">
        <v>53</v>
      </c>
      <c r="K2" s="294" t="s">
        <v>853</v>
      </c>
      <c r="L2" s="295"/>
    </row>
    <row r="3" spans="1:12" ht="27">
      <c r="A3" s="296" t="s">
        <v>292</v>
      </c>
      <c r="B3" s="297"/>
      <c r="C3" s="164" t="s">
        <v>854</v>
      </c>
      <c r="D3" s="139" t="s">
        <v>95</v>
      </c>
      <c r="E3" s="313" t="s">
        <v>858</v>
      </c>
      <c r="F3" s="314"/>
      <c r="G3" s="314"/>
      <c r="H3" s="314"/>
      <c r="I3" s="139" t="s">
        <v>308</v>
      </c>
      <c r="J3" s="307" t="s">
        <v>336</v>
      </c>
      <c r="K3" s="307"/>
      <c r="L3" s="308"/>
    </row>
    <row r="4" spans="1:12" ht="27">
      <c r="A4" s="296" t="s">
        <v>94</v>
      </c>
      <c r="B4" s="297"/>
      <c r="C4" s="309" t="s">
        <v>855</v>
      </c>
      <c r="D4" s="310"/>
      <c r="E4" s="310"/>
      <c r="F4" s="310"/>
      <c r="G4" s="310"/>
      <c r="H4" s="310"/>
      <c r="I4" s="139" t="s">
        <v>601</v>
      </c>
      <c r="J4" s="311" t="s">
        <v>603</v>
      </c>
      <c r="K4" s="311"/>
      <c r="L4" s="312"/>
    </row>
    <row r="5" spans="1:12" ht="27">
      <c r="A5" s="296" t="s">
        <v>340</v>
      </c>
      <c r="B5" s="297"/>
      <c r="C5" s="268" t="s">
        <v>350</v>
      </c>
      <c r="D5" s="139" t="s">
        <v>305</v>
      </c>
      <c r="E5" s="140">
        <v>1</v>
      </c>
      <c r="F5" s="141" t="s">
        <v>338</v>
      </c>
      <c r="G5" s="139" t="s">
        <v>102</v>
      </c>
      <c r="H5" s="140">
        <v>5</v>
      </c>
      <c r="I5" s="142" t="s">
        <v>306</v>
      </c>
      <c r="J5" s="139" t="s">
        <v>339</v>
      </c>
      <c r="K5" s="152">
        <v>62</v>
      </c>
      <c r="L5" s="143" t="s">
        <v>307</v>
      </c>
    </row>
    <row r="6" spans="1:12" ht="27">
      <c r="A6" s="296" t="s">
        <v>312</v>
      </c>
      <c r="B6" s="297"/>
      <c r="C6" s="306" t="s">
        <v>857</v>
      </c>
      <c r="D6" s="299"/>
      <c r="E6" s="299"/>
      <c r="F6" s="299"/>
      <c r="G6" s="139" t="s">
        <v>314</v>
      </c>
      <c r="H6" s="299" t="s">
        <v>325</v>
      </c>
      <c r="I6" s="299"/>
      <c r="J6" s="139" t="s">
        <v>315</v>
      </c>
      <c r="K6" s="306" t="s">
        <v>856</v>
      </c>
      <c r="L6" s="300"/>
    </row>
    <row r="7" spans="1:12" ht="27">
      <c r="A7" s="296" t="s">
        <v>313</v>
      </c>
      <c r="B7" s="297"/>
      <c r="C7" s="298" t="s">
        <v>845</v>
      </c>
      <c r="D7" s="298"/>
      <c r="E7" s="298"/>
      <c r="F7" s="298"/>
      <c r="G7" s="139" t="s">
        <v>314</v>
      </c>
      <c r="H7" s="299" t="s">
        <v>845</v>
      </c>
      <c r="I7" s="299"/>
      <c r="J7" s="139" t="s">
        <v>315</v>
      </c>
      <c r="K7" s="299" t="s">
        <v>845</v>
      </c>
      <c r="L7" s="300"/>
    </row>
    <row r="8" spans="1:12" ht="27">
      <c r="A8" s="144"/>
      <c r="B8" s="139" t="s">
        <v>101</v>
      </c>
      <c r="C8" s="152" t="s">
        <v>245</v>
      </c>
      <c r="D8" s="139" t="s">
        <v>314</v>
      </c>
      <c r="E8" s="303" t="str">
        <f>VLOOKUP(C8,'Ref.3'!M3:P25,3,0)</f>
        <v>Assistant  Sales Manager Acting for Sales Manager</v>
      </c>
      <c r="F8" s="303"/>
      <c r="G8" s="139" t="s">
        <v>311</v>
      </c>
      <c r="H8" s="303" t="str">
        <f>VLOOKUP(C8,'Ref.3'!M3:P25,4,0)</f>
        <v>Hospitality</v>
      </c>
      <c r="I8" s="303"/>
      <c r="J8" s="139" t="s">
        <v>315</v>
      </c>
      <c r="K8" s="304" t="str">
        <f>VLOOKUP(C8,'Ref.3'!M3:P25,2,0)</f>
        <v xml:space="preserve">065-930-3737 </v>
      </c>
      <c r="L8" s="305"/>
    </row>
    <row r="9" spans="1:12" ht="27">
      <c r="A9" s="144"/>
      <c r="B9" s="139" t="s">
        <v>309</v>
      </c>
      <c r="C9" s="153" t="s">
        <v>170</v>
      </c>
      <c r="D9" s="139" t="s">
        <v>240</v>
      </c>
      <c r="E9" s="322" t="str">
        <f>VLOOKUP(C9,'Ref.3'!B4:G43,2,0)</f>
        <v>PH</v>
      </c>
      <c r="F9" s="322"/>
      <c r="G9" s="139" t="s">
        <v>291</v>
      </c>
      <c r="H9" s="322" t="str">
        <f>VLOOKUP(C9,'Ref.3'!B4:F43,5,0)</f>
        <v xml:space="preserve">AF </v>
      </c>
      <c r="I9" s="322"/>
      <c r="J9" s="139" t="s">
        <v>316</v>
      </c>
      <c r="K9" s="304" t="str">
        <f>VLOOKUP(H9,'Ref.3'!G4:H18,2,0)</f>
        <v>นายธวัชชัย จันทร์โยธา</v>
      </c>
      <c r="L9" s="305"/>
    </row>
    <row r="10" spans="1:12" ht="27">
      <c r="A10" s="145"/>
      <c r="B10" s="139" t="s">
        <v>296</v>
      </c>
      <c r="C10" s="153" t="s">
        <v>170</v>
      </c>
      <c r="D10" s="139" t="s">
        <v>310</v>
      </c>
      <c r="E10" s="323" t="str">
        <f>VLOOKUP(C9,'Ref.3'!B4:F43,2,0)</f>
        <v>PH</v>
      </c>
      <c r="F10" s="323"/>
      <c r="G10" s="139" t="s">
        <v>390</v>
      </c>
      <c r="H10" s="322" t="str">
        <f>VLOOKUP(C10,'Ref.3'!B4:F43,3,0)</f>
        <v>A</v>
      </c>
      <c r="I10" s="322"/>
      <c r="J10" s="139" t="s">
        <v>315</v>
      </c>
      <c r="K10" s="303" t="str">
        <f>VLOOKUP(K9,'Ref.3'!M29:N42,2,0)</f>
        <v>086-609-2639</v>
      </c>
      <c r="L10" s="324"/>
    </row>
    <row r="11" spans="1:12" ht="10.75" customHeight="1" thickBot="1">
      <c r="A11" s="146"/>
      <c r="B11" s="135"/>
      <c r="C11" s="135"/>
      <c r="D11" s="135"/>
      <c r="E11" s="135"/>
      <c r="F11" s="135"/>
      <c r="G11" s="147"/>
      <c r="H11" s="148"/>
      <c r="I11" s="149"/>
      <c r="J11" s="147"/>
      <c r="K11" s="150"/>
      <c r="L11" s="151"/>
    </row>
    <row r="12" spans="1:12" ht="24">
      <c r="A12" s="28" t="s">
        <v>46</v>
      </c>
      <c r="B12" s="327" t="s">
        <v>96</v>
      </c>
      <c r="C12" s="328"/>
      <c r="D12" s="328"/>
      <c r="E12" s="328"/>
      <c r="F12" s="328"/>
      <c r="G12" s="329"/>
      <c r="H12" s="29" t="s">
        <v>47</v>
      </c>
      <c r="I12" s="30" t="s">
        <v>48</v>
      </c>
      <c r="J12" s="30" t="s">
        <v>1</v>
      </c>
      <c r="K12" s="29" t="s">
        <v>49</v>
      </c>
      <c r="L12" s="31" t="s">
        <v>1</v>
      </c>
    </row>
    <row r="13" spans="1:12" ht="24">
      <c r="A13" s="251">
        <v>1</v>
      </c>
      <c r="B13" s="315" t="s">
        <v>531</v>
      </c>
      <c r="C13" s="316"/>
      <c r="D13" s="316"/>
      <c r="E13" s="316"/>
      <c r="F13" s="316"/>
      <c r="G13" s="317"/>
      <c r="H13" s="252">
        <v>6200</v>
      </c>
      <c r="I13" s="253">
        <v>1</v>
      </c>
      <c r="J13" s="254" t="s">
        <v>51</v>
      </c>
      <c r="K13" s="255">
        <f>I13*H13</f>
        <v>6200</v>
      </c>
      <c r="L13" s="256" t="s">
        <v>13</v>
      </c>
    </row>
    <row r="14" spans="1:12" ht="24">
      <c r="A14" s="251">
        <v>2</v>
      </c>
      <c r="B14" s="315" t="s">
        <v>532</v>
      </c>
      <c r="C14" s="316"/>
      <c r="D14" s="316"/>
      <c r="E14" s="316"/>
      <c r="F14" s="316"/>
      <c r="G14" s="317"/>
      <c r="H14" s="252"/>
      <c r="I14" s="253"/>
      <c r="J14" s="254" t="s">
        <v>51</v>
      </c>
      <c r="K14" s="255">
        <f t="shared" ref="K14:K15" si="0">I14*H14</f>
        <v>0</v>
      </c>
      <c r="L14" s="256" t="s">
        <v>13</v>
      </c>
    </row>
    <row r="15" spans="1:12" ht="24">
      <c r="A15" s="251">
        <v>3</v>
      </c>
      <c r="B15" s="318" t="s">
        <v>297</v>
      </c>
      <c r="C15" s="319"/>
      <c r="D15" s="319"/>
      <c r="E15" s="319"/>
      <c r="F15" s="319"/>
      <c r="G15" s="320"/>
      <c r="H15" s="252">
        <v>20000</v>
      </c>
      <c r="I15" s="253">
        <v>1</v>
      </c>
      <c r="J15" s="257" t="s">
        <v>50</v>
      </c>
      <c r="K15" s="255">
        <f t="shared" si="0"/>
        <v>20000</v>
      </c>
      <c r="L15" s="256" t="s">
        <v>13</v>
      </c>
    </row>
    <row r="16" spans="1:12" ht="24">
      <c r="A16" s="251">
        <v>4</v>
      </c>
      <c r="B16" s="325" t="s">
        <v>298</v>
      </c>
      <c r="C16" s="325"/>
      <c r="D16" s="325"/>
      <c r="E16" s="325"/>
      <c r="F16" s="325"/>
      <c r="G16" s="325"/>
      <c r="H16" s="258"/>
      <c r="I16" s="253"/>
      <c r="J16" s="257" t="s">
        <v>50</v>
      </c>
      <c r="K16" s="255">
        <f t="shared" ref="K16" si="1">I16*H16</f>
        <v>0</v>
      </c>
      <c r="L16" s="259" t="s">
        <v>13</v>
      </c>
    </row>
    <row r="17" spans="1:12" ht="24">
      <c r="A17" s="332">
        <v>5</v>
      </c>
      <c r="B17" s="260" t="s">
        <v>518</v>
      </c>
      <c r="C17" s="261"/>
      <c r="D17" s="260" t="s">
        <v>523</v>
      </c>
      <c r="E17" s="326"/>
      <c r="F17" s="326"/>
      <c r="G17" s="326"/>
      <c r="H17" s="321" t="s">
        <v>299</v>
      </c>
      <c r="I17" s="321"/>
      <c r="J17" s="321"/>
      <c r="K17" s="263">
        <f>SUM(K13:K16)</f>
        <v>26200</v>
      </c>
      <c r="L17" s="264" t="s">
        <v>13</v>
      </c>
    </row>
    <row r="18" spans="1:12" ht="24">
      <c r="A18" s="333"/>
      <c r="B18" s="265" t="s">
        <v>524</v>
      </c>
      <c r="C18" s="262"/>
      <c r="D18" s="269" t="s">
        <v>525</v>
      </c>
      <c r="E18" s="270"/>
      <c r="F18" s="271" t="s">
        <v>517</v>
      </c>
      <c r="G18" s="262"/>
      <c r="H18" s="330" t="s">
        <v>806</v>
      </c>
      <c r="I18" s="330"/>
      <c r="J18" s="330"/>
      <c r="K18" s="263">
        <f>H14</f>
        <v>0</v>
      </c>
      <c r="L18" s="264" t="s">
        <v>13</v>
      </c>
    </row>
    <row r="19" spans="1:12" ht="24">
      <c r="A19" s="334"/>
      <c r="B19" s="265" t="s">
        <v>504</v>
      </c>
      <c r="C19" s="262"/>
      <c r="D19" s="272">
        <v>2567</v>
      </c>
      <c r="E19" s="273"/>
      <c r="F19" s="274"/>
      <c r="G19" s="266"/>
      <c r="H19" s="331" t="s">
        <v>304</v>
      </c>
      <c r="I19" s="331"/>
      <c r="J19" s="331"/>
      <c r="K19" s="267">
        <f>VLOOKUP(H19,'Ref.1'!E280:F285,2,0)</f>
        <v>0</v>
      </c>
      <c r="L19" s="264" t="s">
        <v>13</v>
      </c>
    </row>
    <row r="20" spans="1:12" ht="27.5" thickBot="1">
      <c r="A20" s="189">
        <v>6</v>
      </c>
      <c r="B20" s="337" t="s">
        <v>807</v>
      </c>
      <c r="C20" s="338"/>
      <c r="D20" s="339" t="s">
        <v>808</v>
      </c>
      <c r="E20" s="340"/>
      <c r="F20" s="340"/>
      <c r="G20" s="190">
        <f>H13</f>
        <v>6200</v>
      </c>
      <c r="H20" s="191" t="s">
        <v>13</v>
      </c>
      <c r="I20" s="335" t="s">
        <v>809</v>
      </c>
      <c r="J20" s="336"/>
      <c r="K20" s="192">
        <f>K18-K19</f>
        <v>0</v>
      </c>
      <c r="L20" s="193" t="s">
        <v>13</v>
      </c>
    </row>
    <row r="21" spans="1:12" ht="24">
      <c r="A21" s="341" t="s">
        <v>521</v>
      </c>
      <c r="B21" s="342"/>
      <c r="C21" s="342"/>
      <c r="D21" s="342"/>
      <c r="E21" s="342"/>
      <c r="F21" s="342"/>
      <c r="G21" s="342"/>
      <c r="H21" s="187"/>
      <c r="I21" s="186"/>
      <c r="J21" s="186"/>
      <c r="K21" s="187"/>
      <c r="L21" s="188"/>
    </row>
    <row r="22" spans="1:12" ht="24">
      <c r="A22" s="32" t="s">
        <v>46</v>
      </c>
      <c r="B22" s="343" t="s">
        <v>577</v>
      </c>
      <c r="C22" s="343"/>
      <c r="D22" s="343"/>
      <c r="E22" s="343"/>
      <c r="F22" s="343"/>
      <c r="G22" s="343"/>
      <c r="H22" s="33" t="s">
        <v>47</v>
      </c>
      <c r="I22" s="34" t="s">
        <v>48</v>
      </c>
      <c r="J22" s="34" t="s">
        <v>1</v>
      </c>
      <c r="K22" s="33" t="s">
        <v>49</v>
      </c>
      <c r="L22" s="35" t="s">
        <v>1</v>
      </c>
    </row>
    <row r="23" spans="1:12" ht="24">
      <c r="A23" s="205">
        <v>1</v>
      </c>
      <c r="B23" s="289" t="s">
        <v>563</v>
      </c>
      <c r="C23" s="290"/>
      <c r="D23" s="290"/>
      <c r="E23" s="290"/>
      <c r="F23" s="290"/>
      <c r="G23" s="291"/>
      <c r="H23" s="206">
        <f>IFERROR(VLOOKUP(B23,'Ref.1'!$E$2:$F$279,2,FALSE),"")</f>
        <v>21000</v>
      </c>
      <c r="I23" s="207">
        <v>1</v>
      </c>
      <c r="J23" s="208" t="str">
        <f>IFERROR(VLOOKUP(B23,'Ref.1'!$B$2:$C$279,2,FALSE),"")</f>
        <v>ตัว</v>
      </c>
      <c r="K23" s="206">
        <f t="shared" ref="K23" si="2">IFERROR(I23*H23,0)</f>
        <v>21000</v>
      </c>
      <c r="L23" s="211" t="s">
        <v>13</v>
      </c>
    </row>
    <row r="24" spans="1:12" ht="24">
      <c r="A24" s="210">
        <v>2</v>
      </c>
      <c r="B24" s="289" t="s">
        <v>411</v>
      </c>
      <c r="C24" s="290"/>
      <c r="D24" s="290"/>
      <c r="E24" s="290"/>
      <c r="F24" s="290"/>
      <c r="G24" s="291"/>
      <c r="H24" s="206">
        <f>IFERROR(VLOOKUP(B24,'Ref.1'!$E$2:$F$279,2,FALSE),"")</f>
        <v>1200</v>
      </c>
      <c r="I24" s="207">
        <v>1</v>
      </c>
      <c r="J24" s="208" t="str">
        <f>IFERROR(VLOOKUP(B24,'Ref.1'!$B$2:$C$279,2,FALSE),"")</f>
        <v>คู่</v>
      </c>
      <c r="K24" s="206">
        <f t="shared" ref="K24:K32" si="3">IFERROR(I24*H24,0)</f>
        <v>1200</v>
      </c>
      <c r="L24" s="211" t="s">
        <v>13</v>
      </c>
    </row>
    <row r="25" spans="1:12" ht="28.75" customHeight="1">
      <c r="A25" s="205">
        <v>3</v>
      </c>
      <c r="B25" s="289" t="s">
        <v>45</v>
      </c>
      <c r="C25" s="290"/>
      <c r="D25" s="290"/>
      <c r="E25" s="290"/>
      <c r="F25" s="290"/>
      <c r="G25" s="291"/>
      <c r="H25" s="206">
        <f>IFERROR(VLOOKUP(B25,'Ref.1'!$E$2:$F$279,2,FALSE),"")</f>
        <v>1050</v>
      </c>
      <c r="I25" s="212">
        <v>1</v>
      </c>
      <c r="J25" s="208" t="str">
        <f>IFERROR(VLOOKUP(B25,'Ref.1'!$B$2:$C$279,2,FALSE),"")</f>
        <v>ตัว</v>
      </c>
      <c r="K25" s="206">
        <f t="shared" si="3"/>
        <v>1050</v>
      </c>
      <c r="L25" s="211" t="s">
        <v>13</v>
      </c>
    </row>
    <row r="26" spans="1:12" ht="28.75" customHeight="1">
      <c r="A26" s="210">
        <v>4</v>
      </c>
      <c r="B26" s="289" t="s">
        <v>341</v>
      </c>
      <c r="C26" s="290"/>
      <c r="D26" s="290"/>
      <c r="E26" s="290"/>
      <c r="F26" s="290"/>
      <c r="G26" s="291"/>
      <c r="H26" s="206">
        <f>IFERROR(VLOOKUP(B26,'Ref.1'!$E$2:$F$279,2,FALSE),"")</f>
        <v>180</v>
      </c>
      <c r="I26" s="212">
        <v>1</v>
      </c>
      <c r="J26" s="208" t="s">
        <v>9</v>
      </c>
      <c r="K26" s="206">
        <f t="shared" ref="K26" si="4">IFERROR(I26*H26,0)</f>
        <v>180</v>
      </c>
      <c r="L26" s="211" t="s">
        <v>13</v>
      </c>
    </row>
    <row r="27" spans="1:12" ht="25.75" customHeight="1">
      <c r="A27" s="205">
        <v>5</v>
      </c>
      <c r="B27" s="289" t="s">
        <v>164</v>
      </c>
      <c r="C27" s="290"/>
      <c r="D27" s="290"/>
      <c r="E27" s="290"/>
      <c r="F27" s="290"/>
      <c r="G27" s="291"/>
      <c r="H27" s="206">
        <f>IFERROR(VLOOKUP(B27,'Ref.1'!$E$2:$F$279,2,FALSE),"")</f>
        <v>180</v>
      </c>
      <c r="I27" s="208">
        <v>2</v>
      </c>
      <c r="J27" s="208" t="str">
        <f>IFERROR(VLOOKUP(B27,'Ref.1'!$B$2:$C$279,2,FALSE),"")</f>
        <v>เส้น</v>
      </c>
      <c r="K27" s="206">
        <f t="shared" si="3"/>
        <v>360</v>
      </c>
      <c r="L27" s="211" t="s">
        <v>13</v>
      </c>
    </row>
    <row r="28" spans="1:12" ht="25.75" customHeight="1">
      <c r="A28" s="210">
        <v>6</v>
      </c>
      <c r="B28" s="289" t="s">
        <v>8</v>
      </c>
      <c r="C28" s="290"/>
      <c r="D28" s="290"/>
      <c r="E28" s="290"/>
      <c r="F28" s="290"/>
      <c r="G28" s="291"/>
      <c r="H28" s="206">
        <f>IFERROR(VLOOKUP(B28,'Ref.1'!$E$2:$F$279,2,FALSE),"")</f>
        <v>220</v>
      </c>
      <c r="I28" s="208">
        <v>1</v>
      </c>
      <c r="J28" s="208" t="str">
        <f>IFERROR(VLOOKUP(B28,'Ref.1'!$B$2:$C$279,2,FALSE),"")</f>
        <v>ชิ้น</v>
      </c>
      <c r="K28" s="206">
        <f t="shared" si="3"/>
        <v>220</v>
      </c>
      <c r="L28" s="211" t="s">
        <v>13</v>
      </c>
    </row>
    <row r="29" spans="1:12" ht="25.75" customHeight="1">
      <c r="A29" s="205">
        <v>7</v>
      </c>
      <c r="B29" s="289" t="s">
        <v>10</v>
      </c>
      <c r="C29" s="290"/>
      <c r="D29" s="290"/>
      <c r="E29" s="290"/>
      <c r="F29" s="290"/>
      <c r="G29" s="291"/>
      <c r="H29" s="206">
        <f>IFERROR(VLOOKUP(B29,'Ref.1'!$E$2:$F$279,2,FALSE),"")</f>
        <v>84</v>
      </c>
      <c r="I29" s="208">
        <v>2</v>
      </c>
      <c r="J29" s="208" t="str">
        <f>IFERROR(VLOOKUP(B29,'Ref.1'!$B$2:$C$279,2,FALSE),"")</f>
        <v>เส้น</v>
      </c>
      <c r="K29" s="206">
        <f t="shared" si="3"/>
        <v>168</v>
      </c>
      <c r="L29" s="211" t="s">
        <v>13</v>
      </c>
    </row>
    <row r="30" spans="1:12" ht="25.75" customHeight="1">
      <c r="A30" s="210">
        <v>8</v>
      </c>
      <c r="B30" s="289" t="s">
        <v>461</v>
      </c>
      <c r="C30" s="290"/>
      <c r="D30" s="290"/>
      <c r="E30" s="290"/>
      <c r="F30" s="290"/>
      <c r="G30" s="291"/>
      <c r="H30" s="206">
        <f>IFERROR(VLOOKUP(B30,'Ref.1'!$E$2:$F$279,2,FALSE),"")</f>
        <v>52</v>
      </c>
      <c r="I30" s="208">
        <v>1</v>
      </c>
      <c r="J30" s="208" t="str">
        <f>IFERROR(VLOOKUP(B30,'Ref.1'!$B$2:$C$279,2,FALSE),"")</f>
        <v>เส้น</v>
      </c>
      <c r="K30" s="206">
        <f t="shared" si="3"/>
        <v>52</v>
      </c>
      <c r="L30" s="211" t="s">
        <v>13</v>
      </c>
    </row>
    <row r="31" spans="1:12" ht="25.75" customHeight="1">
      <c r="A31" s="205">
        <v>9</v>
      </c>
      <c r="B31" s="289" t="s">
        <v>57</v>
      </c>
      <c r="C31" s="290"/>
      <c r="D31" s="290"/>
      <c r="E31" s="290"/>
      <c r="F31" s="290"/>
      <c r="G31" s="291"/>
      <c r="H31" s="206">
        <f>IFERROR(VLOOKUP(B31,'Ref.1'!$E$2:$F$279,2,FALSE),"")</f>
        <v>11</v>
      </c>
      <c r="I31" s="208">
        <v>350</v>
      </c>
      <c r="J31" s="208" t="str">
        <f>IFERROR(VLOOKUP(B31,'Ref.1'!$B$2:$C$279,2,FALSE),"")</f>
        <v>เมตร</v>
      </c>
      <c r="K31" s="206">
        <f t="shared" si="3"/>
        <v>3850</v>
      </c>
      <c r="L31" s="211" t="s">
        <v>13</v>
      </c>
    </row>
    <row r="32" spans="1:12" ht="22.75" customHeight="1">
      <c r="A32" s="210">
        <v>10</v>
      </c>
      <c r="B32" s="289" t="s">
        <v>6</v>
      </c>
      <c r="C32" s="290"/>
      <c r="D32" s="290"/>
      <c r="E32" s="290"/>
      <c r="F32" s="290"/>
      <c r="G32" s="291"/>
      <c r="H32" s="206">
        <f>IFERROR(VLOOKUP(B32,'Ref.1'!$E$2:$F$279,2,FALSE),"")</f>
        <v>2404</v>
      </c>
      <c r="I32" s="213">
        <v>1</v>
      </c>
      <c r="J32" s="208" t="str">
        <f>IFERROR(VLOOKUP(B32,'Ref.1'!$B$2:$C$279,2,FALSE),"")</f>
        <v>ชิ้น</v>
      </c>
      <c r="K32" s="206">
        <f t="shared" si="3"/>
        <v>2404</v>
      </c>
      <c r="L32" s="211" t="s">
        <v>13</v>
      </c>
    </row>
    <row r="33" spans="1:12" ht="26" thickBot="1">
      <c r="A33" s="345" t="s">
        <v>97</v>
      </c>
      <c r="B33" s="346"/>
      <c r="C33" s="346"/>
      <c r="D33" s="346"/>
      <c r="E33" s="346"/>
      <c r="F33" s="346"/>
      <c r="G33" s="346"/>
      <c r="H33" s="346"/>
      <c r="I33" s="346"/>
      <c r="J33" s="346"/>
      <c r="K33" s="214">
        <f>SUM(K23:K32)</f>
        <v>30484</v>
      </c>
      <c r="L33" s="215" t="s">
        <v>13</v>
      </c>
    </row>
    <row r="34" spans="1:12" ht="24" hidden="1">
      <c r="A34" s="347" t="s">
        <v>337</v>
      </c>
      <c r="B34" s="348"/>
      <c r="C34" s="348"/>
      <c r="D34" s="348"/>
      <c r="E34" s="348"/>
      <c r="F34" s="348"/>
      <c r="G34" s="348"/>
      <c r="H34" s="348"/>
      <c r="I34" s="348"/>
      <c r="J34" s="348"/>
      <c r="K34" s="348"/>
      <c r="L34" s="349"/>
    </row>
    <row r="35" spans="1:12" ht="27" hidden="1">
      <c r="A35" s="216" t="s">
        <v>46</v>
      </c>
      <c r="B35" s="350" t="s">
        <v>88</v>
      </c>
      <c r="C35" s="350"/>
      <c r="D35" s="350"/>
      <c r="E35" s="350"/>
      <c r="F35" s="350"/>
      <c r="G35" s="350"/>
      <c r="H35" s="218" t="s">
        <v>2</v>
      </c>
      <c r="I35" s="217" t="s">
        <v>30</v>
      </c>
      <c r="J35" s="217" t="s">
        <v>1</v>
      </c>
      <c r="K35" s="218" t="s">
        <v>3</v>
      </c>
      <c r="L35" s="219" t="s">
        <v>1</v>
      </c>
    </row>
    <row r="36" spans="1:12" ht="24" hidden="1">
      <c r="A36" s="220">
        <v>1</v>
      </c>
      <c r="B36" s="351" t="s">
        <v>488</v>
      </c>
      <c r="C36" s="351"/>
      <c r="D36" s="351"/>
      <c r="E36" s="351"/>
      <c r="F36" s="351"/>
      <c r="G36" s="351"/>
      <c r="H36" s="206">
        <f t="shared" ref="H36:H47" si="5">IFERROR(VLOOKUP(B36,Priceนอกอาคาร,2,FALSE),"")</f>
        <v>2000</v>
      </c>
      <c r="I36" s="207"/>
      <c r="J36" s="208" t="str">
        <f>IFERROR(VLOOKUP(B36,หน่วยนอกอาคาร,2,FALSE),"")</f>
        <v>ตัว</v>
      </c>
      <c r="K36" s="206">
        <f t="shared" ref="K36:K47" si="6">IFERROR(I36*H36,0)</f>
        <v>0</v>
      </c>
      <c r="L36" s="209" t="s">
        <v>13</v>
      </c>
    </row>
    <row r="37" spans="1:12" ht="24" hidden="1">
      <c r="A37" s="220">
        <v>2</v>
      </c>
      <c r="B37" s="351" t="s">
        <v>489</v>
      </c>
      <c r="C37" s="351"/>
      <c r="D37" s="351"/>
      <c r="E37" s="351"/>
      <c r="F37" s="351"/>
      <c r="G37" s="351"/>
      <c r="H37" s="206">
        <f t="shared" si="5"/>
        <v>10890</v>
      </c>
      <c r="I37" s="207"/>
      <c r="J37" s="208" t="str">
        <f t="shared" ref="J37:J65" si="7">IFERROR(VLOOKUP(B37,หน่วยนอกอาคาร,2,FALSE),"")</f>
        <v>ตัว</v>
      </c>
      <c r="K37" s="206">
        <f t="shared" si="6"/>
        <v>0</v>
      </c>
      <c r="L37" s="209" t="s">
        <v>13</v>
      </c>
    </row>
    <row r="38" spans="1:12" ht="24" hidden="1">
      <c r="A38" s="220">
        <v>3</v>
      </c>
      <c r="B38" s="351" t="s">
        <v>129</v>
      </c>
      <c r="C38" s="351"/>
      <c r="D38" s="351"/>
      <c r="E38" s="351"/>
      <c r="F38" s="351"/>
      <c r="G38" s="351"/>
      <c r="H38" s="206">
        <f t="shared" si="5"/>
        <v>3785</v>
      </c>
      <c r="I38" s="207"/>
      <c r="J38" s="208" t="str">
        <f t="shared" si="7"/>
        <v>ชุด</v>
      </c>
      <c r="K38" s="206">
        <f t="shared" si="6"/>
        <v>0</v>
      </c>
      <c r="L38" s="209" t="s">
        <v>13</v>
      </c>
    </row>
    <row r="39" spans="1:12" ht="24" hidden="1">
      <c r="A39" s="220">
        <v>4</v>
      </c>
      <c r="B39" s="351" t="s">
        <v>130</v>
      </c>
      <c r="C39" s="351"/>
      <c r="D39" s="351"/>
      <c r="E39" s="351"/>
      <c r="F39" s="351"/>
      <c r="G39" s="351"/>
      <c r="H39" s="206" t="str">
        <f t="shared" si="5"/>
        <v/>
      </c>
      <c r="I39" s="207"/>
      <c r="J39" s="208" t="str">
        <f t="shared" si="7"/>
        <v/>
      </c>
      <c r="K39" s="206">
        <f t="shared" si="6"/>
        <v>0</v>
      </c>
      <c r="L39" s="209" t="s">
        <v>13</v>
      </c>
    </row>
    <row r="40" spans="1:12" ht="24" hidden="1">
      <c r="A40" s="220">
        <v>5</v>
      </c>
      <c r="B40" s="289" t="s">
        <v>131</v>
      </c>
      <c r="C40" s="290"/>
      <c r="D40" s="290"/>
      <c r="E40" s="290"/>
      <c r="F40" s="290"/>
      <c r="G40" s="291"/>
      <c r="H40" s="206">
        <f t="shared" si="5"/>
        <v>1800</v>
      </c>
      <c r="I40" s="207"/>
      <c r="J40" s="208" t="str">
        <f t="shared" si="7"/>
        <v>กล่อง</v>
      </c>
      <c r="K40" s="206">
        <f t="shared" si="6"/>
        <v>0</v>
      </c>
      <c r="L40" s="209" t="s">
        <v>13</v>
      </c>
    </row>
    <row r="41" spans="1:12" ht="24" hidden="1">
      <c r="A41" s="220">
        <v>6</v>
      </c>
      <c r="B41" s="289" t="s">
        <v>41</v>
      </c>
      <c r="C41" s="290"/>
      <c r="D41" s="290"/>
      <c r="E41" s="290"/>
      <c r="F41" s="290"/>
      <c r="G41" s="291"/>
      <c r="H41" s="206">
        <f t="shared" si="5"/>
        <v>50</v>
      </c>
      <c r="I41" s="207"/>
      <c r="J41" s="208" t="str">
        <f t="shared" si="7"/>
        <v>ถุง</v>
      </c>
      <c r="K41" s="206">
        <f t="shared" si="6"/>
        <v>0</v>
      </c>
      <c r="L41" s="209" t="s">
        <v>13</v>
      </c>
    </row>
    <row r="42" spans="1:12" ht="24" hidden="1">
      <c r="A42" s="220">
        <v>7</v>
      </c>
      <c r="B42" s="289"/>
      <c r="C42" s="290"/>
      <c r="D42" s="290"/>
      <c r="E42" s="290"/>
      <c r="F42" s="290"/>
      <c r="G42" s="291"/>
      <c r="H42" s="206" t="str">
        <f t="shared" si="5"/>
        <v/>
      </c>
      <c r="I42" s="207"/>
      <c r="J42" s="208" t="str">
        <f t="shared" si="7"/>
        <v/>
      </c>
      <c r="K42" s="206">
        <f t="shared" si="6"/>
        <v>0</v>
      </c>
      <c r="L42" s="209" t="s">
        <v>13</v>
      </c>
    </row>
    <row r="43" spans="1:12" ht="24" hidden="1">
      <c r="A43" s="220">
        <v>8</v>
      </c>
      <c r="B43" s="289"/>
      <c r="C43" s="290"/>
      <c r="D43" s="290"/>
      <c r="E43" s="290"/>
      <c r="F43" s="290"/>
      <c r="G43" s="291"/>
      <c r="H43" s="206" t="str">
        <f t="shared" si="5"/>
        <v/>
      </c>
      <c r="I43" s="207"/>
      <c r="J43" s="208" t="str">
        <f t="shared" si="7"/>
        <v/>
      </c>
      <c r="K43" s="206">
        <f t="shared" si="6"/>
        <v>0</v>
      </c>
      <c r="L43" s="209" t="s">
        <v>13</v>
      </c>
    </row>
    <row r="44" spans="1:12" ht="24" hidden="1">
      <c r="A44" s="220">
        <v>9</v>
      </c>
      <c r="B44" s="289"/>
      <c r="C44" s="290"/>
      <c r="D44" s="290"/>
      <c r="E44" s="290"/>
      <c r="F44" s="290"/>
      <c r="G44" s="291"/>
      <c r="H44" s="206" t="str">
        <f t="shared" si="5"/>
        <v/>
      </c>
      <c r="I44" s="207"/>
      <c r="J44" s="208" t="str">
        <f t="shared" si="7"/>
        <v/>
      </c>
      <c r="K44" s="206">
        <f t="shared" si="6"/>
        <v>0</v>
      </c>
      <c r="L44" s="209" t="s">
        <v>13</v>
      </c>
    </row>
    <row r="45" spans="1:12" ht="24" hidden="1">
      <c r="A45" s="220">
        <v>10</v>
      </c>
      <c r="B45" s="289"/>
      <c r="C45" s="290"/>
      <c r="D45" s="290"/>
      <c r="E45" s="290"/>
      <c r="F45" s="290"/>
      <c r="G45" s="291"/>
      <c r="H45" s="206" t="str">
        <f t="shared" si="5"/>
        <v/>
      </c>
      <c r="I45" s="207"/>
      <c r="J45" s="208" t="str">
        <f t="shared" si="7"/>
        <v/>
      </c>
      <c r="K45" s="206">
        <f t="shared" si="6"/>
        <v>0</v>
      </c>
      <c r="L45" s="209" t="s">
        <v>13</v>
      </c>
    </row>
    <row r="46" spans="1:12" ht="24" hidden="1">
      <c r="A46" s="220">
        <v>11</v>
      </c>
      <c r="B46" s="289"/>
      <c r="C46" s="290"/>
      <c r="D46" s="290"/>
      <c r="E46" s="290"/>
      <c r="F46" s="290"/>
      <c r="G46" s="291"/>
      <c r="H46" s="206" t="str">
        <f t="shared" si="5"/>
        <v/>
      </c>
      <c r="I46" s="208"/>
      <c r="J46" s="208" t="str">
        <f t="shared" si="7"/>
        <v/>
      </c>
      <c r="K46" s="206">
        <f t="shared" si="6"/>
        <v>0</v>
      </c>
      <c r="L46" s="209" t="s">
        <v>13</v>
      </c>
    </row>
    <row r="47" spans="1:12" ht="24" hidden="1">
      <c r="A47" s="220">
        <v>12</v>
      </c>
      <c r="B47" s="289"/>
      <c r="C47" s="290"/>
      <c r="D47" s="290"/>
      <c r="E47" s="290"/>
      <c r="F47" s="290"/>
      <c r="G47" s="291"/>
      <c r="H47" s="206" t="str">
        <f t="shared" si="5"/>
        <v/>
      </c>
      <c r="I47" s="208"/>
      <c r="J47" s="208" t="str">
        <f t="shared" si="7"/>
        <v/>
      </c>
      <c r="K47" s="206">
        <f t="shared" si="6"/>
        <v>0</v>
      </c>
      <c r="L47" s="209" t="s">
        <v>13</v>
      </c>
    </row>
    <row r="48" spans="1:12" ht="24" hidden="1">
      <c r="A48" s="221">
        <v>13</v>
      </c>
      <c r="B48" s="222"/>
      <c r="C48" s="223"/>
      <c r="D48" s="223"/>
      <c r="E48" s="223"/>
      <c r="F48" s="223"/>
      <c r="G48" s="223"/>
      <c r="H48" s="224"/>
      <c r="I48" s="225"/>
      <c r="J48" s="225"/>
      <c r="K48" s="224"/>
      <c r="L48" s="209"/>
    </row>
    <row r="49" spans="1:12" ht="24" hidden="1">
      <c r="A49" s="221">
        <v>14</v>
      </c>
      <c r="B49" s="222"/>
      <c r="C49" s="223"/>
      <c r="D49" s="223"/>
      <c r="E49" s="223"/>
      <c r="F49" s="223"/>
      <c r="G49" s="223"/>
      <c r="H49" s="224"/>
      <c r="I49" s="225"/>
      <c r="J49" s="225"/>
      <c r="K49" s="224"/>
      <c r="L49" s="209"/>
    </row>
    <row r="50" spans="1:12" ht="24" hidden="1">
      <c r="A50" s="221">
        <v>15</v>
      </c>
      <c r="B50" s="222"/>
      <c r="C50" s="223"/>
      <c r="D50" s="223"/>
      <c r="E50" s="223"/>
      <c r="F50" s="223"/>
      <c r="G50" s="223"/>
      <c r="H50" s="224"/>
      <c r="I50" s="225"/>
      <c r="J50" s="225"/>
      <c r="K50" s="224"/>
      <c r="L50" s="209"/>
    </row>
    <row r="51" spans="1:12" ht="24" hidden="1">
      <c r="A51" s="221">
        <v>16</v>
      </c>
      <c r="B51" s="222"/>
      <c r="C51" s="223"/>
      <c r="D51" s="223"/>
      <c r="E51" s="223"/>
      <c r="F51" s="223"/>
      <c r="G51" s="223"/>
      <c r="H51" s="224"/>
      <c r="I51" s="225"/>
      <c r="J51" s="225"/>
      <c r="K51" s="224"/>
      <c r="L51" s="209"/>
    </row>
    <row r="52" spans="1:12" ht="24" hidden="1">
      <c r="A52" s="221">
        <v>17</v>
      </c>
      <c r="B52" s="222"/>
      <c r="C52" s="223"/>
      <c r="D52" s="223"/>
      <c r="E52" s="223"/>
      <c r="F52" s="223"/>
      <c r="G52" s="223"/>
      <c r="H52" s="224"/>
      <c r="I52" s="225"/>
      <c r="J52" s="225"/>
      <c r="K52" s="224"/>
      <c r="L52" s="209"/>
    </row>
    <row r="53" spans="1:12" ht="24" hidden="1">
      <c r="A53" s="221">
        <v>18</v>
      </c>
      <c r="B53" s="222"/>
      <c r="C53" s="223"/>
      <c r="D53" s="223"/>
      <c r="E53" s="223"/>
      <c r="F53" s="223"/>
      <c r="G53" s="223"/>
      <c r="H53" s="224"/>
      <c r="I53" s="225"/>
      <c r="J53" s="225"/>
      <c r="K53" s="224"/>
      <c r="L53" s="209"/>
    </row>
    <row r="54" spans="1:12" ht="24" hidden="1">
      <c r="A54" s="221">
        <v>19</v>
      </c>
      <c r="B54" s="222"/>
      <c r="C54" s="223"/>
      <c r="D54" s="223"/>
      <c r="E54" s="223"/>
      <c r="F54" s="223"/>
      <c r="G54" s="223"/>
      <c r="H54" s="224"/>
      <c r="I54" s="225"/>
      <c r="J54" s="225"/>
      <c r="K54" s="224"/>
      <c r="L54" s="209"/>
    </row>
    <row r="55" spans="1:12" ht="24" hidden="1">
      <c r="A55" s="221">
        <v>20</v>
      </c>
      <c r="B55" s="222"/>
      <c r="C55" s="223"/>
      <c r="D55" s="223"/>
      <c r="E55" s="223"/>
      <c r="F55" s="223"/>
      <c r="G55" s="223"/>
      <c r="H55" s="224"/>
      <c r="I55" s="225"/>
      <c r="J55" s="225"/>
      <c r="K55" s="224"/>
      <c r="L55" s="209"/>
    </row>
    <row r="56" spans="1:12" ht="24" hidden="1">
      <c r="A56" s="221">
        <v>21</v>
      </c>
      <c r="B56" s="222"/>
      <c r="C56" s="223"/>
      <c r="D56" s="223"/>
      <c r="E56" s="223"/>
      <c r="F56" s="223"/>
      <c r="G56" s="223"/>
      <c r="H56" s="224"/>
      <c r="I56" s="225"/>
      <c r="J56" s="225"/>
      <c r="K56" s="224"/>
      <c r="L56" s="209"/>
    </row>
    <row r="57" spans="1:12" ht="24" hidden="1">
      <c r="A57" s="221">
        <v>22</v>
      </c>
      <c r="B57" s="222"/>
      <c r="C57" s="223"/>
      <c r="D57" s="223"/>
      <c r="E57" s="223"/>
      <c r="F57" s="223"/>
      <c r="G57" s="223"/>
      <c r="H57" s="224"/>
      <c r="I57" s="225"/>
      <c r="J57" s="225"/>
      <c r="K57" s="224"/>
      <c r="L57" s="209"/>
    </row>
    <row r="58" spans="1:12" ht="24" hidden="1">
      <c r="A58" s="221">
        <v>23</v>
      </c>
      <c r="B58" s="222"/>
      <c r="C58" s="223"/>
      <c r="D58" s="223"/>
      <c r="E58" s="223"/>
      <c r="F58" s="223"/>
      <c r="G58" s="223"/>
      <c r="H58" s="224"/>
      <c r="I58" s="225"/>
      <c r="J58" s="225"/>
      <c r="K58" s="224"/>
      <c r="L58" s="209"/>
    </row>
    <row r="59" spans="1:12" ht="24" hidden="1">
      <c r="A59" s="221">
        <v>24</v>
      </c>
      <c r="B59" s="222"/>
      <c r="C59" s="223"/>
      <c r="D59" s="223"/>
      <c r="E59" s="223"/>
      <c r="F59" s="223"/>
      <c r="G59" s="223"/>
      <c r="H59" s="224"/>
      <c r="I59" s="225"/>
      <c r="J59" s="225"/>
      <c r="K59" s="224"/>
      <c r="L59" s="209"/>
    </row>
    <row r="60" spans="1:12" ht="24" hidden="1">
      <c r="A60" s="221">
        <v>25</v>
      </c>
      <c r="B60" s="222"/>
      <c r="C60" s="223"/>
      <c r="D60" s="223"/>
      <c r="E60" s="223"/>
      <c r="F60" s="223"/>
      <c r="G60" s="223"/>
      <c r="H60" s="224"/>
      <c r="I60" s="225"/>
      <c r="J60" s="225"/>
      <c r="K60" s="224"/>
      <c r="L60" s="209"/>
    </row>
    <row r="61" spans="1:12" ht="24" hidden="1">
      <c r="A61" s="221">
        <v>26</v>
      </c>
      <c r="B61" s="222"/>
      <c r="C61" s="223"/>
      <c r="D61" s="223"/>
      <c r="E61" s="223"/>
      <c r="F61" s="223"/>
      <c r="G61" s="223"/>
      <c r="H61" s="224" t="str">
        <f t="shared" ref="H61:H65" si="8">IFERROR(VLOOKUP(B61,Priceนอกอาคาร,2,FALSE),"")</f>
        <v/>
      </c>
      <c r="I61" s="225"/>
      <c r="J61" s="225" t="str">
        <f t="shared" si="7"/>
        <v/>
      </c>
      <c r="K61" s="224">
        <f>IFERROR(I61*H61,0)</f>
        <v>0</v>
      </c>
      <c r="L61" s="209"/>
    </row>
    <row r="62" spans="1:12" ht="24" hidden="1">
      <c r="A62" s="221">
        <v>27</v>
      </c>
      <c r="B62" s="222"/>
      <c r="C62" s="223"/>
      <c r="D62" s="223"/>
      <c r="E62" s="223"/>
      <c r="F62" s="223"/>
      <c r="G62" s="223"/>
      <c r="H62" s="224" t="str">
        <f t="shared" si="8"/>
        <v/>
      </c>
      <c r="I62" s="225"/>
      <c r="J62" s="225" t="str">
        <f t="shared" si="7"/>
        <v/>
      </c>
      <c r="K62" s="224">
        <f>IFERROR(I62*H62,0)</f>
        <v>0</v>
      </c>
      <c r="L62" s="209"/>
    </row>
    <row r="63" spans="1:12" ht="11.5" hidden="1" customHeight="1">
      <c r="A63" s="221">
        <v>28</v>
      </c>
      <c r="B63" s="222"/>
      <c r="C63" s="223"/>
      <c r="D63" s="223"/>
      <c r="E63" s="223"/>
      <c r="F63" s="223"/>
      <c r="G63" s="223"/>
      <c r="H63" s="224" t="str">
        <f t="shared" si="8"/>
        <v/>
      </c>
      <c r="I63" s="225"/>
      <c r="J63" s="225" t="str">
        <f t="shared" si="7"/>
        <v/>
      </c>
      <c r="K63" s="224">
        <f>IFERROR(I63*H63,0)</f>
        <v>0</v>
      </c>
      <c r="L63" s="209"/>
    </row>
    <row r="64" spans="1:12" ht="24" hidden="1">
      <c r="A64" s="221">
        <v>29</v>
      </c>
      <c r="B64" s="222"/>
      <c r="C64" s="223"/>
      <c r="D64" s="223"/>
      <c r="E64" s="223"/>
      <c r="F64" s="223"/>
      <c r="G64" s="223"/>
      <c r="H64" s="224" t="str">
        <f t="shared" si="8"/>
        <v/>
      </c>
      <c r="I64" s="225"/>
      <c r="J64" s="225" t="str">
        <f t="shared" si="7"/>
        <v/>
      </c>
      <c r="K64" s="224">
        <f>IFERROR(I64*H64,0)</f>
        <v>0</v>
      </c>
      <c r="L64" s="209"/>
    </row>
    <row r="65" spans="1:12" ht="24" hidden="1">
      <c r="A65" s="226">
        <v>30</v>
      </c>
      <c r="B65" s="227"/>
      <c r="C65" s="228"/>
      <c r="D65" s="228"/>
      <c r="E65" s="228"/>
      <c r="F65" s="228"/>
      <c r="G65" s="228"/>
      <c r="H65" s="229" t="str">
        <f t="shared" si="8"/>
        <v/>
      </c>
      <c r="I65" s="225"/>
      <c r="J65" s="225" t="str">
        <f t="shared" si="7"/>
        <v/>
      </c>
      <c r="K65" s="229">
        <f>IFERROR(I65*H65,0)</f>
        <v>0</v>
      </c>
      <c r="L65" s="230"/>
    </row>
    <row r="66" spans="1:12" ht="26" hidden="1" thickBot="1">
      <c r="A66" s="231"/>
      <c r="B66" s="344"/>
      <c r="C66" s="344"/>
      <c r="D66" s="344"/>
      <c r="E66" s="344"/>
      <c r="F66" s="344"/>
      <c r="G66" s="344"/>
      <c r="H66" s="232"/>
      <c r="I66" s="359" t="s">
        <v>97</v>
      </c>
      <c r="J66" s="359"/>
      <c r="K66" s="233">
        <f>SUM(K36:K65)</f>
        <v>0</v>
      </c>
      <c r="L66" s="234" t="s">
        <v>13</v>
      </c>
    </row>
    <row r="67" spans="1:12" ht="24">
      <c r="A67" s="235"/>
      <c r="B67" s="355" t="s">
        <v>707</v>
      </c>
      <c r="C67" s="356"/>
      <c r="D67" s="356"/>
      <c r="E67" s="356"/>
      <c r="F67" s="356"/>
      <c r="G67" s="357"/>
      <c r="H67" s="236"/>
      <c r="I67" s="237"/>
      <c r="J67" s="237"/>
      <c r="K67" s="236"/>
      <c r="L67" s="238"/>
    </row>
    <row r="68" spans="1:12" ht="24">
      <c r="A68" s="239" t="s">
        <v>46</v>
      </c>
      <c r="B68" s="358" t="s">
        <v>96</v>
      </c>
      <c r="C68" s="358"/>
      <c r="D68" s="358"/>
      <c r="E68" s="358"/>
      <c r="F68" s="358"/>
      <c r="G68" s="358"/>
      <c r="H68" s="241" t="s">
        <v>47</v>
      </c>
      <c r="I68" s="240" t="s">
        <v>48</v>
      </c>
      <c r="J68" s="240" t="s">
        <v>1</v>
      </c>
      <c r="K68" s="241" t="s">
        <v>49</v>
      </c>
      <c r="L68" s="242" t="s">
        <v>1</v>
      </c>
    </row>
    <row r="69" spans="1:12" ht="24">
      <c r="A69" s="210">
        <v>1</v>
      </c>
      <c r="B69" s="289" t="s">
        <v>401</v>
      </c>
      <c r="C69" s="290"/>
      <c r="D69" s="290"/>
      <c r="E69" s="290"/>
      <c r="F69" s="290"/>
      <c r="G69" s="291"/>
      <c r="H69" s="288">
        <f>IFERROR(VLOOKUP(B69,'[1]Ref.1'!$E$2:$F$278,2,FALSE),"")</f>
        <v>14</v>
      </c>
      <c r="I69" s="207">
        <v>350</v>
      </c>
      <c r="J69" s="208" t="s">
        <v>4</v>
      </c>
      <c r="K69" s="288">
        <f>H69*I69</f>
        <v>4900</v>
      </c>
      <c r="L69" s="211" t="s">
        <v>13</v>
      </c>
    </row>
    <row r="70" spans="1:12" ht="24">
      <c r="A70" s="279">
        <v>2</v>
      </c>
      <c r="B70" s="352"/>
      <c r="C70" s="353"/>
      <c r="D70" s="353"/>
      <c r="E70" s="353"/>
      <c r="F70" s="353"/>
      <c r="G70" s="354"/>
      <c r="H70" s="224"/>
      <c r="I70" s="225"/>
      <c r="J70" s="225"/>
      <c r="K70" s="224"/>
      <c r="L70" s="280"/>
    </row>
    <row r="71" spans="1:12" ht="24">
      <c r="A71" s="243">
        <v>3</v>
      </c>
      <c r="B71" s="352"/>
      <c r="C71" s="353"/>
      <c r="D71" s="353"/>
      <c r="E71" s="353"/>
      <c r="F71" s="353"/>
      <c r="G71" s="354"/>
      <c r="H71" s="224"/>
      <c r="I71" s="207"/>
      <c r="J71" s="208"/>
      <c r="K71" s="224"/>
      <c r="L71" s="244"/>
    </row>
    <row r="72" spans="1:12" ht="24">
      <c r="A72" s="243">
        <v>4</v>
      </c>
      <c r="B72" s="352"/>
      <c r="C72" s="353"/>
      <c r="D72" s="353"/>
      <c r="E72" s="353"/>
      <c r="F72" s="353"/>
      <c r="G72" s="354"/>
      <c r="H72" s="224"/>
      <c r="I72" s="212"/>
      <c r="J72" s="208"/>
      <c r="K72" s="224"/>
      <c r="L72" s="244"/>
    </row>
    <row r="73" spans="1:12" ht="24" hidden="1">
      <c r="A73" s="243">
        <v>3</v>
      </c>
      <c r="B73" s="351"/>
      <c r="C73" s="351"/>
      <c r="D73" s="351"/>
      <c r="E73" s="351"/>
      <c r="F73" s="351"/>
      <c r="G73" s="351"/>
      <c r="H73" s="206" t="str">
        <f t="shared" ref="H73:H86" si="9">IFERROR(VLOOKUP(B73,Priceนอกอาคาร,2,FALSE),"")</f>
        <v/>
      </c>
      <c r="I73" s="212"/>
      <c r="J73" s="208" t="str">
        <f t="shared" ref="J73" si="10">IFERROR(VLOOKUP(B73,หน่วยนอกอาคาร,2,FALSE),"")</f>
        <v/>
      </c>
      <c r="K73" s="206">
        <f t="shared" ref="K73" si="11">IFERROR(I73*H73,0)</f>
        <v>0</v>
      </c>
      <c r="L73" s="244" t="s">
        <v>13</v>
      </c>
    </row>
    <row r="74" spans="1:12" ht="24" hidden="1">
      <c r="A74" s="243">
        <v>4</v>
      </c>
      <c r="B74" s="351"/>
      <c r="C74" s="351"/>
      <c r="D74" s="351"/>
      <c r="E74" s="351"/>
      <c r="F74" s="351"/>
      <c r="G74" s="351"/>
      <c r="H74" s="206" t="str">
        <f t="shared" si="9"/>
        <v/>
      </c>
      <c r="I74" s="212"/>
      <c r="J74" s="208" t="str">
        <f t="shared" ref="J74:J75" si="12">IFERROR(VLOOKUP(B74,หน่วยนอกอาคาร,2,FALSE),"")</f>
        <v/>
      </c>
      <c r="K74" s="206">
        <f t="shared" ref="K74" si="13">IFERROR(I74*H74,0)</f>
        <v>0</v>
      </c>
      <c r="L74" s="244" t="s">
        <v>13</v>
      </c>
    </row>
    <row r="75" spans="1:12" ht="24" hidden="1">
      <c r="A75" s="243">
        <v>5</v>
      </c>
      <c r="B75" s="351"/>
      <c r="C75" s="351"/>
      <c r="D75" s="351"/>
      <c r="E75" s="351"/>
      <c r="F75" s="351"/>
      <c r="G75" s="351"/>
      <c r="H75" s="206" t="str">
        <f t="shared" si="9"/>
        <v/>
      </c>
      <c r="I75" s="212"/>
      <c r="J75" s="208" t="str">
        <f t="shared" si="12"/>
        <v/>
      </c>
      <c r="K75" s="206"/>
      <c r="L75" s="244" t="s">
        <v>13</v>
      </c>
    </row>
    <row r="76" spans="1:12" ht="24" hidden="1">
      <c r="A76" s="243">
        <v>6</v>
      </c>
      <c r="B76" s="351"/>
      <c r="C76" s="351"/>
      <c r="D76" s="351"/>
      <c r="E76" s="351"/>
      <c r="F76" s="351"/>
      <c r="G76" s="351"/>
      <c r="H76" s="206" t="str">
        <f t="shared" si="9"/>
        <v/>
      </c>
      <c r="I76" s="212"/>
      <c r="J76" s="208" t="str">
        <f t="shared" ref="J76:J86" si="14">IFERROR(VLOOKUP(B76,หน่วยนอกอาคาร,2,FALSE),"")</f>
        <v/>
      </c>
      <c r="K76" s="206">
        <f t="shared" ref="K76" si="15">IFERROR(I76*H76,0)</f>
        <v>0</v>
      </c>
      <c r="L76" s="244" t="s">
        <v>13</v>
      </c>
    </row>
    <row r="77" spans="1:12" ht="26" thickBot="1">
      <c r="A77" s="345" t="s">
        <v>97</v>
      </c>
      <c r="B77" s="346"/>
      <c r="C77" s="346"/>
      <c r="D77" s="346"/>
      <c r="E77" s="346"/>
      <c r="F77" s="346"/>
      <c r="G77" s="346"/>
      <c r="H77" s="346"/>
      <c r="I77" s="346"/>
      <c r="J77" s="346"/>
      <c r="K77" s="245">
        <f>SUM(K69:K76)</f>
        <v>4900</v>
      </c>
      <c r="L77" s="246" t="s">
        <v>13</v>
      </c>
    </row>
    <row r="78" spans="1:12" ht="24">
      <c r="A78" s="235"/>
      <c r="B78" s="355" t="s">
        <v>450</v>
      </c>
      <c r="C78" s="356"/>
      <c r="D78" s="356"/>
      <c r="E78" s="356"/>
      <c r="F78" s="356"/>
      <c r="G78" s="357"/>
      <c r="H78" s="236"/>
      <c r="I78" s="237"/>
      <c r="J78" s="237"/>
      <c r="K78" s="236"/>
      <c r="L78" s="238"/>
    </row>
    <row r="79" spans="1:12" ht="24">
      <c r="A79" s="239" t="s">
        <v>46</v>
      </c>
      <c r="B79" s="358" t="s">
        <v>96</v>
      </c>
      <c r="C79" s="358"/>
      <c r="D79" s="358"/>
      <c r="E79" s="358"/>
      <c r="F79" s="358"/>
      <c r="G79" s="358"/>
      <c r="H79" s="241" t="s">
        <v>47</v>
      </c>
      <c r="I79" s="240" t="s">
        <v>48</v>
      </c>
      <c r="J79" s="240" t="s">
        <v>1</v>
      </c>
      <c r="K79" s="241" t="s">
        <v>49</v>
      </c>
      <c r="L79" s="242" t="s">
        <v>1</v>
      </c>
    </row>
    <row r="80" spans="1:12" ht="24">
      <c r="A80" s="243">
        <v>1</v>
      </c>
      <c r="B80" s="351" t="s">
        <v>421</v>
      </c>
      <c r="C80" s="351"/>
      <c r="D80" s="351"/>
      <c r="E80" s="351"/>
      <c r="F80" s="351"/>
      <c r="G80" s="351"/>
      <c r="H80" s="206">
        <v>1500</v>
      </c>
      <c r="I80" s="207">
        <v>3</v>
      </c>
      <c r="J80" s="208" t="str">
        <f t="shared" ref="J80:J83" si="16">IFERROR(VLOOKUP(B80,หน่วยนอกอาคาร,2,FALSE),"")</f>
        <v>วัน</v>
      </c>
      <c r="K80" s="206">
        <f t="shared" ref="K80:K81" si="17">IFERROR(I80*H80,0)</f>
        <v>4500</v>
      </c>
      <c r="L80" s="244" t="s">
        <v>13</v>
      </c>
    </row>
    <row r="81" spans="1:12" ht="24">
      <c r="A81" s="243">
        <v>2</v>
      </c>
      <c r="B81" s="351" t="s">
        <v>427</v>
      </c>
      <c r="C81" s="351"/>
      <c r="D81" s="351"/>
      <c r="E81" s="351"/>
      <c r="F81" s="351"/>
      <c r="G81" s="351"/>
      <c r="H81" s="288">
        <v>1500</v>
      </c>
      <c r="I81" s="207">
        <v>1</v>
      </c>
      <c r="J81" s="208" t="s">
        <v>0</v>
      </c>
      <c r="K81" s="288">
        <f t="shared" si="17"/>
        <v>1500</v>
      </c>
      <c r="L81" s="244" t="s">
        <v>13</v>
      </c>
    </row>
    <row r="82" spans="1:12" ht="24.5" thickBot="1">
      <c r="A82" s="243"/>
      <c r="B82" s="351" t="s">
        <v>119</v>
      </c>
      <c r="C82" s="351"/>
      <c r="D82" s="351"/>
      <c r="E82" s="351"/>
      <c r="F82" s="351"/>
      <c r="G82" s="351"/>
      <c r="H82" s="206">
        <v>1000</v>
      </c>
      <c r="I82" s="212">
        <v>1</v>
      </c>
      <c r="J82" s="208" t="str">
        <f t="shared" si="16"/>
        <v>จุด</v>
      </c>
      <c r="K82" s="206">
        <f t="shared" ref="K82:K86" si="18">IFERROR(I82*H82,0)</f>
        <v>1000</v>
      </c>
      <c r="L82" s="244" t="s">
        <v>13</v>
      </c>
    </row>
    <row r="83" spans="1:12" ht="24.5" hidden="1" thickBot="1">
      <c r="A83" s="243">
        <v>3</v>
      </c>
      <c r="B83" s="351"/>
      <c r="C83" s="351"/>
      <c r="D83" s="351"/>
      <c r="E83" s="351"/>
      <c r="F83" s="351"/>
      <c r="G83" s="351"/>
      <c r="H83" s="206" t="str">
        <f t="shared" ref="H83" si="19">IFERROR(VLOOKUP(B83,Priceนอกอาคาร,2,FALSE),"")</f>
        <v/>
      </c>
      <c r="I83" s="212"/>
      <c r="J83" s="208" t="str">
        <f t="shared" si="16"/>
        <v/>
      </c>
      <c r="K83" s="206">
        <f t="shared" si="18"/>
        <v>0</v>
      </c>
      <c r="L83" s="244" t="s">
        <v>13</v>
      </c>
    </row>
    <row r="84" spans="1:12" ht="24.5" hidden="1" thickBot="1">
      <c r="A84" s="243">
        <v>4</v>
      </c>
      <c r="B84" s="351"/>
      <c r="C84" s="351"/>
      <c r="D84" s="351"/>
      <c r="E84" s="351"/>
      <c r="F84" s="351"/>
      <c r="G84" s="351"/>
      <c r="H84" s="206" t="str">
        <f t="shared" si="9"/>
        <v/>
      </c>
      <c r="I84" s="212"/>
      <c r="J84" s="208" t="str">
        <f t="shared" si="14"/>
        <v/>
      </c>
      <c r="K84" s="206">
        <f t="shared" si="18"/>
        <v>0</v>
      </c>
      <c r="L84" s="244" t="s">
        <v>13</v>
      </c>
    </row>
    <row r="85" spans="1:12" ht="24.5" hidden="1" thickBot="1">
      <c r="A85" s="247">
        <v>5</v>
      </c>
      <c r="B85" s="364"/>
      <c r="C85" s="364"/>
      <c r="D85" s="364"/>
      <c r="E85" s="364"/>
      <c r="F85" s="364"/>
      <c r="G85" s="364"/>
      <c r="H85" s="248" t="str">
        <f t="shared" si="9"/>
        <v/>
      </c>
      <c r="I85" s="249"/>
      <c r="J85" s="250" t="str">
        <f t="shared" si="14"/>
        <v/>
      </c>
      <c r="K85" s="206">
        <f t="shared" si="18"/>
        <v>0</v>
      </c>
      <c r="L85" s="244" t="s">
        <v>13</v>
      </c>
    </row>
    <row r="86" spans="1:12" ht="23.5" hidden="1" customHeight="1" thickBot="1">
      <c r="A86" s="94">
        <v>6</v>
      </c>
      <c r="B86" s="367"/>
      <c r="C86" s="368"/>
      <c r="D86" s="368"/>
      <c r="E86" s="368"/>
      <c r="F86" s="368"/>
      <c r="G86" s="369"/>
      <c r="H86" s="95" t="str">
        <f t="shared" si="9"/>
        <v/>
      </c>
      <c r="I86" s="105"/>
      <c r="J86" s="96" t="str">
        <f t="shared" si="14"/>
        <v/>
      </c>
      <c r="K86" s="206">
        <f t="shared" si="18"/>
        <v>0</v>
      </c>
      <c r="L86" s="244" t="s">
        <v>13</v>
      </c>
    </row>
    <row r="87" spans="1:12" ht="28.75" customHeight="1">
      <c r="A87" s="36"/>
      <c r="B87" s="371" t="s">
        <v>859</v>
      </c>
      <c r="C87" s="371"/>
      <c r="D87" s="371"/>
      <c r="E87" s="371"/>
      <c r="F87" s="371"/>
      <c r="G87" s="371"/>
      <c r="H87" s="371"/>
      <c r="I87" s="370" t="s">
        <v>97</v>
      </c>
      <c r="J87" s="370"/>
      <c r="K87" s="165">
        <f>SUM(K80:K85)</f>
        <v>7000</v>
      </c>
      <c r="L87" s="26" t="s">
        <v>13</v>
      </c>
    </row>
    <row r="88" spans="1:12" ht="6.65" hidden="1" customHeight="1">
      <c r="A88" s="36"/>
      <c r="B88" s="366"/>
      <c r="C88" s="366"/>
      <c r="D88" s="366"/>
      <c r="E88" s="366"/>
      <c r="F88" s="366"/>
      <c r="G88" s="366"/>
      <c r="H88" s="37"/>
      <c r="I88" s="39"/>
      <c r="J88" s="39"/>
      <c r="K88" s="38"/>
      <c r="L88" s="26"/>
    </row>
    <row r="89" spans="1:12" ht="28.5">
      <c r="A89" s="27"/>
      <c r="B89" s="366"/>
      <c r="C89" s="366"/>
      <c r="D89" s="366"/>
      <c r="E89" s="366"/>
      <c r="F89" s="366"/>
      <c r="G89" s="366"/>
      <c r="H89" s="99"/>
      <c r="I89" s="27"/>
      <c r="J89" s="40" t="s">
        <v>98</v>
      </c>
      <c r="K89" s="119">
        <f>K77+K66+K33+K87</f>
        <v>42384</v>
      </c>
      <c r="L89" s="41" t="s">
        <v>13</v>
      </c>
    </row>
    <row r="90" spans="1:12" ht="27.5" thickBot="1">
      <c r="A90" s="27"/>
      <c r="B90" s="107"/>
      <c r="C90" s="107"/>
      <c r="D90" s="107"/>
      <c r="E90" s="276"/>
      <c r="F90" s="107"/>
      <c r="G90" s="107"/>
      <c r="H90" s="115"/>
      <c r="I90" s="27"/>
      <c r="J90" s="40" t="s">
        <v>540</v>
      </c>
      <c r="K90" s="118">
        <f>K15+K16</f>
        <v>20000</v>
      </c>
      <c r="L90" s="41" t="s">
        <v>13</v>
      </c>
    </row>
    <row r="91" spans="1:12" ht="28" thickTop="1" thickBot="1">
      <c r="A91" s="27"/>
      <c r="B91" s="107"/>
      <c r="C91" s="107"/>
      <c r="D91" s="107"/>
      <c r="E91" s="107"/>
      <c r="F91" s="107"/>
      <c r="G91" s="107"/>
      <c r="H91" s="115"/>
      <c r="I91" s="27"/>
      <c r="J91" s="40" t="s">
        <v>541</v>
      </c>
      <c r="K91" s="118">
        <f>K89-K90</f>
        <v>22384</v>
      </c>
      <c r="L91" s="41" t="s">
        <v>13</v>
      </c>
    </row>
    <row r="92" spans="1:12" ht="29" thickTop="1">
      <c r="A92" s="27"/>
      <c r="B92" s="276"/>
      <c r="C92" s="276"/>
      <c r="D92" s="276"/>
      <c r="E92" s="107"/>
      <c r="F92" s="276"/>
      <c r="G92" s="276"/>
      <c r="H92" s="365" t="s">
        <v>443</v>
      </c>
      <c r="I92" s="365"/>
      <c r="J92" s="365"/>
      <c r="K92" s="97">
        <f>(K33+K77-K90)/(K20+G20)</f>
        <v>2.4812903225806453</v>
      </c>
      <c r="L92" s="41" t="s">
        <v>51</v>
      </c>
    </row>
    <row r="93" spans="1:12" ht="28.5">
      <c r="A93" s="42"/>
      <c r="B93" s="276"/>
      <c r="C93" s="276"/>
      <c r="D93" s="276"/>
      <c r="E93" s="276"/>
      <c r="F93" s="276"/>
      <c r="G93" s="276"/>
      <c r="H93" s="99"/>
      <c r="I93" s="42"/>
      <c r="J93" s="98" t="s">
        <v>609</v>
      </c>
      <c r="K93" s="97">
        <f>K91/(K20+G20)</f>
        <v>3.6103225806451613</v>
      </c>
      <c r="L93" s="43" t="s">
        <v>51</v>
      </c>
    </row>
    <row r="94" spans="1:12" ht="25.75" customHeight="1">
      <c r="A94" s="281"/>
      <c r="B94" s="276"/>
      <c r="C94" s="276"/>
      <c r="D94" s="276"/>
      <c r="E94" s="276"/>
      <c r="F94" s="276"/>
      <c r="G94" s="276"/>
      <c r="H94" s="44"/>
      <c r="I94" s="39"/>
      <c r="J94" s="114" t="s">
        <v>526</v>
      </c>
      <c r="K94" s="194">
        <f>(K20+G20)/K5</f>
        <v>100</v>
      </c>
      <c r="L94" s="116" t="s">
        <v>13</v>
      </c>
    </row>
    <row r="95" spans="1:12" ht="32.5" customHeight="1">
      <c r="A95" s="375" t="s">
        <v>580</v>
      </c>
      <c r="B95" s="375"/>
      <c r="C95" s="375"/>
      <c r="D95" s="277"/>
      <c r="E95" s="276"/>
      <c r="F95" s="277"/>
      <c r="G95" s="277"/>
      <c r="H95" s="361" t="s">
        <v>708</v>
      </c>
      <c r="I95" s="361"/>
      <c r="J95" s="361"/>
      <c r="K95" s="361"/>
      <c r="L95" s="361"/>
    </row>
    <row r="96" spans="1:12" ht="49.4" customHeight="1">
      <c r="A96" s="360" t="s">
        <v>490</v>
      </c>
      <c r="B96" s="360"/>
      <c r="C96" s="360"/>
      <c r="D96" s="360"/>
      <c r="E96" s="360"/>
      <c r="F96" s="360"/>
      <c r="G96" s="277"/>
      <c r="H96" s="361" t="s">
        <v>576</v>
      </c>
      <c r="I96" s="361"/>
      <c r="J96" s="361"/>
      <c r="K96" s="361"/>
      <c r="L96" s="361"/>
    </row>
    <row r="97" spans="1:16" ht="20.5" customHeight="1">
      <c r="A97" s="375" t="str">
        <f>C8</f>
        <v>นายนิยนต์  อยู่ทะเล</v>
      </c>
      <c r="B97" s="375"/>
      <c r="C97" s="375"/>
      <c r="D97" s="360"/>
      <c r="E97" s="360"/>
      <c r="F97" s="360"/>
      <c r="G97" s="277"/>
      <c r="H97" s="360" t="s">
        <v>243</v>
      </c>
      <c r="I97" s="360"/>
      <c r="J97" s="360"/>
      <c r="K97" s="360"/>
      <c r="L97" s="360"/>
    </row>
    <row r="98" spans="1:16" ht="20.5" customHeight="1">
      <c r="A98" s="360" t="str">
        <f>VLOOKUP(A97,'Ref.3'!M3:O25,3,0)</f>
        <v>Assistant  Sales Manager Acting for Sales Manager</v>
      </c>
      <c r="B98" s="360"/>
      <c r="C98" s="360"/>
      <c r="D98" s="360"/>
      <c r="E98" s="360"/>
      <c r="F98" s="360"/>
      <c r="G98" s="277"/>
      <c r="H98" s="374" t="str">
        <f>VLOOKUP(H97,'Ref.3'!K29:L30,2,0)</f>
        <v xml:space="preserve">Survey Manager  </v>
      </c>
      <c r="I98" s="374"/>
      <c r="J98" s="374"/>
      <c r="K98" s="374"/>
      <c r="L98" s="374"/>
    </row>
    <row r="99" spans="1:16" ht="20.5" customHeight="1">
      <c r="A99" s="275"/>
      <c r="B99" s="275"/>
      <c r="C99" s="275"/>
      <c r="D99" s="278"/>
      <c r="E99" s="277"/>
      <c r="F99" s="278"/>
      <c r="G99" s="278"/>
      <c r="H99" s="203"/>
      <c r="I99" s="203"/>
      <c r="J99" s="202"/>
      <c r="K99" s="202"/>
      <c r="L99" s="204"/>
      <c r="N99" s="373"/>
      <c r="O99" s="373"/>
      <c r="P99" s="373"/>
    </row>
    <row r="100" spans="1:16" ht="24">
      <c r="A100" s="360" t="s">
        <v>846</v>
      </c>
      <c r="B100" s="360"/>
      <c r="C100" s="360"/>
      <c r="D100" s="275"/>
      <c r="E100" s="278"/>
      <c r="F100" s="275"/>
      <c r="G100" s="275"/>
      <c r="H100" s="361" t="s">
        <v>706</v>
      </c>
      <c r="I100" s="361"/>
      <c r="J100" s="361"/>
      <c r="K100" s="361"/>
      <c r="L100" s="361"/>
    </row>
    <row r="101" spans="1:16" ht="49.4" customHeight="1">
      <c r="A101" s="360" t="s">
        <v>490</v>
      </c>
      <c r="B101" s="360"/>
      <c r="C101" s="360"/>
      <c r="D101" s="363" t="s">
        <v>848</v>
      </c>
      <c r="E101" s="363"/>
      <c r="F101" s="363"/>
      <c r="G101" s="113"/>
      <c r="H101" s="361" t="s">
        <v>491</v>
      </c>
      <c r="I101" s="361"/>
      <c r="J101" s="361"/>
      <c r="K101" s="361"/>
      <c r="L101" s="361"/>
    </row>
    <row r="102" spans="1:16" ht="46.25" customHeight="1">
      <c r="A102" s="360" t="s">
        <v>847</v>
      </c>
      <c r="B102" s="360"/>
      <c r="C102" s="360"/>
      <c r="D102" s="362" t="s">
        <v>693</v>
      </c>
      <c r="E102" s="362"/>
      <c r="F102" s="362"/>
      <c r="G102" s="113"/>
      <c r="H102" s="375" t="s">
        <v>582</v>
      </c>
      <c r="I102" s="375"/>
      <c r="J102" s="375"/>
      <c r="K102" s="375"/>
      <c r="L102" s="375"/>
    </row>
    <row r="103" spans="1:16" ht="24">
      <c r="A103" s="360" t="s">
        <v>851</v>
      </c>
      <c r="B103" s="360"/>
      <c r="C103" s="360"/>
      <c r="D103" s="372" t="str">
        <f>VLOOKUP(D102,'Ref.3'!K34:L35,2,0)</f>
        <v>Deputy Managing Director of Marketing</v>
      </c>
      <c r="E103" s="372"/>
      <c r="F103" s="372"/>
      <c r="G103" s="113"/>
      <c r="H103" s="360" t="str">
        <f>VLOOKUP(H102,'Ref.3'!I8:J10,2,0)</f>
        <v>ผู้อนุมัติสายงาน Cable และ Non cable</v>
      </c>
      <c r="I103" s="360"/>
      <c r="J103" s="360"/>
      <c r="K103" s="360"/>
      <c r="L103" s="360"/>
    </row>
    <row r="104" spans="1:16">
      <c r="A104" s="113"/>
      <c r="B104" s="113"/>
      <c r="C104" s="113"/>
      <c r="E104" s="113"/>
      <c r="G104" s="113"/>
      <c r="H104" s="113"/>
      <c r="I104" s="113"/>
      <c r="J104" s="113"/>
      <c r="K104" s="113"/>
      <c r="L104" s="113"/>
    </row>
    <row r="105" spans="1:16">
      <c r="A105" s="113"/>
      <c r="B105" s="113"/>
      <c r="C105" s="113"/>
      <c r="H105" s="113"/>
      <c r="I105" s="113"/>
      <c r="J105" s="113"/>
      <c r="K105" s="113"/>
      <c r="L105" s="113"/>
    </row>
    <row r="106" spans="1:16">
      <c r="A106" s="113"/>
      <c r="B106" s="113"/>
      <c r="C106" s="113"/>
      <c r="H106" s="113"/>
      <c r="I106" s="113"/>
      <c r="J106" s="113"/>
      <c r="K106" s="113"/>
      <c r="L106" s="113"/>
    </row>
    <row r="107" spans="1:16">
      <c r="A107" s="113"/>
      <c r="B107" s="113"/>
      <c r="C107" s="113"/>
      <c r="H107" s="113"/>
      <c r="I107" s="113"/>
      <c r="J107" s="113"/>
      <c r="K107" s="113"/>
      <c r="L107" s="113"/>
    </row>
  </sheetData>
  <dataConsolidate/>
  <mergeCells count="117">
    <mergeCell ref="D103:F103"/>
    <mergeCell ref="N99:P99"/>
    <mergeCell ref="A98:C98"/>
    <mergeCell ref="H98:L98"/>
    <mergeCell ref="A103:C103"/>
    <mergeCell ref="B40:G40"/>
    <mergeCell ref="B46:G46"/>
    <mergeCell ref="B47:G47"/>
    <mergeCell ref="B41:G41"/>
    <mergeCell ref="B83:G83"/>
    <mergeCell ref="B78:G78"/>
    <mergeCell ref="B79:G79"/>
    <mergeCell ref="B80:G80"/>
    <mergeCell ref="H103:L103"/>
    <mergeCell ref="A95:C95"/>
    <mergeCell ref="A96:C96"/>
    <mergeCell ref="A97:C97"/>
    <mergeCell ref="A100:C100"/>
    <mergeCell ref="A101:C101"/>
    <mergeCell ref="A102:C102"/>
    <mergeCell ref="H100:L100"/>
    <mergeCell ref="H101:L101"/>
    <mergeCell ref="B81:G81"/>
    <mergeCell ref="H102:L102"/>
    <mergeCell ref="H97:L97"/>
    <mergeCell ref="H95:L95"/>
    <mergeCell ref="H96:L96"/>
    <mergeCell ref="D102:F102"/>
    <mergeCell ref="D101:F101"/>
    <mergeCell ref="B85:G85"/>
    <mergeCell ref="B82:G82"/>
    <mergeCell ref="H92:J92"/>
    <mergeCell ref="D96:F96"/>
    <mergeCell ref="D97:F97"/>
    <mergeCell ref="D98:F98"/>
    <mergeCell ref="B88:G88"/>
    <mergeCell ref="B86:G86"/>
    <mergeCell ref="I87:J87"/>
    <mergeCell ref="B84:G84"/>
    <mergeCell ref="B89:G89"/>
    <mergeCell ref="B87:H87"/>
    <mergeCell ref="B32:G32"/>
    <mergeCell ref="B42:G42"/>
    <mergeCell ref="B43:G43"/>
    <mergeCell ref="B44:G44"/>
    <mergeCell ref="B45:G45"/>
    <mergeCell ref="B66:G66"/>
    <mergeCell ref="A33:J33"/>
    <mergeCell ref="A77:J77"/>
    <mergeCell ref="A34:L34"/>
    <mergeCell ref="B35:G35"/>
    <mergeCell ref="B75:G75"/>
    <mergeCell ref="B70:G70"/>
    <mergeCell ref="B67:G67"/>
    <mergeCell ref="B68:G68"/>
    <mergeCell ref="B71:G71"/>
    <mergeCell ref="B72:G72"/>
    <mergeCell ref="B76:G76"/>
    <mergeCell ref="I66:J66"/>
    <mergeCell ref="B36:G36"/>
    <mergeCell ref="B37:G37"/>
    <mergeCell ref="B38:G38"/>
    <mergeCell ref="B39:G39"/>
    <mergeCell ref="B73:G73"/>
    <mergeCell ref="B74:G74"/>
    <mergeCell ref="H18:J18"/>
    <mergeCell ref="H19:J19"/>
    <mergeCell ref="A17:A19"/>
    <mergeCell ref="I20:J20"/>
    <mergeCell ref="B20:C20"/>
    <mergeCell ref="D20:F20"/>
    <mergeCell ref="A21:G21"/>
    <mergeCell ref="B22:G22"/>
    <mergeCell ref="B27:G27"/>
    <mergeCell ref="B25:G25"/>
    <mergeCell ref="B24:G24"/>
    <mergeCell ref="B23:G23"/>
    <mergeCell ref="C4:H4"/>
    <mergeCell ref="J4:L4"/>
    <mergeCell ref="E3:H3"/>
    <mergeCell ref="B13:G13"/>
    <mergeCell ref="B14:G14"/>
    <mergeCell ref="B15:G15"/>
    <mergeCell ref="H17:J17"/>
    <mergeCell ref="E9:F9"/>
    <mergeCell ref="H9:I9"/>
    <mergeCell ref="K9:L9"/>
    <mergeCell ref="E10:F10"/>
    <mergeCell ref="H10:I10"/>
    <mergeCell ref="K10:L10"/>
    <mergeCell ref="B16:G16"/>
    <mergeCell ref="E17:G17"/>
    <mergeCell ref="B12:G12"/>
    <mergeCell ref="B31:G31"/>
    <mergeCell ref="B69:G69"/>
    <mergeCell ref="B30:G30"/>
    <mergeCell ref="B29:G29"/>
    <mergeCell ref="B28:G28"/>
    <mergeCell ref="K1:L1"/>
    <mergeCell ref="K2:L2"/>
    <mergeCell ref="A3:B3"/>
    <mergeCell ref="A7:B7"/>
    <mergeCell ref="C7:F7"/>
    <mergeCell ref="H7:I7"/>
    <mergeCell ref="K7:L7"/>
    <mergeCell ref="C1:I1"/>
    <mergeCell ref="E8:F8"/>
    <mergeCell ref="H8:I8"/>
    <mergeCell ref="K8:L8"/>
    <mergeCell ref="A4:B4"/>
    <mergeCell ref="A5:B5"/>
    <mergeCell ref="A6:B6"/>
    <mergeCell ref="C6:F6"/>
    <mergeCell ref="H6:I6"/>
    <mergeCell ref="B26:G26"/>
    <mergeCell ref="K6:L6"/>
    <mergeCell ref="J3:L3"/>
  </mergeCells>
  <phoneticPr fontId="5" type="noConversion"/>
  <dataValidations count="1">
    <dataValidation type="list" allowBlank="1" showInputMessage="1" showErrorMessage="1" sqref="B36:B65 B69 B23:B32" xr:uid="{B52077B7-097D-41B0-84C1-9AC060B759BD}">
      <formula1>นอกอาคาร</formula1>
    </dataValidation>
  </dataValidations>
  <hyperlinks>
    <hyperlink ref="E3" r:id="rId1" xr:uid="{8840400F-4972-4CE5-BE3D-6A64895D9CF3}"/>
  </hyperlinks>
  <pageMargins left="0.22" right="0.23" top="0.15" bottom="0.02" header="0.03" footer="0.03"/>
  <pageSetup paperSize="9" scale="45" orientation="portrait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21">
        <x14:dataValidation type="list" allowBlank="1" showInputMessage="1" showErrorMessage="1" xr:uid="{4E78B3AC-EA30-4AF9-9A55-005F698BDC71}">
          <x14:formula1>
            <xm:f>'Ref.3'!$R$8:$R$19</xm:f>
          </x14:formula1>
          <xm:sqref>J3:L3</xm:sqref>
        </x14:dataValidation>
        <x14:dataValidation type="list" allowBlank="1" showInputMessage="1" showErrorMessage="1" xr:uid="{F78F67C0-B2F3-406C-B25E-B99B4B721537}">
          <x14:formula1>
            <xm:f>'Ref.3'!$B$4:$B$43</xm:f>
          </x14:formula1>
          <xm:sqref>C9:C10</xm:sqref>
        </x14:dataValidation>
        <x14:dataValidation type="list" allowBlank="1" showInputMessage="1" showErrorMessage="1" xr:uid="{8AAE3D12-ADB1-4B2F-B70D-A6C458BE66FA}">
          <x14:formula1>
            <xm:f>'Ref.1'!$E$287:$E$302</xm:f>
          </x14:formula1>
          <xm:sqref>K12</xm:sqref>
        </x14:dataValidation>
        <x14:dataValidation type="list" allowBlank="1" showInputMessage="1" showErrorMessage="1" xr:uid="{A8129178-A2BD-4C59-9806-B2BA91A0EE1D}">
          <x14:formula1>
            <xm:f>'Ref.1'!$I$51:$I$68</xm:f>
          </x14:formula1>
          <xm:sqref>B80:G80 B82:G85</xm:sqref>
        </x14:dataValidation>
        <x14:dataValidation type="list" allowBlank="1" showInputMessage="1" showErrorMessage="1" xr:uid="{A3DF21FC-A726-46EF-8C67-162D63E63DBE}">
          <x14:formula1>
            <xm:f>'Ref.1'!$B$287:$B$293</xm:f>
          </x14:formula1>
          <xm:sqref>C15:C16</xm:sqref>
        </x14:dataValidation>
        <x14:dataValidation type="list" allowBlank="1" showInputMessage="1" showErrorMessage="1" xr:uid="{05ECF485-DE56-4C9B-B316-C63A49A09901}">
          <x14:formula1>
            <xm:f>'Ref.1'!$K$2:$K$7</xm:f>
          </x14:formula1>
          <xm:sqref>D19</xm:sqref>
        </x14:dataValidation>
        <x14:dataValidation type="list" allowBlank="1" showInputMessage="1" showErrorMessage="1" xr:uid="{A1FC4C18-8260-4A52-8F4F-128C69346232}">
          <x14:formula1>
            <xm:f>'Ref.1'!$I$18:$I$31</xm:f>
          </x14:formula1>
          <xm:sqref>C18:C19 E18 G18</xm:sqref>
        </x14:dataValidation>
        <x14:dataValidation type="list" allowBlank="1" showInputMessage="1" showErrorMessage="1" xr:uid="{CF002471-70EE-409E-9DAD-001978C8481C}">
          <x14:formula1>
            <xm:f>'Ref.2'!$U$9:$U$15</xm:f>
          </x14:formula1>
          <xm:sqref>H6:I6</xm:sqref>
        </x14:dataValidation>
        <x14:dataValidation type="list" allowBlank="1" showInputMessage="1" showErrorMessage="1" xr:uid="{22967723-F726-40E0-B899-E7DB18DAFEA7}">
          <x14:formula1>
            <xm:f>'Ref.1'!$B$218:$B$279</xm:f>
          </x14:formula1>
          <xm:sqref>B86:G86</xm:sqref>
        </x14:dataValidation>
        <x14:dataValidation type="list" allowBlank="1" showInputMessage="1" showErrorMessage="1" xr:uid="{0B6245AB-9FEC-4E2C-8F6F-8C304414FEE6}">
          <x14:formula1>
            <xm:f>'Ref.3'!$R$20:$R$32</xm:f>
          </x14:formula1>
          <xm:sqref>J4:L4</xm:sqref>
        </x14:dataValidation>
        <x14:dataValidation type="list" allowBlank="1" showInputMessage="1" showErrorMessage="1" xr:uid="{985EEBAE-BD0C-4AAA-BBBD-DF8C24542638}">
          <x14:formula1>
            <xm:f>'Ref.2'!$N$4:$N$26</xm:f>
          </x14:formula1>
          <xm:sqref>D8</xm:sqref>
        </x14:dataValidation>
        <x14:dataValidation type="list" allowBlank="1" showInputMessage="1" showErrorMessage="1" xr:uid="{9FC9B514-159F-4F71-8D1B-4F724594E2D7}">
          <x14:formula1>
            <xm:f>'Ref.3'!$H$24:$H$66</xm:f>
          </x14:formula1>
          <xm:sqref>C5</xm:sqref>
        </x14:dataValidation>
        <x14:dataValidation type="list" allowBlank="1" showInputMessage="1" showErrorMessage="1" xr:uid="{E618BB7F-27C7-43E2-BCCF-FD5041512A57}">
          <x14:formula1>
            <xm:f>'Ref.1'!$J$2:$J$18</xm:f>
          </x14:formula1>
          <xm:sqref>E17:G17</xm:sqref>
        </x14:dataValidation>
        <x14:dataValidation type="list" allowBlank="1" showInputMessage="1" showErrorMessage="1" xr:uid="{F12FAED2-D67E-4732-9E98-767B94161EAB}">
          <x14:formula1>
            <xm:f>'Ref.1'!$I$2:$I$16</xm:f>
          </x14:formula1>
          <xm:sqref>C17</xm:sqref>
        </x14:dataValidation>
        <x14:dataValidation type="list" allowBlank="1" showInputMessage="1" showErrorMessage="1" xr:uid="{7B6D1032-5D1C-45C9-9C44-3CE33A7CDDFA}">
          <x14:formula1>
            <xm:f>'Ref.3'!$M$3:$M$25</xm:f>
          </x14:formula1>
          <xm:sqref>C8 A97:C97</xm:sqref>
        </x14:dataValidation>
        <x14:dataValidation type="list" allowBlank="1" showInputMessage="1" showErrorMessage="1" xr:uid="{2F9F9E79-5594-4801-8863-B24EC3269FD3}">
          <x14:formula1>
            <xm:f>'Ref.3'!$I$8:$I$10</xm:f>
          </x14:formula1>
          <xm:sqref>H102:L102</xm:sqref>
        </x14:dataValidation>
        <x14:dataValidation type="list" allowBlank="1" showInputMessage="1" showErrorMessage="1" xr:uid="{F46CDBA6-F15C-43EF-8D96-95D3E9E231AB}">
          <x14:formula1>
            <xm:f>'Ref.1'!$E$280:$E$286</xm:f>
          </x14:formula1>
          <xm:sqref>H19:J19</xm:sqref>
        </x14:dataValidation>
        <x14:dataValidation type="list" allowBlank="1" showInputMessage="1" showErrorMessage="1" xr:uid="{BAEAAB7E-9102-4A5C-893F-AD2E4F5EF8E8}">
          <x14:formula1>
            <xm:f>'Ref.1'!$I$74:$I$107</xm:f>
          </x14:formula1>
          <xm:sqref>B73:G75</xm:sqref>
        </x14:dataValidation>
        <x14:dataValidation type="list" allowBlank="1" showInputMessage="1" showErrorMessage="1" xr:uid="{BE8A8F3D-B882-472B-A642-E7027DFA7926}">
          <x14:formula1>
            <xm:f>'Ref.3'!$K$34:$K$35</xm:f>
          </x14:formula1>
          <xm:sqref>D102:F102 D97:F97</xm:sqref>
        </x14:dataValidation>
        <x14:dataValidation type="list" allowBlank="1" showInputMessage="1" showErrorMessage="1" xr:uid="{62751DEF-55D2-4394-9D72-B27268A9D229}">
          <x14:formula1>
            <xm:f>'Ref.3'!$K$29:$K$30</xm:f>
          </x14:formula1>
          <xm:sqref>H97:L97</xm:sqref>
        </x14:dataValidation>
        <x14:dataValidation type="list" allowBlank="1" showInputMessage="1" showErrorMessage="1" xr:uid="{16076DB8-6CB0-4394-BEC6-854DE6EBC6AC}">
          <x14:formula1>
            <xm:f>'C:\Users\Admin\Desktop\[20250104_Survey ROI  โรงแรมซิทาดีนส์ สุขุมวิท 11 แบงค็อก.xlsx]Ref.1'!#REF!</xm:f>
          </x14:formula1>
          <xm:sqref>B81:G81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F298-A7A7-490F-A592-2AAD13D39064}">
  <dimension ref="A1"/>
  <sheetViews>
    <sheetView zoomScale="40" zoomScaleNormal="40" workbookViewId="0">
      <selection activeCell="Q49" sqref="Q49"/>
    </sheetView>
  </sheetViews>
  <sheetFormatPr defaultRowHeight="14.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Ref.1</vt:lpstr>
      <vt:lpstr>Ref.2</vt:lpstr>
      <vt:lpstr>Ref.3</vt:lpstr>
      <vt:lpstr>รายละเอียด ROI</vt:lpstr>
      <vt:lpstr>ภาพประกอบ</vt:lpstr>
      <vt:lpstr>Piceทีมfog</vt:lpstr>
      <vt:lpstr>Priceนอกอาคาร</vt:lpstr>
      <vt:lpstr>'รายละเอียด ROI'!Print_Area</vt:lpstr>
      <vt:lpstr>Ref.1!ทีมfog</vt:lpstr>
      <vt:lpstr>นอกอาคาร</vt:lpstr>
      <vt:lpstr>หน่วยนอกอาคาร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Kanung</dc:creator>
  <cp:lastModifiedBy>Admin</cp:lastModifiedBy>
  <cp:lastPrinted>2024-11-18T08:34:20Z</cp:lastPrinted>
  <dcterms:created xsi:type="dcterms:W3CDTF">2021-08-28T09:02:17Z</dcterms:created>
  <dcterms:modified xsi:type="dcterms:W3CDTF">2025-02-07T07:41:05Z</dcterms:modified>
</cp:coreProperties>
</file>