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Jassotel hotel\"/>
    </mc:Choice>
  </mc:AlternateContent>
  <xr:revisionPtr revIDLastSave="0" documentId="13_ncr:1_{D3DB1470-EF2C-4108-A30C-B627AB933220}" xr6:coauthVersionLast="47" xr6:coauthVersionMax="47" xr10:uidLastSave="{00000000-0000-0000-0000-000000000000}"/>
  <workbookProtection workbookAlgorithmName="SHA-512" workbookHashValue="4YD1VYBY4qpXMA6HCxjPI11i/ASS7i4qv4pO0AOnOBpmIZY0LVsTJZcGzlGLZR8Tn6oqSppIS0sSM9XPgI0UTA==" workbookSaltValue="cpB4+y1Q2hw673RF8ZgjFA==" workbookSpinCount="100000" lockStructure="1"/>
  <bookViews>
    <workbookView xWindow="-108" yWindow="-108" windowWidth="23256" windowHeight="12456" firstSheet="2" activeTab="2" xr2:uid="{82FFDC66-6ED9-4ADD-A061-BDCD010F52F8}"/>
  </bookViews>
  <sheets>
    <sheet name="Ref.1" sheetId="2" state="hidden" r:id="rId1"/>
    <sheet name="Ref.2" sheetId="5" state="hidden" r:id="rId2"/>
    <sheet name="รายละเอียด ROI" sheetId="7" r:id="rId3"/>
    <sheet name="ภาพประกอบ" sheetId="8" r:id="rId4"/>
  </sheets>
  <definedNames>
    <definedName name="Net">'Ref.1'!#REF!</definedName>
    <definedName name="Piceทีมfog">'Ref.1'!$F$214:$F$255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'Ref.1'!$E$2:$F$255</definedName>
    <definedName name="Priceห้องส่ง">'Ref.1'!#REF!</definedName>
    <definedName name="_xlnm.Print_Area" localSheetId="2">'รายละเอียด ROI'!$A$1:$L$113</definedName>
    <definedName name="ในอาคาร">'Ref.1'!#REF!</definedName>
    <definedName name="ทีมfog" localSheetId="0">'Ref.1'!$E$214:$E$255</definedName>
    <definedName name="นอกอาคาร">'Ref.1'!$B$2:$B$255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'Ref.1'!$B$2:$C$255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7" l="1"/>
  <c r="H112" i="7"/>
  <c r="H106" i="7"/>
  <c r="H108" i="7"/>
  <c r="K19" i="7"/>
  <c r="H19" i="7"/>
  <c r="A108" i="7" l="1"/>
  <c r="H92" i="7" l="1"/>
  <c r="H84" i="7"/>
  <c r="J29" i="7"/>
  <c r="J30" i="7"/>
  <c r="J31" i="7"/>
  <c r="J32" i="7"/>
  <c r="J33" i="7"/>
  <c r="J34" i="7"/>
  <c r="J35" i="7"/>
  <c r="J36" i="7"/>
  <c r="J37" i="7"/>
  <c r="J38" i="7"/>
  <c r="J39" i="7"/>
  <c r="J40" i="7"/>
  <c r="H29" i="7"/>
  <c r="K29" i="7" s="1"/>
  <c r="H30" i="7"/>
  <c r="K30" i="7" s="1"/>
  <c r="H31" i="7"/>
  <c r="K31" i="7" s="1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J44" i="7"/>
  <c r="H44" i="7"/>
  <c r="K44" i="7" s="1"/>
  <c r="K16" i="7" l="1"/>
  <c r="K92" i="7" l="1"/>
  <c r="J87" i="7"/>
  <c r="H87" i="7"/>
  <c r="K87" i="7" s="1"/>
  <c r="J86" i="7"/>
  <c r="H86" i="7"/>
  <c r="K86" i="7" s="1"/>
  <c r="J94" i="7"/>
  <c r="H94" i="7"/>
  <c r="K94" i="7" s="1"/>
  <c r="J93" i="7"/>
  <c r="H93" i="7"/>
  <c r="K93" i="7" s="1"/>
  <c r="J92" i="7"/>
  <c r="H96" i="7"/>
  <c r="K96" i="7" s="1"/>
  <c r="J96" i="7"/>
  <c r="H97" i="7"/>
  <c r="K97" i="7" s="1"/>
  <c r="J97" i="7"/>
  <c r="H24" i="7"/>
  <c r="H85" i="7"/>
  <c r="H88" i="7"/>
  <c r="H95" i="7"/>
  <c r="J61" i="7"/>
  <c r="J62" i="7"/>
  <c r="H61" i="7"/>
  <c r="K61" i="7" s="1"/>
  <c r="H62" i="7"/>
  <c r="K62" i="7" s="1"/>
  <c r="K14" i="7"/>
  <c r="K15" i="7"/>
  <c r="K101" i="7" s="1"/>
  <c r="K13" i="7"/>
  <c r="K18" i="7" l="1"/>
  <c r="K105" i="7" s="1"/>
  <c r="J95" i="7"/>
  <c r="K95" i="7"/>
  <c r="K98" i="7" s="1"/>
  <c r="J88" i="7"/>
  <c r="K88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K24" i="7"/>
  <c r="J23" i="7"/>
  <c r="H23" i="7"/>
  <c r="K23" i="7" s="1"/>
  <c r="E10" i="7"/>
  <c r="C10" i="7"/>
  <c r="H10" i="7" s="1"/>
  <c r="H9" i="7"/>
  <c r="K9" i="7" s="1"/>
  <c r="D108" i="7" s="1"/>
  <c r="E9" i="7"/>
  <c r="K8" i="7"/>
  <c r="H8" i="7"/>
  <c r="E8" i="7"/>
  <c r="D112" i="7" l="1"/>
  <c r="D113" i="7"/>
  <c r="K89" i="7"/>
  <c r="K20" i="7"/>
  <c r="K17" i="7"/>
  <c r="K10" i="7"/>
  <c r="K81" i="7"/>
  <c r="K48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<sst xmlns="http://schemas.openxmlformats.org/spreadsheetml/2006/main" count="2186" uniqueCount="727">
  <si>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</si>
  <si>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</si>
  <si>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</si>
  <si>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</si>
  <si>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</si>
  <si>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</si>
  <si>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</si>
  <si>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</si>
  <si>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</si>
  <si>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</si>
  <si>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</si>
  <si>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</si>
  <si>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</si>
  <si>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</si>
  <si>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</si>
  <si>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</si>
  <si>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</si>
  <si>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</si>
  <si>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</si>
  <si>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</si>
  <si>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</si>
  <si>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</si>
  <si>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</si>
  <si>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</si>
  <si>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</si>
  <si>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</si>
  <si>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</si>
  <si>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</si>
  <si>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</si>
  <si>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</si>
  <si>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</si>
  <si>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</si>
  <si>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</si>
  <si>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</si>
  <si>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</si>
  <si>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</si>
  <si>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</si>
  <si>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</si>
  <si>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</si>
  <si>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</si>
  <si>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</si>
  <si>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</si>
  <si>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</si>
  <si>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</si>
  <si>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</si>
  <si>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</si>
  <si>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</si>
  <si>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</si>
  <si>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</si>
  <si>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</si>
  <si>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</si>
  <si>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</si>
  <si>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</si>
  <si>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</si>
  <si>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</si>
  <si>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</si>
  <si>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</si>
  <si>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</si>
  <si>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</si>
  <si>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</si>
  <si>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</si>
  <si>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</si>
  <si>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</si>
  <si>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</si>
  <si>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</si>
  <si>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</si>
  <si>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</si>
  <si>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</si>
  <si>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</si>
  <si>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</si>
  <si>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</si>
  <si>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</si>
  <si>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</si>
  <si>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</si>
  <si>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</si>
  <si>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</si>
  <si>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</si>
  <si>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</si>
  <si>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</si>
  <si>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</si>
  <si>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</si>
  <si>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</si>
  <si>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</si>
  <si>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</si>
  <si>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</si>
  <si>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</si>
  <si>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</si>
  <si>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</si>
  <si>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</si>
  <si>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</si>
  <si>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</si>
  <si>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</si>
  <si>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</si>
  <si>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</si>
  <si>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</si>
  <si>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</si>
  <si>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</si>
  <si>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</si>
  <si>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</si>
  <si>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</si>
  <si>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</si>
  <si>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</si>
  <si>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</si>
  <si>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</si>
  <si>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</si>
  <si>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</si>
  <si>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</si>
  <si>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</si>
  <si>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</si>
  <si>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</si>
  <si>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</si>
  <si>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</si>
  <si>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</si>
  <si>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</si>
  <si>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</si>
  <si>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</si>
  <si>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</si>
  <si>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</si>
  <si>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</si>
  <si>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</si>
  <si>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</si>
  <si>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</si>
  <si>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</si>
  <si>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</si>
  <si>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</si>
  <si>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</si>
  <si>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</si>
  <si>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</si>
  <si>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</si>
  <si>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</si>
  <si>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</si>
  <si>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</si>
  <si>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</si>
  <si>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</si>
  <si>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</si>
  <si>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</si>
  <si>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</si>
  <si>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</si>
  <si>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</si>
  <si>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</si>
  <si>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</si>
  <si>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</si>
  <si>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</si>
  <si>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</si>
  <si>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</si>
  <si>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</si>
  <si>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</si>
  <si>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</si>
  <si>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</si>
  <si>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</si>
  <si>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</si>
  <si>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</si>
  <si>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</si>
  <si>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</si>
  <si>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</si>
  <si>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</si>
  <si>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</si>
  <si>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</si>
  <si>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</si>
  <si>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</si>
  <si>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</si>
  <si>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</si>
  <si>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</si>
  <si>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</si>
  <si>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</si>
  <si>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</si>
  <si>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</si>
  <si>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</si>
  <si>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</si>
  <si>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</si>
  <si>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</si>
  <si>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</si>
  <si>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</si>
  <si>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</si>
  <si>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</si>
  <si>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</si>
  <si>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</si>
  <si>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</si>
  <si>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</si>
  <si>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</si>
  <si>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</si>
  <si>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</si>
  <si>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</si>
  <si>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</si>
  <si>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</si>
  <si>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</si>
  <si>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</si>
  <si>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</si>
  <si>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</si>
  <si>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</si>
  <si>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</si>
  <si>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</si>
  <si>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</si>
  <si>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</si>
  <si>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</si>
  <si>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</si>
  <si>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</si>
  <si>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</si>
  <si>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</si>
  <si>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</si>
  <si>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</si>
  <si>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</si>
  <si>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</si>
  <si>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</si>
  <si>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</si>
  <si>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</si>
  <si>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</si>
  <si>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</si>
  <si>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</si>
  <si>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</si>
  <si>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</si>
  <si>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</si>
  <si>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</si>
  <si>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</si>
  <si>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</si>
  <si>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</si>
  <si>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</si>
  <si>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</si>
  <si>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</si>
  <si>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</si>
  <si>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</si>
  <si>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</si>
  <si>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</si>
  <si>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</si>
  <si>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</si>
  <si>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</si>
  <si>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</si>
  <si>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</si>
  <si>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</si>
  <si>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</si>
  <si>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</si>
  <si>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</si>
  <si>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</si>
  <si>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</si>
  <si>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</si>
  <si>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</si>
  <si>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</si>
  <si>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</si>
  <si>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</si>
  <si>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</si>
  <si>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</si>
  <si>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</si>
  <si>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</si>
  <si>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</si>
  <si>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</si>
  <si>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</si>
  <si>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</si>
  <si>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</si>
  <si>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</si>
  <si>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</si>
  <si>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</si>
  <si>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</si>
  <si>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</si>
  <si>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</si>
  <si>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</si>
  <si>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</si>
  <si>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</si>
  <si>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</si>
  <si>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</si>
  <si>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</si>
  <si>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</si>
  <si>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</si>
  <si>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</si>
  <si>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</si>
  <si>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</si>
  <si>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</si>
  <si>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</si>
  <si>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</si>
  <si>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</si>
  <si>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</si>
  <si>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</si>
  <si>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</si>
  <si>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</si>
  <si>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</si>
  <si>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</si>
  <si>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</si>
  <si>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</si>
  <si>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</si>
  <si>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</si>
  <si>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</si>
  <si>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</si>
  <si>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</si>
  <si>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</si>
  <si>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</si>
  <si>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</si>
  <si>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</si>
  <si>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</si>
  <si>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</si>
  <si>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</si>
  <si>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</si>
  <si>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</si>
  <si>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</si>
  <si>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</si>
  <si>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</si>
  <si>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</si>
  <si>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</si>
  <si>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</si>
  <si>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</si>
  <si>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</si>
  <si>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</si>
  <si>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</si>
  <si>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</si>
  <si>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</si>
  <si>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</si>
  <si>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</si>
  <si>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</si>
  <si>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</si>
  <si>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</si>
  <si>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</si>
  <si>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</si>
  <si>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 xml:space="preserve"> ...........................................................................................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</si>
  <si>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</si>
  <si>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</si>
  <si>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</si>
  <si>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</si>
  <si>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</si>
  <si>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</si>
  <si>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</si>
  <si>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</si>
  <si>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</si>
  <si>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</si>
  <si>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</si>
  <si>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</si>
  <si>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</si>
  <si>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</si>
  <si>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</si>
  <si>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</si>
  <si>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</si>
  <si>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</si>
  <si>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</si>
  <si>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</si>
  <si>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</si>
  <si>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</si>
  <si>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</si>
  <si>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</si>
  <si>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</si>
  <si>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</si>
  <si>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</si>
  <si>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</si>
  <si>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</si>
  <si>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</si>
  <si>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</si>
  <si>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</si>
  <si>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</si>
  <si>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</si>
  <si>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</si>
  <si>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</si>
  <si>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</si>
  <si>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</si>
  <si>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</si>
  <si>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</si>
  <si>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</si>
  <si>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</si>
  <si>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</si>
  <si>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</si>
  <si>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</si>
  <si>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</si>
  <si>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</si>
  <si>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</si>
  <si>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</si>
  <si>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</si>
  <si>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</si>
  <si>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</si>
  <si>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</si>
  <si>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</si>
  <si>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</si>
  <si>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</si>
  <si>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</si>
  <si>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</si>
  <si>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</si>
  <si>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</si>
  <si>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</si>
  <si>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</si>
  <si>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</si>
  <si>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</si>
  <si>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</si>
  <si>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</si>
  <si>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</si>
  <si>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</si>
  <si>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</si>
  <si>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</si>
  <si>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</si>
  <si>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</si>
  <si>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</si>
  <si>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</si>
  <si>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</si>
  <si>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</si>
  <si>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</si>
  <si>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</si>
  <si>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</si>
  <si>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</si>
  <si>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</si>
  <si>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089-259-9551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</si>
  <si>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</si>
  <si>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</si>
  <si>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</si>
  <si>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</si>
  <si>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</si>
  <si>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</si>
  <si>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</si>
  <si>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</si>
  <si>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</si>
  <si>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</si>
  <si>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</si>
  <si>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</si>
  <si>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</si>
  <si>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</si>
  <si>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</si>
  <si>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</si>
  <si>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</si>
  <si>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</si>
  <si>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</si>
  <si>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</si>
  <si>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</si>
  <si>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</si>
  <si>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</si>
  <si>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</si>
  <si>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</si>
  <si>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</si>
  <si>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</si>
  <si>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</si>
  <si>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</si>
  <si>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</si>
  <si>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</si>
  <si>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</si>
  <si>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</si>
  <si>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</si>
  <si>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</si>
  <si>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</si>
  <si>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</si>
  <si>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</si>
  <si>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</si>
  <si>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</si>
  <si>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</si>
  <si>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</si>
  <si>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</si>
  <si>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</si>
  <si>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</si>
  <si>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 xml:space="preserve"> ผู้อนุมัติดำเนินการ        อนุมัติ            ไม่อนุมัติ</t>
  </si>
  <si>
    <r>
      <t xml:space="preserve">   ผู้อนุมัติลำดับที่ 1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ไม่เห็นชอบ     </t>
    </r>
  </si>
  <si>
    <t xml:space="preserve"> ผู้อนุมัติลำดับที่ 2       อนุมัติ        ไม่อนุมัติ         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</si>
  <si>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</si>
  <si>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</si>
  <si>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</si>
  <si>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</si>
  <si>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</si>
  <si>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</si>
  <si>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</si>
  <si>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</si>
  <si>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</si>
  <si>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</si>
  <si>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</si>
  <si>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</si>
  <si>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</si>
  <si>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</si>
  <si>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</si>
  <si>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</si>
  <si>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</si>
  <si>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</si>
  <si>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</si>
  <si>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</si>
  <si>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</si>
  <si>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</si>
  <si>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</si>
  <si>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</si>
  <si>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</si>
  <si>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</si>
  <si>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</si>
  <si>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</si>
  <si>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</si>
  <si>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</si>
  <si>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</si>
  <si>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</si>
  <si>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</si>
  <si>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</si>
  <si>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</si>
  <si>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</si>
  <si>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</si>
  <si>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</si>
  <si>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</si>
  <si>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</si>
  <si>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</si>
  <si>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</si>
  <si>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</si>
  <si>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</si>
  <si>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</si>
  <si>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</si>
  <si>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</si>
  <si>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</si>
  <si>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</si>
  <si>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</si>
  <si>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</si>
  <si>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</si>
  <si>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</si>
  <si>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</si>
  <si>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</si>
  <si>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</si>
  <si>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</si>
  <si>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</si>
  <si>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</si>
  <si>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</si>
  <si>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</si>
  <si>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</si>
  <si>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</si>
  <si>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</si>
  <si>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</si>
  <si>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</si>
  <si>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</si>
  <si>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</si>
  <si>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</si>
  <si>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</si>
  <si>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</si>
  <si>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</si>
  <si>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</si>
  <si>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</si>
  <si>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</si>
  <si>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</si>
  <si>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</si>
  <si>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</si>
  <si>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</si>
  <si>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</si>
  <si>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</si>
  <si>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</si>
  <si>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</si>
  <si>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</si>
  <si>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</si>
  <si>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</si>
  <si>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</si>
  <si>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</si>
  <si>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</si>
  <si>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</si>
  <si>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</si>
  <si>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</si>
  <si>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</si>
  <si>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</si>
  <si>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</si>
  <si>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</si>
  <si>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</si>
  <si>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</si>
  <si>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</si>
  <si>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</si>
  <si>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</si>
  <si>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</si>
  <si>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</si>
  <si>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</si>
  <si>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</si>
  <si>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</si>
  <si>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</si>
  <si>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</si>
  <si>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</si>
  <si>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</si>
  <si>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</si>
  <si>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</si>
  <si>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</si>
  <si>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</si>
  <si>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</si>
  <si>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</si>
  <si>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</si>
  <si>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</si>
  <si>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</si>
  <si>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</si>
  <si>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</si>
  <si>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</si>
  <si>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</si>
  <si>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</si>
  <si>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</si>
  <si>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</si>
  <si>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</si>
  <si>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</si>
  <si>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</si>
  <si>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</si>
  <si>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</si>
  <si>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</si>
  <si>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</si>
  <si>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</si>
  <si>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</si>
  <si>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</si>
  <si>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</si>
  <si>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</si>
  <si>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</si>
  <si>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</si>
  <si>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</si>
  <si>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</si>
  <si>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</si>
  <si>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</si>
  <si>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</si>
  <si>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</si>
  <si>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</si>
  <si>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</si>
  <si>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</si>
  <si>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</si>
  <si>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</si>
  <si>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</si>
  <si>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</si>
  <si>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</si>
  <si>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</si>
  <si>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…......................................................................................................................................................................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</si>
  <si>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</si>
  <si>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</si>
  <si>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</si>
  <si>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</si>
  <si>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</si>
  <si>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</si>
  <si>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</si>
  <si>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</si>
  <si>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</si>
  <si>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</si>
  <si>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</si>
  <si>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</si>
  <si>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</si>
  <si>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</si>
  <si>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</si>
  <si>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</si>
  <si>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</si>
  <si>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</si>
  <si>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</si>
  <si>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</si>
  <si>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</si>
  <si>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</si>
  <si>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</si>
  <si>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</si>
  <si>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</si>
  <si>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</si>
  <si>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</si>
  <si>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</si>
  <si>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</si>
  <si>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</si>
  <si>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</si>
  <si>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</si>
  <si>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</si>
  <si>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</si>
  <si>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</si>
  <si>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</si>
  <si>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</si>
  <si>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</si>
  <si>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</si>
  <si>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</si>
  <si>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</si>
  <si>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</si>
  <si>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</si>
  <si>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</si>
  <si>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</si>
  <si>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</si>
  <si>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</si>
  <si>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</si>
  <si>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</si>
  <si>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</si>
  <si>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</si>
  <si>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</si>
  <si>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</si>
  <si>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</si>
  <si>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</si>
  <si>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</si>
  <si>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</si>
  <si>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</si>
  <si>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</si>
  <si>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</si>
  <si>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</si>
  <si>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</si>
  <si>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</si>
  <si>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</si>
  <si>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</si>
  <si>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</si>
  <si>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</si>
  <si>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</si>
  <si>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( นาย สุริยา พลทิพย์ )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</si>
  <si>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</si>
  <si>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</si>
  <si>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</si>
  <si>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</si>
  <si>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</si>
  <si>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</si>
  <si>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</si>
  <si>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</si>
  <si>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</si>
  <si>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</si>
  <si>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</si>
  <si>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</si>
  <si>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</si>
  <si>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</si>
  <si>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</si>
  <si>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</si>
  <si>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</si>
  <si>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</si>
  <si>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</si>
  <si>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</si>
  <si>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</si>
  <si>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</si>
  <si>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</si>
  <si>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</si>
  <si>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</si>
  <si>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</si>
  <si>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</si>
  <si>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</si>
  <si>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</si>
  <si>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</si>
  <si>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</si>
  <si>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</si>
  <si>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</si>
  <si>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</si>
  <si>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</si>
  <si>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</si>
  <si>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</si>
  <si>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</si>
  <si>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</si>
  <si>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</si>
  <si>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</si>
  <si>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</si>
  <si>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</si>
  <si>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</si>
  <si>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</si>
  <si>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</si>
  <si>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</si>
  <si>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</si>
  <si>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</si>
  <si>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</si>
  <si>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</si>
  <si>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</si>
  <si>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</si>
  <si>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</si>
  <si>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</si>
  <si>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 xml:space="preserve">โรงแรมแจ๊สโซเทล        </t>
  </si>
  <si>
    <t>https://maps.app.goo.gl/vaPReVChG4Fyes5Z8</t>
  </si>
  <si>
    <t>514 ถ.ประชาอุทิศ แขวงวังทองหลาง เขตวังทองหลาง กรุงเทพมหานคร 10310</t>
  </si>
  <si>
    <t>คุณขวัญ</t>
  </si>
  <si>
    <t xml:space="preserve">097-013-0125        </t>
  </si>
  <si>
    <t>014 /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</si>
</sst>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6"/>
      <name val="TH SarabunPSK"/>
      <family val="2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32">
    <xf numFmtId="0" fontId="0" fillId="0" borderId="0" xfId="0"/>
    <xf numFmtId="0" fontId="1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8" fillId="7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9" fillId="0" borderId="0" xfId="3" applyNumberFormat="1" applyFont="1"/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/>
    </xf>
    <xf numFmtId="0" fontId="4" fillId="9" borderId="22" xfId="0" applyFont="1" applyFill="1" applyBorder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right"/>
    </xf>
    <xf numFmtId="43" fontId="11" fillId="3" borderId="19" xfId="1" applyFont="1" applyFill="1" applyBorder="1" applyAlignment="1" applyProtection="1">
      <alignment horizontal="left"/>
    </xf>
    <xf numFmtId="0" fontId="4" fillId="3" borderId="20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4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2" borderId="34" xfId="0" applyFont="1" applyFill="1" applyBorder="1"/>
    <xf numFmtId="43" fontId="4" fillId="2" borderId="27" xfId="1" applyFont="1" applyFill="1" applyBorder="1" applyProtection="1"/>
    <xf numFmtId="0" fontId="4" fillId="2" borderId="27" xfId="0" applyFont="1" applyFill="1" applyBorder="1"/>
    <xf numFmtId="0" fontId="4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3" fontId="6" fillId="2" borderId="4" xfId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1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4" fillId="3" borderId="0" xfId="1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43" fontId="22" fillId="2" borderId="4" xfId="1" applyFont="1" applyFill="1" applyBorder="1" applyAlignment="1">
      <alignment horizontal="center"/>
    </xf>
    <xf numFmtId="0" fontId="22" fillId="6" borderId="4" xfId="0" applyFont="1" applyFill="1" applyBorder="1" applyAlignment="1">
      <alignment vertical="top" wrapText="1"/>
    </xf>
    <xf numFmtId="0" fontId="22" fillId="6" borderId="4" xfId="0" applyFont="1" applyFill="1" applyBorder="1" applyAlignment="1">
      <alignment horizontal="center" vertical="center" wrapText="1"/>
    </xf>
    <xf numFmtId="43" fontId="22" fillId="4" borderId="4" xfId="1" applyFont="1" applyFill="1" applyBorder="1" applyAlignment="1">
      <alignment vertical="top" wrapText="1"/>
    </xf>
    <xf numFmtId="0" fontId="22" fillId="6" borderId="4" xfId="0" applyFont="1" applyFill="1" applyBorder="1"/>
    <xf numFmtId="0" fontId="22" fillId="6" borderId="4" xfId="5" applyFont="1" applyFill="1" applyBorder="1"/>
    <xf numFmtId="43" fontId="22" fillId="4" borderId="4" xfId="1" applyFont="1" applyFill="1" applyBorder="1"/>
    <xf numFmtId="49" fontId="22" fillId="2" borderId="4" xfId="3" applyNumberFormat="1" applyFont="1" applyFill="1" applyBorder="1"/>
    <xf numFmtId="0" fontId="22" fillId="2" borderId="4" xfId="3" applyFont="1" applyFill="1" applyBorder="1" applyAlignment="1">
      <alignment horizontal="center" vertical="center"/>
    </xf>
    <xf numFmtId="43" fontId="22" fillId="2" borderId="4" xfId="1" applyFont="1" applyFill="1" applyBorder="1"/>
    <xf numFmtId="0" fontId="22" fillId="2" borderId="4" xfId="0" applyFont="1" applyFill="1" applyBorder="1" applyAlignment="1" applyProtection="1">
      <alignment vertical="center"/>
      <protection locked="0"/>
    </xf>
    <xf numFmtId="0" fontId="22" fillId="11" borderId="4" xfId="3" applyFont="1" applyFill="1" applyBorder="1"/>
    <xf numFmtId="0" fontId="22" fillId="11" borderId="4" xfId="3" applyFont="1" applyFill="1" applyBorder="1" applyAlignment="1">
      <alignment horizontal="center" vertical="center"/>
    </xf>
    <xf numFmtId="0" fontId="22" fillId="11" borderId="0" xfId="0" applyFont="1" applyFill="1"/>
    <xf numFmtId="43" fontId="22" fillId="11" borderId="4" xfId="1" applyFont="1" applyFill="1" applyBorder="1"/>
    <xf numFmtId="49" fontId="22" fillId="11" borderId="4" xfId="3" applyNumberFormat="1" applyFont="1" applyFill="1" applyBorder="1"/>
    <xf numFmtId="49" fontId="22" fillId="11" borderId="4" xfId="6" applyNumberFormat="1" applyFont="1" applyFill="1" applyBorder="1"/>
    <xf numFmtId="49" fontId="23" fillId="11" borderId="4" xfId="3" applyNumberFormat="1" applyFont="1" applyFill="1" applyBorder="1" applyAlignment="1">
      <alignment vertical="center"/>
    </xf>
    <xf numFmtId="49" fontId="22" fillId="11" borderId="4" xfId="3" applyNumberFormat="1" applyFont="1" applyFill="1" applyBorder="1" applyAlignment="1">
      <alignment vertical="center"/>
    </xf>
    <xf numFmtId="43" fontId="22" fillId="11" borderId="5" xfId="1" applyFont="1" applyFill="1" applyBorder="1"/>
    <xf numFmtId="49" fontId="23" fillId="11" borderId="4" xfId="3" applyNumberFormat="1" applyFont="1" applyFill="1" applyBorder="1"/>
    <xf numFmtId="49" fontId="22" fillId="11" borderId="4" xfId="2" applyNumberFormat="1" applyFont="1" applyFill="1" applyBorder="1" applyAlignment="1">
      <alignment vertical="center"/>
    </xf>
    <xf numFmtId="49" fontId="22" fillId="10" borderId="4" xfId="3" applyNumberFormat="1" applyFont="1" applyFill="1" applyBorder="1"/>
    <xf numFmtId="0" fontId="22" fillId="10" borderId="4" xfId="3" applyFont="1" applyFill="1" applyBorder="1" applyAlignment="1">
      <alignment horizontal="center" vertical="center"/>
    </xf>
    <xf numFmtId="0" fontId="22" fillId="10" borderId="0" xfId="0" applyFont="1" applyFill="1"/>
    <xf numFmtId="43" fontId="22" fillId="10" borderId="4" xfId="1" applyFont="1" applyFill="1" applyBorder="1"/>
    <xf numFmtId="43" fontId="22" fillId="10" borderId="4" xfId="1" applyFont="1" applyFill="1" applyBorder="1" applyAlignment="1">
      <alignment horizontal="right"/>
    </xf>
    <xf numFmtId="49" fontId="22" fillId="0" borderId="0" xfId="3" applyNumberFormat="1" applyFont="1"/>
    <xf numFmtId="0" fontId="22" fillId="0" borderId="0" xfId="3" applyFont="1" applyAlignment="1">
      <alignment horizontal="center" vertical="center"/>
    </xf>
    <xf numFmtId="43" fontId="22" fillId="0" borderId="0" xfId="1" applyFont="1" applyBorder="1"/>
    <xf numFmtId="43" fontId="22" fillId="0" borderId="0" xfId="1" applyFont="1" applyFill="1" applyAlignment="1"/>
    <xf numFmtId="0" fontId="22" fillId="0" borderId="0" xfId="1" applyNumberFormat="1" applyFont="1" applyBorder="1" applyAlignment="1">
      <alignment horizontal="left"/>
    </xf>
    <xf numFmtId="43" fontId="22" fillId="0" borderId="0" xfId="1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2" fillId="0" borderId="0" xfId="0" applyFont="1" applyAlignment="1">
      <alignment horizontal="left" wrapText="1"/>
    </xf>
    <xf numFmtId="43" fontId="22" fillId="3" borderId="0" xfId="1" applyFont="1" applyFill="1" applyAlignment="1"/>
    <xf numFmtId="49" fontId="22" fillId="6" borderId="4" xfId="3" applyNumberFormat="1" applyFont="1" applyFill="1" applyBorder="1"/>
    <xf numFmtId="0" fontId="22" fillId="6" borderId="4" xfId="3" applyFont="1" applyFill="1" applyBorder="1" applyAlignment="1">
      <alignment horizontal="center" vertical="center"/>
    </xf>
    <xf numFmtId="0" fontId="22" fillId="6" borderId="0" xfId="0" applyFont="1" applyFill="1"/>
    <xf numFmtId="43" fontId="22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top"/>
    </xf>
    <xf numFmtId="43" fontId="4" fillId="3" borderId="18" xfId="1" applyFont="1" applyFill="1" applyBorder="1" applyAlignment="1" applyProtection="1"/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2" fillId="12" borderId="4" xfId="3" applyNumberFormat="1" applyFont="1" applyFill="1" applyBorder="1" applyAlignment="1">
      <alignment vertical="top"/>
    </xf>
    <xf numFmtId="43" fontId="22" fillId="12" borderId="4" xfId="1" applyFont="1" applyFill="1" applyBorder="1" applyAlignment="1">
      <alignment vertical="top"/>
    </xf>
    <xf numFmtId="0" fontId="22" fillId="13" borderId="4" xfId="7" applyFont="1" applyFill="1" applyBorder="1"/>
    <xf numFmtId="49" fontId="22" fillId="2" borderId="4" xfId="2" applyNumberFormat="1" applyFont="1" applyFill="1" applyBorder="1"/>
    <xf numFmtId="49" fontId="22" fillId="2" borderId="4" xfId="3" applyNumberFormat="1" applyFont="1" applyFill="1" applyBorder="1" applyAlignment="1">
      <alignment vertical="top"/>
    </xf>
    <xf numFmtId="43" fontId="22" fillId="2" borderId="4" xfId="1" applyFont="1" applyFill="1" applyBorder="1" applyAlignment="1">
      <alignment vertical="top"/>
    </xf>
    <xf numFmtId="0" fontId="4" fillId="14" borderId="34" xfId="0" applyFont="1" applyFill="1" applyBorder="1"/>
    <xf numFmtId="43" fontId="4" fillId="14" borderId="27" xfId="1" applyFont="1" applyFill="1" applyBorder="1" applyProtection="1"/>
    <xf numFmtId="0" fontId="4" fillId="14" borderId="27" xfId="0" applyFont="1" applyFill="1" applyBorder="1"/>
    <xf numFmtId="0" fontId="4" fillId="14" borderId="36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43" fontId="6" fillId="14" borderId="4" xfId="1" applyFont="1" applyFill="1" applyBorder="1" applyAlignment="1" applyProtection="1">
      <alignment horizontal="center"/>
    </xf>
    <xf numFmtId="0" fontId="6" fillId="14" borderId="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4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0" fillId="3" borderId="0" xfId="0" applyFont="1" applyFill="1"/>
    <xf numFmtId="14" fontId="22" fillId="0" borderId="0" xfId="0" applyNumberFormat="1" applyFont="1"/>
    <xf numFmtId="0" fontId="22" fillId="6" borderId="4" xfId="7" applyFont="1" applyFill="1" applyBorder="1"/>
    <xf numFmtId="43" fontId="22" fillId="6" borderId="4" xfId="1" applyFont="1" applyFill="1" applyBorder="1" applyAlignment="1">
      <alignment vertical="top"/>
    </xf>
    <xf numFmtId="49" fontId="25" fillId="6" borderId="4" xfId="3" applyNumberFormat="1" applyFont="1" applyFill="1" applyBorder="1" applyAlignment="1">
      <alignment vertical="center"/>
    </xf>
    <xf numFmtId="0" fontId="6" fillId="14" borderId="4" xfId="0" applyFont="1" applyFill="1" applyBorder="1" applyAlignment="1">
      <alignment horizontal="center"/>
    </xf>
    <xf numFmtId="43" fontId="22" fillId="2" borderId="0" xfId="1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49" fontId="25" fillId="6" borderId="0" xfId="3" applyNumberFormat="1" applyFont="1" applyFill="1" applyAlignment="1">
      <alignment vertical="center"/>
    </xf>
    <xf numFmtId="0" fontId="21" fillId="3" borderId="0" xfId="0" applyFont="1" applyFill="1" applyAlignment="1" applyProtection="1">
      <alignment horizontal="left"/>
      <protection locked="0"/>
    </xf>
    <xf numFmtId="14" fontId="22" fillId="15" borderId="0" xfId="0" applyNumberFormat="1" applyFont="1" applyFill="1"/>
    <xf numFmtId="0" fontId="22" fillId="15" borderId="4" xfId="0" applyFont="1" applyFill="1" applyBorder="1" applyAlignment="1">
      <alignment vertical="top" wrapText="1"/>
    </xf>
    <xf numFmtId="0" fontId="22" fillId="15" borderId="4" xfId="0" applyFont="1" applyFill="1" applyBorder="1" applyAlignment="1">
      <alignment horizontal="center" vertical="center" wrapText="1"/>
    </xf>
    <xf numFmtId="43" fontId="22" fillId="15" borderId="4" xfId="1" applyFont="1" applyFill="1" applyBorder="1" applyAlignment="1">
      <alignment vertical="top" wrapText="1"/>
    </xf>
    <xf numFmtId="16" fontId="22" fillId="0" borderId="0" xfId="0" applyNumberFormat="1" applyFont="1"/>
    <xf numFmtId="43" fontId="4" fillId="0" borderId="4" xfId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center" vertical="center"/>
    </xf>
    <xf numFmtId="0" fontId="0" fillId="3" borderId="0" xfId="0" applyFill="1"/>
    <xf numFmtId="0" fontId="6" fillId="0" borderId="3" xfId="0" applyFont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43" fontId="6" fillId="9" borderId="7" xfId="1" applyFont="1" applyFill="1" applyBorder="1" applyProtection="1"/>
    <xf numFmtId="0" fontId="0" fillId="9" borderId="0" xfId="0" applyFill="1"/>
    <xf numFmtId="0" fontId="6" fillId="3" borderId="26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0" fillId="3" borderId="4" xfId="0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3" fontId="8" fillId="9" borderId="18" xfId="1" applyFont="1" applyFill="1" applyBorder="1" applyAlignment="1" applyProtection="1"/>
    <xf numFmtId="0" fontId="27" fillId="3" borderId="0" xfId="0" applyFont="1" applyFill="1" applyAlignment="1" applyProtection="1">
      <alignment horizontal="right"/>
      <protection locked="0"/>
    </xf>
    <xf numFmtId="0" fontId="20" fillId="3" borderId="0" xfId="0" applyFont="1" applyFill="1" applyAlignment="1">
      <alignment horizontal="left"/>
    </xf>
    <xf numFmtId="0" fontId="27" fillId="3" borderId="0" xfId="0" applyFont="1" applyFill="1" applyAlignment="1" applyProtection="1">
      <alignment horizontal="center"/>
      <protection locked="0"/>
    </xf>
    <xf numFmtId="49" fontId="22" fillId="10" borderId="0" xfId="3" applyNumberFormat="1" applyFont="1" applyFill="1"/>
    <xf numFmtId="43" fontId="28" fillId="6" borderId="0" xfId="0" applyNumberFormat="1" applyFont="1" applyFill="1" applyProtection="1">
      <protection locked="0"/>
    </xf>
    <xf numFmtId="43" fontId="29" fillId="6" borderId="46" xfId="0" applyNumberFormat="1" applyFont="1" applyFill="1" applyBorder="1"/>
    <xf numFmtId="43" fontId="12" fillId="6" borderId="0" xfId="1" applyFont="1" applyFill="1" applyBorder="1" applyProtection="1"/>
    <xf numFmtId="43" fontId="6" fillId="9" borderId="7" xfId="1" applyFont="1" applyFill="1" applyBorder="1" applyAlignment="1" applyProtection="1">
      <alignment horizontal="right"/>
      <protection locked="0"/>
    </xf>
    <xf numFmtId="0" fontId="18" fillId="13" borderId="4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7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6" borderId="21" xfId="0" applyFont="1" applyFill="1" applyBorder="1"/>
    <xf numFmtId="0" fontId="4" fillId="16" borderId="15" xfId="0" applyFont="1" applyFill="1" applyBorder="1"/>
    <xf numFmtId="0" fontId="6" fillId="16" borderId="27" xfId="0" applyFont="1" applyFill="1" applyBorder="1" applyAlignment="1">
      <alignment horizontal="right"/>
    </xf>
    <xf numFmtId="0" fontId="4" fillId="16" borderId="30" xfId="0" applyFont="1" applyFill="1" applyBorder="1"/>
    <xf numFmtId="0" fontId="4" fillId="16" borderId="0" xfId="0" applyFont="1" applyFill="1"/>
    <xf numFmtId="0" fontId="4" fillId="16" borderId="0" xfId="0" applyFont="1" applyFill="1" applyAlignment="1">
      <alignment horizontal="center"/>
    </xf>
    <xf numFmtId="43" fontId="4" fillId="16" borderId="0" xfId="1" applyFont="1" applyFill="1" applyBorder="1" applyProtection="1"/>
    <xf numFmtId="0" fontId="6" fillId="16" borderId="4" xfId="0" applyFont="1" applyFill="1" applyBorder="1" applyAlignment="1">
      <alignment horizontal="right"/>
    </xf>
    <xf numFmtId="0" fontId="8" fillId="16" borderId="0" xfId="0" applyFont="1" applyFill="1" applyAlignment="1">
      <alignment horizontal="right"/>
    </xf>
    <xf numFmtId="0" fontId="8" fillId="16" borderId="1" xfId="0" applyFont="1" applyFill="1" applyBorder="1" applyAlignment="1" applyProtection="1">
      <alignment horizontal="center"/>
      <protection locked="0"/>
    </xf>
    <xf numFmtId="43" fontId="8" fillId="16" borderId="0" xfId="1" applyFont="1" applyFill="1" applyBorder="1" applyAlignment="1" applyProtection="1">
      <alignment horizontal="center"/>
    </xf>
    <xf numFmtId="0" fontId="8" fillId="16" borderId="0" xfId="0" applyFont="1" applyFill="1" applyAlignment="1">
      <alignment horizontal="left"/>
    </xf>
    <xf numFmtId="0" fontId="8" fillId="16" borderId="32" xfId="0" applyFont="1" applyFill="1" applyBorder="1" applyProtection="1">
      <protection locked="0"/>
    </xf>
    <xf numFmtId="0" fontId="8" fillId="16" borderId="30" xfId="0" applyFont="1" applyFill="1" applyBorder="1" applyAlignment="1">
      <alignment horizontal="right"/>
    </xf>
    <xf numFmtId="0" fontId="8" fillId="16" borderId="30" xfId="0" applyFont="1" applyFill="1" applyBorder="1" applyAlignment="1">
      <alignment horizontal="left"/>
    </xf>
    <xf numFmtId="0" fontId="8" fillId="16" borderId="7" xfId="0" applyFont="1" applyFill="1" applyBorder="1" applyAlignment="1">
      <alignment horizontal="center"/>
    </xf>
    <xf numFmtId="0" fontId="8" fillId="16" borderId="30" xfId="0" applyFont="1" applyFill="1" applyBorder="1" applyAlignment="1">
      <alignment horizontal="left" vertical="top"/>
    </xf>
    <xf numFmtId="0" fontId="8" fillId="16" borderId="0" xfId="0" applyFont="1" applyFill="1" applyAlignment="1">
      <alignment horizontal="right" vertical="center"/>
    </xf>
    <xf numFmtId="43" fontId="8" fillId="16" borderId="9" xfId="1" applyFont="1" applyFill="1" applyBorder="1" applyAlignment="1" applyProtection="1">
      <alignment vertical="center"/>
    </xf>
    <xf numFmtId="0" fontId="7" fillId="16" borderId="9" xfId="0" applyFont="1" applyFill="1" applyBorder="1" applyAlignment="1">
      <alignment vertical="center"/>
    </xf>
    <xf numFmtId="43" fontId="8" fillId="16" borderId="0" xfId="1" applyFont="1" applyFill="1" applyBorder="1" applyAlignment="1" applyProtection="1">
      <alignment vertical="center"/>
    </xf>
    <xf numFmtId="0" fontId="4" fillId="16" borderId="32" xfId="0" applyFont="1" applyFill="1" applyBorder="1" applyAlignment="1">
      <alignment horizontal="center"/>
    </xf>
    <xf numFmtId="0" fontId="8" fillId="16" borderId="7" xfId="0" applyFont="1" applyFill="1" applyBorder="1" applyAlignment="1" applyProtection="1">
      <alignment horizontal="center"/>
      <protection locked="0"/>
    </xf>
    <xf numFmtId="0" fontId="8" fillId="16" borderId="0" xfId="0" applyFont="1" applyFill="1" applyAlignment="1" applyProtection="1">
      <alignment horizontal="center"/>
      <protection locked="0"/>
    </xf>
    <xf numFmtId="0" fontId="0" fillId="3" borderId="37" xfId="0" applyFill="1" applyBorder="1"/>
    <xf numFmtId="49" fontId="22" fillId="9" borderId="4" xfId="3" applyNumberFormat="1" applyFont="1" applyFill="1" applyBorder="1"/>
    <xf numFmtId="0" fontId="22" fillId="9" borderId="4" xfId="3" applyFont="1" applyFill="1" applyBorder="1" applyAlignment="1">
      <alignment horizontal="center" vertical="center"/>
    </xf>
    <xf numFmtId="0" fontId="22" fillId="9" borderId="0" xfId="0" applyFont="1" applyFill="1"/>
    <xf numFmtId="43" fontId="22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6" borderId="1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6" fillId="14" borderId="28" xfId="0" applyFont="1" applyFill="1" applyBorder="1" applyAlignment="1">
      <alignment horizontal="left"/>
    </xf>
    <xf numFmtId="0" fontId="6" fillId="14" borderId="14" xfId="0" applyFont="1" applyFill="1" applyBorder="1" applyAlignment="1">
      <alignment horizontal="left"/>
    </xf>
    <xf numFmtId="0" fontId="6" fillId="14" borderId="35" xfId="0" applyFont="1" applyFill="1" applyBorder="1" applyAlignment="1">
      <alignment horizontal="left"/>
    </xf>
    <xf numFmtId="0" fontId="6" fillId="14" borderId="4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19" xfId="0" applyFont="1" applyFill="1" applyBorder="1" applyAlignment="1">
      <alignment horizontal="right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3" fillId="3" borderId="4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41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right"/>
    </xf>
    <xf numFmtId="0" fontId="10" fillId="3" borderId="18" xfId="0" applyFont="1" applyFill="1" applyBorder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>
      <alignment horizontal="left" vertical="top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48" xfId="0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6" fillId="9" borderId="9" xfId="0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16" borderId="33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8" fillId="16" borderId="31" xfId="0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14" fontId="8" fillId="16" borderId="28" xfId="0" applyNumberFormat="1" applyFont="1" applyFill="1" applyBorder="1" applyAlignment="1" applyProtection="1">
      <alignment horizontal="center" vertical="center"/>
      <protection locked="0"/>
    </xf>
    <xf numFmtId="0" fontId="8" fillId="16" borderId="29" xfId="0" applyFont="1" applyFill="1" applyBorder="1" applyAlignment="1" applyProtection="1">
      <alignment horizontal="center" vertical="center"/>
      <protection locked="0"/>
    </xf>
    <xf numFmtId="165" fontId="8" fillId="16" borderId="5" xfId="0" quotePrefix="1" applyNumberFormat="1" applyFont="1" applyFill="1" applyBorder="1" applyAlignment="1" applyProtection="1">
      <alignment horizontal="center"/>
      <protection locked="0"/>
    </xf>
    <xf numFmtId="165" fontId="8" fillId="16" borderId="31" xfId="0" quotePrefix="1" applyNumberFormat="1" applyFont="1" applyFill="1" applyBorder="1" applyAlignment="1" applyProtection="1">
      <alignment horizontal="center"/>
      <protection locked="0"/>
    </xf>
    <xf numFmtId="0" fontId="8" fillId="16" borderId="30" xfId="0" applyFont="1" applyFill="1" applyBorder="1" applyAlignment="1">
      <alignment horizontal="right"/>
    </xf>
    <xf numFmtId="0" fontId="8" fillId="16" borderId="0" xfId="0" applyFont="1" applyFill="1" applyAlignment="1">
      <alignment horizontal="right"/>
    </xf>
    <xf numFmtId="0" fontId="7" fillId="16" borderId="7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7" fillId="16" borderId="33" xfId="0" applyFont="1" applyFill="1" applyBorder="1" applyAlignment="1">
      <alignment horizontal="center"/>
    </xf>
    <xf numFmtId="0" fontId="9" fillId="16" borderId="15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8" fillId="16" borderId="1" xfId="0" applyFont="1" applyFill="1" applyBorder="1" applyAlignment="1" applyProtection="1">
      <alignment horizontal="center"/>
      <protection locked="0"/>
    </xf>
    <xf numFmtId="0" fontId="8" fillId="16" borderId="33" xfId="0" applyFont="1" applyFill="1" applyBorder="1" applyAlignment="1" applyProtection="1">
      <alignment horizontal="center"/>
      <protection locked="0"/>
    </xf>
    <xf numFmtId="0" fontId="8" fillId="16" borderId="7" xfId="0" applyFont="1" applyFill="1" applyBorder="1" applyAlignment="1" applyProtection="1">
      <alignment horizontal="center" vertical="center"/>
      <protection locked="0"/>
    </xf>
    <xf numFmtId="0" fontId="8" fillId="16" borderId="31" xfId="0" applyFont="1" applyFill="1" applyBorder="1" applyAlignment="1" applyProtection="1">
      <alignment horizontal="center" vertical="center"/>
      <protection locked="0"/>
    </xf>
    <xf numFmtId="0" fontId="6" fillId="16" borderId="1" xfId="0" applyFont="1" applyFill="1" applyBorder="1" applyAlignment="1" applyProtection="1">
      <alignment horizontal="left" vertical="center" wrapText="1"/>
      <protection locked="0"/>
    </xf>
    <xf numFmtId="43" fontId="31" fillId="16" borderId="7" xfId="5" applyNumberFormat="1" applyFont="1" applyFill="1" applyBorder="1" applyAlignment="1" applyProtection="1">
      <alignment horizontal="center" vertical="center"/>
      <protection locked="0"/>
    </xf>
    <xf numFmtId="43" fontId="31" fillId="16" borderId="31" xfId="5" applyNumberFormat="1" applyFont="1" applyFill="1" applyBorder="1" applyAlignment="1" applyProtection="1">
      <alignment horizontal="center" vertical="center"/>
      <protection locked="0"/>
    </xf>
    <xf numFmtId="0" fontId="30" fillId="16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324321</xdr:colOff>
      <xdr:row>109</xdr:row>
      <xdr:rowOff>60959</xdr:rowOff>
    </xdr:from>
    <xdr:to>
      <xdr:col>9</xdr:col>
      <xdr:colOff>574212</xdr:colOff>
      <xdr:row>109</xdr:row>
      <xdr:rowOff>309154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0983562" y="19110959"/>
          <a:ext cx="249891" cy="2481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13059</xdr:colOff>
      <xdr:row>109</xdr:row>
      <xdr:rowOff>64770</xdr:rowOff>
    </xdr:from>
    <xdr:to>
      <xdr:col>10</xdr:col>
      <xdr:colOff>268273</xdr:colOff>
      <xdr:row>109</xdr:row>
      <xdr:rowOff>310275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793404" y="19114770"/>
          <a:ext cx="255214" cy="2455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164990</xdr:colOff>
      <xdr:row>109</xdr:row>
      <xdr:rowOff>60961</xdr:rowOff>
    </xdr:from>
    <xdr:to>
      <xdr:col>5</xdr:col>
      <xdr:colOff>400872</xdr:colOff>
      <xdr:row>109</xdr:row>
      <xdr:rowOff>300751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7040507" y="19110961"/>
          <a:ext cx="235882" cy="2397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289187</xdr:colOff>
      <xdr:row>109</xdr:row>
      <xdr:rowOff>57151</xdr:rowOff>
    </xdr:from>
    <xdr:to>
      <xdr:col>4</xdr:col>
      <xdr:colOff>539081</xdr:colOff>
      <xdr:row>109</xdr:row>
      <xdr:rowOff>305513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376428" y="19107151"/>
          <a:ext cx="249894" cy="24836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807878</xdr:colOff>
      <xdr:row>109</xdr:row>
      <xdr:rowOff>94297</xdr:rowOff>
    </xdr:from>
    <xdr:to>
      <xdr:col>2</xdr:col>
      <xdr:colOff>1050766</xdr:colOff>
      <xdr:row>109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CBA100C0-6DFA-46EE-A98D-F5227C7DC619}"/>
            </a:ext>
          </a:extLst>
        </xdr:cNvPr>
        <xdr:cNvSpPr/>
      </xdr:nvSpPr>
      <xdr:spPr>
        <a:xfrm>
          <a:off x="2988775" y="1914429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66760</xdr:colOff>
      <xdr:row>109</xdr:row>
      <xdr:rowOff>87630</xdr:rowOff>
    </xdr:from>
    <xdr:to>
      <xdr:col>2</xdr:col>
      <xdr:colOff>308801</xdr:colOff>
      <xdr:row>109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6511CF7-84D7-4E1A-936C-38496604803D}"/>
            </a:ext>
          </a:extLst>
        </xdr:cNvPr>
        <xdr:cNvSpPr/>
      </xdr:nvSpPr>
      <xdr:spPr>
        <a:xfrm>
          <a:off x="2251160" y="19357763"/>
          <a:ext cx="242041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279"/>
  <sheetViews>
    <sheetView topLeftCell="A240" zoomScale="77" zoomScaleNormal="77" workbookViewId="0">
      <selection activeCell="B254" sqref="B254"/>
    </sheetView>
  </sheetViews>
  <sheetFormatPr defaultColWidth="9.109375" defaultRowHeight="15.6" x14ac:dyDescent="0.3"/>
  <cols>
    <col min="1" max="1" width="12" style="94" bestFit="1" customWidth="1"/>
    <col min="2" max="2" width="82.5546875" style="94" customWidth="1"/>
    <col min="3" max="3" width="9.109375" style="94"/>
    <col min="4" max="4" width="7.88671875" style="94" customWidth="1"/>
    <col min="5" max="5" width="92.77734375" style="94" customWidth="1"/>
    <col min="6" max="7" width="18" style="128" customWidth="1"/>
    <col min="8" max="8" width="12" style="94" bestFit="1" customWidth="1"/>
    <col min="9" max="9" width="84.44140625" style="94" bestFit="1" customWidth="1"/>
    <col min="10" max="10" width="13" style="94" customWidth="1"/>
    <col min="11" max="11" width="11.88671875" style="94" bestFit="1" customWidth="1"/>
    <col min="12" max="12" width="9.109375" style="94"/>
    <col min="13" max="13" width="34.109375" style="94" customWidth="1"/>
    <col min="14" max="14" width="41.77734375" style="94" bestFit="1" customWidth="1"/>
    <col min="15" max="16384" width="9.109375" style="94"/>
  </cols>
  <sheetData>
    <row r="1" spans="1:15" ht="30" customHeight="1" x14ac:dyDescent="0.3">
      <c r="B1" s="95" t="s">
        <v>14</v>
      </c>
      <c r="C1" s="95" t="s">
        <v>1</v>
      </c>
      <c r="E1" s="95" t="s">
        <v>14</v>
      </c>
      <c r="F1" s="96" t="s">
        <v>29</v>
      </c>
      <c r="G1" s="168" t="s">
        <v>1</v>
      </c>
      <c r="M1" s="22" t="s">
        <v>349</v>
      </c>
      <c r="N1" s="20" t="s">
        <v>309</v>
      </c>
    </row>
    <row r="2" spans="1:15" x14ac:dyDescent="0.3">
      <c r="B2" s="97" t="s">
        <v>52</v>
      </c>
      <c r="C2" s="98" t="s">
        <v>5</v>
      </c>
      <c r="E2" s="97" t="s">
        <v>52</v>
      </c>
      <c r="F2" s="99">
        <v>1990</v>
      </c>
      <c r="G2" s="98" t="s">
        <v>5</v>
      </c>
      <c r="I2" s="94" t="s">
        <v>543</v>
      </c>
      <c r="J2" s="94" t="s">
        <v>544</v>
      </c>
      <c r="K2" s="94">
        <v>2566</v>
      </c>
      <c r="M2" s="22" t="s">
        <v>350</v>
      </c>
      <c r="N2" s="20" t="s">
        <v>309</v>
      </c>
    </row>
    <row r="3" spans="1:15" x14ac:dyDescent="0.3">
      <c r="A3" s="94" t="s">
        <v>146</v>
      </c>
      <c r="B3" s="97" t="s">
        <v>87</v>
      </c>
      <c r="C3" s="98" t="s">
        <v>5</v>
      </c>
      <c r="E3" s="97" t="s">
        <v>87</v>
      </c>
      <c r="F3" s="99">
        <v>2500</v>
      </c>
      <c r="G3" s="98" t="s">
        <v>5</v>
      </c>
      <c r="I3" s="94" t="s">
        <v>507</v>
      </c>
      <c r="J3" s="94" t="s">
        <v>507</v>
      </c>
      <c r="K3" s="94">
        <v>2567</v>
      </c>
      <c r="M3" s="22" t="s">
        <v>351</v>
      </c>
      <c r="N3" s="20" t="s">
        <v>309</v>
      </c>
    </row>
    <row r="4" spans="1:15" x14ac:dyDescent="0.3">
      <c r="A4" s="172">
        <v>243257</v>
      </c>
      <c r="B4" s="173" t="s">
        <v>502</v>
      </c>
      <c r="C4" s="174" t="s">
        <v>5</v>
      </c>
      <c r="E4" s="173" t="s">
        <v>502</v>
      </c>
      <c r="F4" s="175">
        <v>2000</v>
      </c>
      <c r="G4" s="174" t="s">
        <v>5</v>
      </c>
      <c r="I4" s="94" t="s">
        <v>508</v>
      </c>
      <c r="J4" s="94" t="s">
        <v>508</v>
      </c>
      <c r="K4" s="94">
        <v>2568</v>
      </c>
      <c r="M4" s="22" t="s">
        <v>573</v>
      </c>
      <c r="N4" s="20" t="s">
        <v>575</v>
      </c>
      <c r="O4" s="94">
        <v>299</v>
      </c>
    </row>
    <row r="5" spans="1:15" x14ac:dyDescent="0.3">
      <c r="A5" s="163">
        <v>243171</v>
      </c>
      <c r="B5" s="97" t="s">
        <v>457</v>
      </c>
      <c r="C5" s="98" t="s">
        <v>5</v>
      </c>
      <c r="E5" s="97" t="s">
        <v>457</v>
      </c>
      <c r="F5" s="99">
        <v>2200</v>
      </c>
      <c r="G5" s="98" t="s">
        <v>5</v>
      </c>
      <c r="I5" s="94" t="s">
        <v>509</v>
      </c>
      <c r="J5" s="94" t="s">
        <v>509</v>
      </c>
      <c r="K5" s="94">
        <v>2569</v>
      </c>
      <c r="M5" s="22" t="s">
        <v>428</v>
      </c>
      <c r="N5" s="21" t="s">
        <v>306</v>
      </c>
      <c r="O5" s="94">
        <v>399</v>
      </c>
    </row>
    <row r="6" spans="1:15" x14ac:dyDescent="0.3">
      <c r="B6" s="100" t="s">
        <v>119</v>
      </c>
      <c r="C6" s="98" t="s">
        <v>5</v>
      </c>
      <c r="E6" s="100" t="s">
        <v>119</v>
      </c>
      <c r="F6" s="99">
        <v>1177</v>
      </c>
      <c r="G6" s="98" t="s">
        <v>5</v>
      </c>
      <c r="I6" s="94" t="s">
        <v>510</v>
      </c>
      <c r="J6" s="94" t="s">
        <v>510</v>
      </c>
      <c r="K6" s="94">
        <v>2570</v>
      </c>
      <c r="M6" s="22" t="s">
        <v>352</v>
      </c>
      <c r="N6" s="20" t="s">
        <v>572</v>
      </c>
      <c r="O6" s="94">
        <v>499</v>
      </c>
    </row>
    <row r="7" spans="1:15" x14ac:dyDescent="0.3">
      <c r="A7" s="94" t="s">
        <v>545</v>
      </c>
      <c r="B7" s="100" t="s">
        <v>120</v>
      </c>
      <c r="C7" s="98" t="s">
        <v>5</v>
      </c>
      <c r="E7" s="100" t="s">
        <v>120</v>
      </c>
      <c r="F7" s="99">
        <v>1712</v>
      </c>
      <c r="G7" s="98" t="s">
        <v>5</v>
      </c>
      <c r="I7" s="94" t="s">
        <v>511</v>
      </c>
      <c r="J7" s="94" t="s">
        <v>511</v>
      </c>
      <c r="M7" s="22" t="s">
        <v>353</v>
      </c>
      <c r="N7" s="20" t="s">
        <v>309</v>
      </c>
    </row>
    <row r="8" spans="1:15" x14ac:dyDescent="0.3">
      <c r="A8" s="94" t="s">
        <v>570</v>
      </c>
      <c r="B8" s="100" t="s">
        <v>568</v>
      </c>
      <c r="C8" s="98" t="s">
        <v>5</v>
      </c>
      <c r="E8" s="100" t="s">
        <v>568</v>
      </c>
      <c r="F8" s="99">
        <v>2650</v>
      </c>
      <c r="G8" s="98" t="s">
        <v>5</v>
      </c>
      <c r="I8" s="94" t="s">
        <v>512</v>
      </c>
      <c r="J8" s="94" t="s">
        <v>512</v>
      </c>
      <c r="M8" s="22" t="s">
        <v>354</v>
      </c>
      <c r="N8" s="21" t="s">
        <v>306</v>
      </c>
      <c r="O8" s="94">
        <v>399</v>
      </c>
    </row>
    <row r="9" spans="1:15" x14ac:dyDescent="0.3">
      <c r="A9" s="94" t="s">
        <v>570</v>
      </c>
      <c r="B9" s="100" t="s">
        <v>569</v>
      </c>
      <c r="C9" s="98" t="s">
        <v>5</v>
      </c>
      <c r="E9" s="100" t="s">
        <v>569</v>
      </c>
      <c r="F9" s="99">
        <v>3990</v>
      </c>
      <c r="G9" s="98" t="s">
        <v>5</v>
      </c>
      <c r="I9" s="94" t="s">
        <v>513</v>
      </c>
      <c r="J9" s="94" t="s">
        <v>513</v>
      </c>
      <c r="M9" s="22" t="s">
        <v>535</v>
      </c>
      <c r="N9" s="21" t="s">
        <v>306</v>
      </c>
    </row>
    <row r="10" spans="1:15" x14ac:dyDescent="0.3">
      <c r="A10" s="94" t="s">
        <v>570</v>
      </c>
      <c r="B10" s="101" t="s">
        <v>583</v>
      </c>
      <c r="C10" s="98" t="s">
        <v>5</v>
      </c>
      <c r="E10" s="101" t="s">
        <v>583</v>
      </c>
      <c r="F10" s="99">
        <v>10000</v>
      </c>
      <c r="G10" s="98" t="s">
        <v>5</v>
      </c>
      <c r="I10" s="94" t="s">
        <v>514</v>
      </c>
      <c r="J10" s="94" t="s">
        <v>514</v>
      </c>
      <c r="M10" s="23" t="s">
        <v>355</v>
      </c>
      <c r="N10" s="20" t="s">
        <v>309</v>
      </c>
    </row>
    <row r="11" spans="1:15" x14ac:dyDescent="0.3">
      <c r="A11" s="94" t="s">
        <v>570</v>
      </c>
      <c r="B11" s="101" t="s">
        <v>584</v>
      </c>
      <c r="C11" s="98" t="s">
        <v>5</v>
      </c>
      <c r="E11" s="101" t="s">
        <v>584</v>
      </c>
      <c r="F11" s="99">
        <v>2800</v>
      </c>
      <c r="G11" s="98" t="s">
        <v>5</v>
      </c>
      <c r="I11" s="94" t="s">
        <v>515</v>
      </c>
      <c r="J11" s="94" t="s">
        <v>515</v>
      </c>
      <c r="M11" s="23" t="s">
        <v>500</v>
      </c>
      <c r="N11" s="20" t="s">
        <v>309</v>
      </c>
    </row>
    <row r="12" spans="1:15" x14ac:dyDescent="0.3">
      <c r="B12" s="100" t="s">
        <v>121</v>
      </c>
      <c r="C12" s="98" t="s">
        <v>5</v>
      </c>
      <c r="E12" s="100" t="s">
        <v>121</v>
      </c>
      <c r="F12" s="99">
        <v>1926</v>
      </c>
      <c r="G12" s="98" t="s">
        <v>5</v>
      </c>
      <c r="I12" s="94" t="s">
        <v>516</v>
      </c>
      <c r="J12" s="94" t="s">
        <v>516</v>
      </c>
      <c r="M12" s="23" t="s">
        <v>499</v>
      </c>
      <c r="N12" s="20" t="s">
        <v>309</v>
      </c>
    </row>
    <row r="13" spans="1:15" x14ac:dyDescent="0.3">
      <c r="B13" s="100" t="s">
        <v>122</v>
      </c>
      <c r="C13" s="98" t="s">
        <v>5</v>
      </c>
      <c r="E13" s="100" t="s">
        <v>122</v>
      </c>
      <c r="F13" s="99">
        <v>2568</v>
      </c>
      <c r="G13" s="98" t="s">
        <v>5</v>
      </c>
      <c r="I13" s="94" t="s">
        <v>517</v>
      </c>
      <c r="J13" s="94" t="s">
        <v>517</v>
      </c>
      <c r="M13" s="23" t="s">
        <v>417</v>
      </c>
      <c r="N13" s="20" t="s">
        <v>309</v>
      </c>
    </row>
    <row r="14" spans="1:15" x14ac:dyDescent="0.3">
      <c r="B14" s="97" t="s">
        <v>90</v>
      </c>
      <c r="C14" s="98" t="s">
        <v>5</v>
      </c>
      <c r="E14" s="97" t="s">
        <v>90</v>
      </c>
      <c r="F14" s="99">
        <v>1050</v>
      </c>
      <c r="G14" s="98" t="s">
        <v>5</v>
      </c>
      <c r="I14" s="94" t="s">
        <v>518</v>
      </c>
      <c r="J14" s="94" t="s">
        <v>518</v>
      </c>
      <c r="M14" s="23" t="s">
        <v>418</v>
      </c>
      <c r="N14" s="21" t="s">
        <v>307</v>
      </c>
      <c r="O14" s="94">
        <v>499</v>
      </c>
    </row>
    <row r="15" spans="1:15" x14ac:dyDescent="0.3">
      <c r="B15" s="97" t="s">
        <v>453</v>
      </c>
      <c r="C15" s="98" t="s">
        <v>5</v>
      </c>
      <c r="E15" s="97" t="s">
        <v>453</v>
      </c>
      <c r="F15" s="99">
        <v>2600</v>
      </c>
      <c r="G15" s="98" t="s">
        <v>5</v>
      </c>
      <c r="I15" s="94" t="s">
        <v>537</v>
      </c>
      <c r="J15" s="94" t="s">
        <v>537</v>
      </c>
      <c r="M15" s="23" t="s">
        <v>356</v>
      </c>
      <c r="N15" s="20" t="s">
        <v>309</v>
      </c>
    </row>
    <row r="16" spans="1:15" x14ac:dyDescent="0.3">
      <c r="B16" s="101" t="s">
        <v>115</v>
      </c>
      <c r="C16" s="98" t="s">
        <v>5</v>
      </c>
      <c r="E16" s="101" t="s">
        <v>115</v>
      </c>
      <c r="F16" s="99">
        <v>14552</v>
      </c>
      <c r="G16" s="98" t="s">
        <v>5</v>
      </c>
      <c r="J16" s="94" t="s">
        <v>542</v>
      </c>
      <c r="M16" s="23" t="s">
        <v>357</v>
      </c>
      <c r="N16" s="20" t="s">
        <v>309</v>
      </c>
    </row>
    <row r="17" spans="1:15" x14ac:dyDescent="0.3">
      <c r="B17" s="101" t="s">
        <v>116</v>
      </c>
      <c r="C17" s="98" t="s">
        <v>5</v>
      </c>
      <c r="E17" s="101" t="s">
        <v>116</v>
      </c>
      <c r="F17" s="99">
        <v>18511</v>
      </c>
      <c r="G17" s="98" t="s">
        <v>5</v>
      </c>
      <c r="I17" s="176" t="s">
        <v>548</v>
      </c>
      <c r="J17" s="94" t="s">
        <v>543</v>
      </c>
      <c r="M17" s="23" t="s">
        <v>358</v>
      </c>
      <c r="N17" s="20" t="s">
        <v>309</v>
      </c>
    </row>
    <row r="18" spans="1:15" x14ac:dyDescent="0.3">
      <c r="B18" s="101" t="s">
        <v>117</v>
      </c>
      <c r="C18" s="98" t="s">
        <v>5</v>
      </c>
      <c r="E18" s="101" t="s">
        <v>117</v>
      </c>
      <c r="F18" s="99">
        <v>24075</v>
      </c>
      <c r="G18" s="98" t="s">
        <v>5</v>
      </c>
      <c r="I18" s="176" t="s">
        <v>520</v>
      </c>
      <c r="M18" s="23" t="s">
        <v>359</v>
      </c>
      <c r="N18" s="20" t="s">
        <v>309</v>
      </c>
    </row>
    <row r="19" spans="1:15" x14ac:dyDescent="0.3">
      <c r="B19" s="101" t="s">
        <v>118</v>
      </c>
      <c r="C19" s="98" t="s">
        <v>5</v>
      </c>
      <c r="E19" s="101" t="s">
        <v>118</v>
      </c>
      <c r="F19" s="99">
        <v>39269</v>
      </c>
      <c r="G19" s="98" t="s">
        <v>5</v>
      </c>
      <c r="I19" s="176" t="s">
        <v>521</v>
      </c>
      <c r="J19" s="176"/>
      <c r="M19" s="23" t="s">
        <v>360</v>
      </c>
      <c r="N19" s="21" t="s">
        <v>306</v>
      </c>
      <c r="O19" s="94">
        <v>399</v>
      </c>
    </row>
    <row r="20" spans="1:15" x14ac:dyDescent="0.3">
      <c r="A20" s="94" t="s">
        <v>570</v>
      </c>
      <c r="B20" s="101" t="s">
        <v>571</v>
      </c>
      <c r="C20" s="98" t="s">
        <v>5</v>
      </c>
      <c r="E20" s="101" t="s">
        <v>571</v>
      </c>
      <c r="F20" s="99">
        <v>4500</v>
      </c>
      <c r="G20" s="98" t="s">
        <v>5</v>
      </c>
      <c r="I20" s="94" t="s">
        <v>522</v>
      </c>
      <c r="J20" s="176"/>
      <c r="M20" s="23" t="s">
        <v>534</v>
      </c>
      <c r="N20" s="21" t="s">
        <v>306</v>
      </c>
      <c r="O20" s="94">
        <v>399</v>
      </c>
    </row>
    <row r="21" spans="1:15" x14ac:dyDescent="0.3">
      <c r="A21" s="94" t="s">
        <v>545</v>
      </c>
      <c r="B21" s="101" t="s">
        <v>114</v>
      </c>
      <c r="C21" s="98" t="s">
        <v>5</v>
      </c>
      <c r="E21" s="101" t="s">
        <v>114</v>
      </c>
      <c r="F21" s="102">
        <v>6741</v>
      </c>
      <c r="G21" s="98" t="s">
        <v>5</v>
      </c>
      <c r="I21" s="94" t="s">
        <v>523</v>
      </c>
      <c r="M21" s="23" t="s">
        <v>474</v>
      </c>
      <c r="N21" s="20" t="s">
        <v>575</v>
      </c>
      <c r="O21" s="94">
        <v>299</v>
      </c>
    </row>
    <row r="22" spans="1:15" x14ac:dyDescent="0.3">
      <c r="A22" s="94" t="s">
        <v>545</v>
      </c>
      <c r="B22" s="101" t="s">
        <v>588</v>
      </c>
      <c r="C22" s="98" t="s">
        <v>5</v>
      </c>
      <c r="E22" s="101" t="s">
        <v>588</v>
      </c>
      <c r="F22" s="102">
        <v>1000</v>
      </c>
      <c r="G22" s="98" t="s">
        <v>5</v>
      </c>
      <c r="I22" s="94" t="s">
        <v>524</v>
      </c>
      <c r="M22" s="23" t="s">
        <v>361</v>
      </c>
      <c r="N22" s="21" t="s">
        <v>307</v>
      </c>
    </row>
    <row r="23" spans="1:15" x14ac:dyDescent="0.3">
      <c r="A23" s="94" t="s">
        <v>545</v>
      </c>
      <c r="B23" s="101" t="s">
        <v>586</v>
      </c>
      <c r="C23" s="98" t="s">
        <v>5</v>
      </c>
      <c r="E23" s="101" t="s">
        <v>586</v>
      </c>
      <c r="F23" s="102">
        <v>7600</v>
      </c>
      <c r="G23" s="98" t="s">
        <v>5</v>
      </c>
      <c r="I23" s="94" t="s">
        <v>525</v>
      </c>
      <c r="M23" s="23" t="s">
        <v>362</v>
      </c>
      <c r="N23" s="20" t="s">
        <v>574</v>
      </c>
    </row>
    <row r="24" spans="1:15" x14ac:dyDescent="0.3">
      <c r="A24" s="94" t="s">
        <v>545</v>
      </c>
      <c r="B24" s="101" t="s">
        <v>587</v>
      </c>
      <c r="C24" s="98" t="s">
        <v>5</v>
      </c>
      <c r="E24" s="101" t="s">
        <v>587</v>
      </c>
      <c r="F24" s="102">
        <v>12000</v>
      </c>
      <c r="G24" s="98" t="s">
        <v>5</v>
      </c>
      <c r="I24" s="94" t="s">
        <v>526</v>
      </c>
      <c r="M24" s="23" t="s">
        <v>363</v>
      </c>
      <c r="N24" s="20" t="s">
        <v>309</v>
      </c>
    </row>
    <row r="25" spans="1:15" x14ac:dyDescent="0.3">
      <c r="A25" s="94" t="s">
        <v>146</v>
      </c>
      <c r="B25" s="101" t="s">
        <v>147</v>
      </c>
      <c r="C25" s="98" t="s">
        <v>5</v>
      </c>
      <c r="E25" s="101" t="s">
        <v>147</v>
      </c>
      <c r="F25" s="102">
        <v>9700</v>
      </c>
      <c r="G25" s="98" t="s">
        <v>5</v>
      </c>
      <c r="I25" s="94" t="s">
        <v>527</v>
      </c>
      <c r="M25" s="23" t="s">
        <v>364</v>
      </c>
      <c r="N25" s="20" t="s">
        <v>309</v>
      </c>
    </row>
    <row r="26" spans="1:15" x14ac:dyDescent="0.3">
      <c r="A26" s="94" t="s">
        <v>146</v>
      </c>
      <c r="B26" s="101" t="s">
        <v>148</v>
      </c>
      <c r="C26" s="98" t="s">
        <v>5</v>
      </c>
      <c r="E26" s="101" t="s">
        <v>148</v>
      </c>
      <c r="F26" s="102">
        <v>12500</v>
      </c>
      <c r="G26" s="98" t="s">
        <v>5</v>
      </c>
      <c r="I26" s="94" t="s">
        <v>528</v>
      </c>
      <c r="N26" s="21"/>
    </row>
    <row r="27" spans="1:15" ht="16.8" customHeight="1" x14ac:dyDescent="0.3">
      <c r="A27" s="94" t="s">
        <v>146</v>
      </c>
      <c r="B27" s="101" t="s">
        <v>466</v>
      </c>
      <c r="C27" s="98" t="s">
        <v>5</v>
      </c>
      <c r="E27" s="101" t="s">
        <v>466</v>
      </c>
      <c r="F27" s="102">
        <v>12500</v>
      </c>
      <c r="G27" s="98" t="s">
        <v>5</v>
      </c>
      <c r="I27" s="94" t="s">
        <v>529</v>
      </c>
    </row>
    <row r="28" spans="1:15" x14ac:dyDescent="0.3">
      <c r="B28" s="97" t="s">
        <v>111</v>
      </c>
      <c r="C28" s="98" t="s">
        <v>5</v>
      </c>
      <c r="E28" s="97" t="s">
        <v>111</v>
      </c>
      <c r="F28" s="99">
        <v>5990</v>
      </c>
      <c r="G28" s="98" t="s">
        <v>5</v>
      </c>
      <c r="I28" s="94" t="s">
        <v>530</v>
      </c>
    </row>
    <row r="29" spans="1:15" x14ac:dyDescent="0.3">
      <c r="B29" s="97" t="s">
        <v>677</v>
      </c>
      <c r="C29" s="98" t="s">
        <v>5</v>
      </c>
      <c r="E29" s="97" t="s">
        <v>677</v>
      </c>
      <c r="F29" s="99">
        <v>3400</v>
      </c>
      <c r="G29" s="98" t="s">
        <v>5</v>
      </c>
      <c r="I29" s="94" t="s">
        <v>531</v>
      </c>
    </row>
    <row r="30" spans="1:15" x14ac:dyDescent="0.3">
      <c r="A30" s="163">
        <v>243171</v>
      </c>
      <c r="B30" s="97" t="s">
        <v>458</v>
      </c>
      <c r="C30" s="98" t="s">
        <v>5</v>
      </c>
      <c r="E30" s="97" t="s">
        <v>458</v>
      </c>
      <c r="F30" s="99">
        <v>5750</v>
      </c>
      <c r="G30" s="98" t="s">
        <v>5</v>
      </c>
      <c r="I30" s="94" t="s">
        <v>543</v>
      </c>
    </row>
    <row r="31" spans="1:15" ht="31.2" x14ac:dyDescent="0.3">
      <c r="A31" s="163"/>
      <c r="B31" s="97" t="s">
        <v>582</v>
      </c>
      <c r="C31" s="98" t="s">
        <v>5</v>
      </c>
      <c r="E31" s="97" t="s">
        <v>582</v>
      </c>
      <c r="F31" s="99">
        <v>26000</v>
      </c>
      <c r="G31" s="98" t="s">
        <v>5</v>
      </c>
    </row>
    <row r="32" spans="1:15" x14ac:dyDescent="0.3">
      <c r="A32" s="172">
        <v>243257</v>
      </c>
      <c r="B32" s="173" t="s">
        <v>503</v>
      </c>
      <c r="C32" s="174" t="s">
        <v>5</v>
      </c>
      <c r="E32" s="173" t="s">
        <v>503</v>
      </c>
      <c r="F32" s="175">
        <v>10890</v>
      </c>
      <c r="G32" s="174" t="s">
        <v>5</v>
      </c>
    </row>
    <row r="33" spans="1:8" x14ac:dyDescent="0.3">
      <c r="A33" s="172">
        <v>243410</v>
      </c>
      <c r="B33" s="173" t="s">
        <v>577</v>
      </c>
      <c r="C33" s="174" t="s">
        <v>5</v>
      </c>
      <c r="E33" s="173" t="s">
        <v>577</v>
      </c>
      <c r="F33" s="175">
        <v>3000</v>
      </c>
      <c r="G33" s="174" t="s">
        <v>5</v>
      </c>
    </row>
    <row r="34" spans="1:8" x14ac:dyDescent="0.3">
      <c r="A34" s="163">
        <v>243171</v>
      </c>
      <c r="B34" s="97" t="s">
        <v>459</v>
      </c>
      <c r="C34" s="98" t="s">
        <v>5</v>
      </c>
      <c r="E34" s="97" t="s">
        <v>459</v>
      </c>
      <c r="F34" s="99">
        <v>4500</v>
      </c>
      <c r="G34" s="98" t="s">
        <v>5</v>
      </c>
    </row>
    <row r="35" spans="1:8" x14ac:dyDescent="0.3">
      <c r="A35" s="163"/>
      <c r="B35" s="97" t="s">
        <v>613</v>
      </c>
      <c r="C35" s="98" t="s">
        <v>5</v>
      </c>
      <c r="E35" s="97" t="s">
        <v>613</v>
      </c>
      <c r="F35" s="99">
        <v>50000</v>
      </c>
      <c r="G35" s="98" t="s">
        <v>5</v>
      </c>
    </row>
    <row r="36" spans="1:8" x14ac:dyDescent="0.3">
      <c r="A36" s="163"/>
      <c r="B36" s="97" t="s">
        <v>612</v>
      </c>
      <c r="C36" s="98" t="s">
        <v>5</v>
      </c>
      <c r="E36" s="97" t="s">
        <v>612</v>
      </c>
      <c r="F36" s="99">
        <v>10000</v>
      </c>
      <c r="G36" s="98" t="s">
        <v>5</v>
      </c>
    </row>
    <row r="37" spans="1:8" x14ac:dyDescent="0.3">
      <c r="B37" s="97" t="s">
        <v>34</v>
      </c>
      <c r="C37" s="98" t="s">
        <v>5</v>
      </c>
      <c r="E37" s="97" t="s">
        <v>34</v>
      </c>
      <c r="F37" s="99">
        <v>3400</v>
      </c>
      <c r="G37" s="98" t="s">
        <v>5</v>
      </c>
    </row>
    <row r="38" spans="1:8" x14ac:dyDescent="0.3">
      <c r="B38" s="97" t="s">
        <v>35</v>
      </c>
      <c r="C38" s="98" t="s">
        <v>5</v>
      </c>
      <c r="E38" s="97" t="s">
        <v>35</v>
      </c>
      <c r="F38" s="99">
        <v>5120</v>
      </c>
      <c r="G38" s="98" t="s">
        <v>5</v>
      </c>
    </row>
    <row r="39" spans="1:8" x14ac:dyDescent="0.3">
      <c r="B39" s="97" t="s">
        <v>36</v>
      </c>
      <c r="C39" s="98" t="s">
        <v>5</v>
      </c>
      <c r="E39" s="97" t="s">
        <v>36</v>
      </c>
      <c r="F39" s="99">
        <v>7900</v>
      </c>
      <c r="G39" s="98" t="s">
        <v>5</v>
      </c>
    </row>
    <row r="40" spans="1:8" ht="46.8" x14ac:dyDescent="0.3">
      <c r="B40" s="97" t="s">
        <v>134</v>
      </c>
      <c r="C40" s="98" t="s">
        <v>64</v>
      </c>
      <c r="E40" s="97" t="s">
        <v>134</v>
      </c>
      <c r="F40" s="99">
        <v>3785</v>
      </c>
      <c r="G40" s="98" t="s">
        <v>64</v>
      </c>
    </row>
    <row r="41" spans="1:8" x14ac:dyDescent="0.3">
      <c r="B41" s="97" t="s">
        <v>37</v>
      </c>
      <c r="C41" s="98" t="s">
        <v>5</v>
      </c>
      <c r="E41" s="97" t="s">
        <v>37</v>
      </c>
      <c r="F41" s="99">
        <v>860</v>
      </c>
      <c r="G41" s="98" t="s">
        <v>5</v>
      </c>
    </row>
    <row r="42" spans="1:8" x14ac:dyDescent="0.3">
      <c r="B42" s="97" t="s">
        <v>38</v>
      </c>
      <c r="C42" s="98" t="s">
        <v>5</v>
      </c>
      <c r="E42" s="97" t="s">
        <v>38</v>
      </c>
      <c r="F42" s="99">
        <v>960</v>
      </c>
      <c r="G42" s="98" t="s">
        <v>5</v>
      </c>
    </row>
    <row r="43" spans="1:8" x14ac:dyDescent="0.3">
      <c r="B43" s="97" t="s">
        <v>39</v>
      </c>
      <c r="C43" s="98" t="s">
        <v>5</v>
      </c>
      <c r="E43" s="97" t="s">
        <v>39</v>
      </c>
      <c r="F43" s="99">
        <v>360</v>
      </c>
      <c r="G43" s="98" t="s">
        <v>5</v>
      </c>
      <c r="H43" s="94" t="s">
        <v>478</v>
      </c>
    </row>
    <row r="44" spans="1:8" x14ac:dyDescent="0.3">
      <c r="B44" s="97" t="s">
        <v>135</v>
      </c>
      <c r="C44" s="98" t="s">
        <v>5</v>
      </c>
      <c r="E44" s="97" t="s">
        <v>135</v>
      </c>
      <c r="F44" s="99">
        <v>1670</v>
      </c>
      <c r="G44" s="98" t="s">
        <v>5</v>
      </c>
    </row>
    <row r="45" spans="1:8" x14ac:dyDescent="0.3">
      <c r="B45" s="97" t="s">
        <v>490</v>
      </c>
      <c r="C45" s="98" t="s">
        <v>40</v>
      </c>
      <c r="E45" s="97" t="s">
        <v>490</v>
      </c>
      <c r="F45" s="99">
        <v>3300</v>
      </c>
      <c r="G45" s="98" t="s">
        <v>40</v>
      </c>
    </row>
    <row r="46" spans="1:8" x14ac:dyDescent="0.3">
      <c r="B46" s="97" t="s">
        <v>136</v>
      </c>
      <c r="C46" s="98" t="s">
        <v>40</v>
      </c>
      <c r="E46" s="97" t="s">
        <v>136</v>
      </c>
      <c r="F46" s="99">
        <v>1800</v>
      </c>
      <c r="G46" s="98" t="s">
        <v>40</v>
      </c>
    </row>
    <row r="47" spans="1:8" x14ac:dyDescent="0.3">
      <c r="B47" s="97" t="s">
        <v>88</v>
      </c>
      <c r="C47" s="98" t="s">
        <v>40</v>
      </c>
      <c r="E47" s="97" t="s">
        <v>88</v>
      </c>
      <c r="F47" s="99">
        <v>2630</v>
      </c>
      <c r="G47" s="98" t="s">
        <v>40</v>
      </c>
    </row>
    <row r="48" spans="1:8" x14ac:dyDescent="0.3">
      <c r="B48" s="97" t="s">
        <v>86</v>
      </c>
      <c r="C48" s="98" t="s">
        <v>64</v>
      </c>
      <c r="E48" s="97" t="s">
        <v>86</v>
      </c>
      <c r="F48" s="99">
        <v>960</v>
      </c>
      <c r="G48" s="98" t="s">
        <v>42</v>
      </c>
    </row>
    <row r="49" spans="2:11" x14ac:dyDescent="0.3">
      <c r="B49" s="97" t="s">
        <v>41</v>
      </c>
      <c r="C49" s="98" t="s">
        <v>42</v>
      </c>
      <c r="E49" s="97" t="s">
        <v>41</v>
      </c>
      <c r="F49" s="99">
        <v>50</v>
      </c>
      <c r="G49" s="98" t="s">
        <v>42</v>
      </c>
      <c r="H49" s="94" t="s">
        <v>55</v>
      </c>
      <c r="I49" s="133" t="s">
        <v>429</v>
      </c>
      <c r="J49" s="133"/>
      <c r="K49" s="136">
        <v>500</v>
      </c>
    </row>
    <row r="50" spans="2:11" x14ac:dyDescent="0.3">
      <c r="B50" s="97" t="s">
        <v>43</v>
      </c>
      <c r="C50" s="98" t="s">
        <v>42</v>
      </c>
      <c r="E50" s="97" t="s">
        <v>43</v>
      </c>
      <c r="F50" s="99">
        <v>50</v>
      </c>
      <c r="G50" s="98" t="s">
        <v>42</v>
      </c>
      <c r="H50" s="94" t="s">
        <v>160</v>
      </c>
      <c r="I50" s="133" t="s">
        <v>430</v>
      </c>
      <c r="J50" s="133"/>
      <c r="K50" s="136">
        <v>1000</v>
      </c>
    </row>
    <row r="51" spans="2:11" x14ac:dyDescent="0.3">
      <c r="B51" s="97" t="s">
        <v>44</v>
      </c>
      <c r="C51" s="98" t="s">
        <v>5</v>
      </c>
      <c r="E51" s="97" t="s">
        <v>44</v>
      </c>
      <c r="F51" s="99">
        <v>60</v>
      </c>
      <c r="G51" s="98" t="s">
        <v>5</v>
      </c>
      <c r="I51" s="133" t="s">
        <v>431</v>
      </c>
      <c r="J51" s="133"/>
      <c r="K51" s="136">
        <v>1500</v>
      </c>
    </row>
    <row r="52" spans="2:11" x14ac:dyDescent="0.3">
      <c r="B52" s="97" t="s">
        <v>419</v>
      </c>
      <c r="C52" s="98" t="s">
        <v>11</v>
      </c>
      <c r="E52" s="97" t="s">
        <v>419</v>
      </c>
      <c r="F52" s="99">
        <v>1200</v>
      </c>
      <c r="G52" s="98" t="s">
        <v>11</v>
      </c>
      <c r="I52" s="133" t="s">
        <v>432</v>
      </c>
      <c r="J52" s="133"/>
      <c r="K52" s="136">
        <v>2000</v>
      </c>
    </row>
    <row r="53" spans="2:11" x14ac:dyDescent="0.3">
      <c r="B53" s="97" t="s">
        <v>579</v>
      </c>
      <c r="C53" s="98" t="s">
        <v>11</v>
      </c>
      <c r="E53" s="97" t="s">
        <v>579</v>
      </c>
      <c r="F53" s="99">
        <v>8500</v>
      </c>
      <c r="G53" s="98" t="s">
        <v>11</v>
      </c>
      <c r="I53" s="100" t="s">
        <v>401</v>
      </c>
      <c r="J53" s="100"/>
      <c r="K53" s="99">
        <v>150</v>
      </c>
    </row>
    <row r="54" spans="2:11" x14ac:dyDescent="0.3">
      <c r="B54" s="97" t="s">
        <v>45</v>
      </c>
      <c r="C54" s="98" t="s">
        <v>5</v>
      </c>
      <c r="E54" s="97" t="s">
        <v>45</v>
      </c>
      <c r="F54" s="99">
        <v>1050</v>
      </c>
      <c r="G54" s="98" t="s">
        <v>5</v>
      </c>
      <c r="I54" s="100" t="s">
        <v>416</v>
      </c>
      <c r="J54" s="100"/>
      <c r="K54" s="99">
        <v>500</v>
      </c>
    </row>
    <row r="55" spans="2:11" x14ac:dyDescent="0.3">
      <c r="B55" s="111" t="s">
        <v>142</v>
      </c>
      <c r="C55" s="108" t="s">
        <v>64</v>
      </c>
      <c r="D55" s="109"/>
      <c r="E55" s="111" t="s">
        <v>142</v>
      </c>
      <c r="F55" s="110">
        <v>570</v>
      </c>
      <c r="G55" s="108" t="s">
        <v>64</v>
      </c>
      <c r="I55" s="147" t="s">
        <v>647</v>
      </c>
      <c r="J55" s="147"/>
      <c r="K55" s="148">
        <v>7</v>
      </c>
    </row>
    <row r="56" spans="2:11" x14ac:dyDescent="0.3">
      <c r="B56" s="100" t="s">
        <v>427</v>
      </c>
      <c r="C56" s="98" t="s">
        <v>5</v>
      </c>
      <c r="E56" s="100" t="s">
        <v>427</v>
      </c>
      <c r="F56" s="99">
        <v>2200</v>
      </c>
      <c r="G56" s="98" t="s">
        <v>5</v>
      </c>
      <c r="I56" s="103" t="s">
        <v>648</v>
      </c>
      <c r="J56" s="103"/>
      <c r="K56" s="105">
        <v>7</v>
      </c>
    </row>
    <row r="57" spans="2:11" x14ac:dyDescent="0.3">
      <c r="B57" s="100" t="s">
        <v>401</v>
      </c>
      <c r="C57" s="98" t="s">
        <v>0</v>
      </c>
      <c r="E57" s="100" t="s">
        <v>401</v>
      </c>
      <c r="F57" s="99">
        <v>150</v>
      </c>
      <c r="G57" s="98" t="s">
        <v>0</v>
      </c>
      <c r="I57" s="103" t="s">
        <v>649</v>
      </c>
      <c r="J57" s="103"/>
      <c r="K57" s="105">
        <v>11</v>
      </c>
    </row>
    <row r="58" spans="2:11" x14ac:dyDescent="0.3">
      <c r="B58" s="100" t="s">
        <v>413</v>
      </c>
      <c r="C58" s="98" t="s">
        <v>0</v>
      </c>
      <c r="E58" s="100" t="s">
        <v>413</v>
      </c>
      <c r="F58" s="99">
        <v>200</v>
      </c>
      <c r="G58" s="98" t="s">
        <v>0</v>
      </c>
      <c r="I58" s="118" t="s">
        <v>650</v>
      </c>
      <c r="J58" s="118"/>
      <c r="K58" s="121">
        <v>70</v>
      </c>
    </row>
    <row r="59" spans="2:11" x14ac:dyDescent="0.3">
      <c r="B59" s="100" t="s">
        <v>414</v>
      </c>
      <c r="C59" s="98" t="s">
        <v>0</v>
      </c>
      <c r="E59" s="100" t="s">
        <v>414</v>
      </c>
      <c r="F59" s="99">
        <v>700</v>
      </c>
      <c r="G59" s="98" t="s">
        <v>0</v>
      </c>
      <c r="I59" s="118" t="s">
        <v>651</v>
      </c>
      <c r="J59" s="118"/>
      <c r="K59" s="121">
        <v>400</v>
      </c>
    </row>
    <row r="60" spans="2:11" x14ac:dyDescent="0.3">
      <c r="B60" s="100" t="s">
        <v>593</v>
      </c>
      <c r="C60" s="98" t="s">
        <v>0</v>
      </c>
      <c r="E60" s="100" t="s">
        <v>593</v>
      </c>
      <c r="F60" s="99">
        <v>1200</v>
      </c>
      <c r="G60" s="98" t="s">
        <v>0</v>
      </c>
      <c r="I60" s="118" t="s">
        <v>652</v>
      </c>
      <c r="J60" s="118"/>
      <c r="K60" s="121">
        <v>14</v>
      </c>
    </row>
    <row r="61" spans="2:11" x14ac:dyDescent="0.3">
      <c r="B61" s="100" t="s">
        <v>416</v>
      </c>
      <c r="C61" s="98" t="s">
        <v>0</v>
      </c>
      <c r="E61" s="100" t="s">
        <v>416</v>
      </c>
      <c r="F61" s="99">
        <v>500</v>
      </c>
      <c r="G61" s="98" t="s">
        <v>0</v>
      </c>
      <c r="I61" s="118" t="s">
        <v>653</v>
      </c>
      <c r="J61" s="118"/>
      <c r="K61" s="121">
        <v>60</v>
      </c>
    </row>
    <row r="62" spans="2:11" x14ac:dyDescent="0.3">
      <c r="B62" s="100" t="s">
        <v>640</v>
      </c>
      <c r="C62" s="98" t="s">
        <v>0</v>
      </c>
      <c r="E62" s="100" t="s">
        <v>640</v>
      </c>
      <c r="F62" s="99">
        <v>1000</v>
      </c>
      <c r="G62" s="98" t="s">
        <v>0</v>
      </c>
      <c r="I62" s="118" t="s">
        <v>654</v>
      </c>
      <c r="J62" s="199"/>
      <c r="K62" s="121">
        <v>70</v>
      </c>
    </row>
    <row r="63" spans="2:11" x14ac:dyDescent="0.3">
      <c r="B63" s="100" t="s">
        <v>578</v>
      </c>
      <c r="C63" s="98" t="s">
        <v>5</v>
      </c>
      <c r="E63" s="100" t="s">
        <v>578</v>
      </c>
      <c r="F63" s="99">
        <v>21000</v>
      </c>
      <c r="G63" s="98" t="s">
        <v>5</v>
      </c>
      <c r="I63" s="118" t="s">
        <v>436</v>
      </c>
      <c r="J63" s="199"/>
      <c r="K63" s="122">
        <v>1000</v>
      </c>
    </row>
    <row r="64" spans="2:11" x14ac:dyDescent="0.3">
      <c r="B64" s="103" t="s">
        <v>26</v>
      </c>
      <c r="C64" s="104" t="s">
        <v>5</v>
      </c>
      <c r="E64" s="103" t="s">
        <v>26</v>
      </c>
      <c r="F64" s="105">
        <v>28620</v>
      </c>
      <c r="G64" s="104" t="s">
        <v>5</v>
      </c>
      <c r="I64" s="118" t="s">
        <v>124</v>
      </c>
      <c r="J64" s="199"/>
      <c r="K64" s="121">
        <v>1500</v>
      </c>
    </row>
    <row r="65" spans="2:11" x14ac:dyDescent="0.3">
      <c r="B65" s="106" t="s">
        <v>479</v>
      </c>
      <c r="C65" s="95" t="s">
        <v>5</v>
      </c>
      <c r="E65" s="106" t="s">
        <v>479</v>
      </c>
      <c r="F65" s="105">
        <v>16620</v>
      </c>
      <c r="G65" s="95" t="s">
        <v>5</v>
      </c>
      <c r="I65" s="118" t="s">
        <v>437</v>
      </c>
      <c r="J65" s="199"/>
      <c r="K65" s="122">
        <v>1000</v>
      </c>
    </row>
    <row r="66" spans="2:11" x14ac:dyDescent="0.3">
      <c r="B66" s="106" t="s">
        <v>6</v>
      </c>
      <c r="C66" s="95" t="s">
        <v>7</v>
      </c>
      <c r="E66" s="106" t="s">
        <v>6</v>
      </c>
      <c r="F66" s="105">
        <v>2404</v>
      </c>
      <c r="G66" s="95" t="s">
        <v>7</v>
      </c>
      <c r="I66" s="118" t="s">
        <v>159</v>
      </c>
      <c r="J66" s="199"/>
      <c r="K66" s="122">
        <v>1500</v>
      </c>
    </row>
    <row r="67" spans="2:11" x14ac:dyDescent="0.3">
      <c r="B67" s="106" t="s">
        <v>8</v>
      </c>
      <c r="C67" s="95" t="s">
        <v>7</v>
      </c>
      <c r="E67" s="106" t="s">
        <v>8</v>
      </c>
      <c r="F67" s="105">
        <v>220</v>
      </c>
      <c r="G67" s="95" t="s">
        <v>7</v>
      </c>
    </row>
    <row r="68" spans="2:11" x14ac:dyDescent="0.3">
      <c r="B68" s="106" t="s">
        <v>169</v>
      </c>
      <c r="C68" s="95" t="s">
        <v>9</v>
      </c>
      <c r="E68" s="106" t="s">
        <v>169</v>
      </c>
      <c r="F68" s="105">
        <v>180</v>
      </c>
      <c r="G68" s="95" t="s">
        <v>9</v>
      </c>
    </row>
    <row r="69" spans="2:11" x14ac:dyDescent="0.3">
      <c r="B69" s="106" t="s">
        <v>585</v>
      </c>
      <c r="C69" s="95" t="s">
        <v>9</v>
      </c>
      <c r="E69" s="106" t="s">
        <v>585</v>
      </c>
      <c r="F69" s="105">
        <v>180</v>
      </c>
      <c r="G69" s="95" t="s">
        <v>9</v>
      </c>
    </row>
    <row r="70" spans="2:11" x14ac:dyDescent="0.3">
      <c r="B70" s="106" t="s">
        <v>420</v>
      </c>
      <c r="C70" s="95" t="s">
        <v>9</v>
      </c>
      <c r="E70" s="106" t="s">
        <v>420</v>
      </c>
      <c r="F70" s="105">
        <v>180</v>
      </c>
      <c r="G70" s="95" t="s">
        <v>9</v>
      </c>
    </row>
    <row r="71" spans="2:11" x14ac:dyDescent="0.3">
      <c r="B71" s="106" t="s">
        <v>468</v>
      </c>
      <c r="C71" s="95" t="s">
        <v>9</v>
      </c>
      <c r="E71" s="106" t="s">
        <v>468</v>
      </c>
      <c r="F71" s="105">
        <v>180</v>
      </c>
      <c r="G71" s="95" t="s">
        <v>9</v>
      </c>
    </row>
    <row r="72" spans="2:11" x14ac:dyDescent="0.3">
      <c r="B72" s="106" t="s">
        <v>400</v>
      </c>
      <c r="C72" s="95" t="s">
        <v>9</v>
      </c>
      <c r="E72" s="106" t="s">
        <v>400</v>
      </c>
      <c r="F72" s="105">
        <v>180</v>
      </c>
      <c r="G72" s="95" t="s">
        <v>9</v>
      </c>
      <c r="I72" s="103" t="s">
        <v>57</v>
      </c>
      <c r="J72" s="103"/>
      <c r="K72" s="105">
        <v>3.21</v>
      </c>
    </row>
    <row r="73" spans="2:11" x14ac:dyDescent="0.3">
      <c r="B73" s="106" t="s">
        <v>501</v>
      </c>
      <c r="C73" s="95" t="s">
        <v>9</v>
      </c>
      <c r="E73" s="106" t="s">
        <v>501</v>
      </c>
      <c r="F73" s="105">
        <v>180</v>
      </c>
      <c r="G73" s="95" t="s">
        <v>9</v>
      </c>
      <c r="I73" s="146" t="s">
        <v>58</v>
      </c>
      <c r="J73" s="146"/>
      <c r="K73" s="105">
        <v>12</v>
      </c>
    </row>
    <row r="74" spans="2:11" x14ac:dyDescent="0.3">
      <c r="B74" s="106" t="s">
        <v>347</v>
      </c>
      <c r="C74" s="95" t="s">
        <v>9</v>
      </c>
      <c r="E74" s="106" t="s">
        <v>347</v>
      </c>
      <c r="F74" s="105">
        <v>180</v>
      </c>
      <c r="G74" s="95" t="s">
        <v>9</v>
      </c>
      <c r="I74" s="146" t="s">
        <v>59</v>
      </c>
      <c r="J74" s="146"/>
      <c r="K74" s="105">
        <v>18</v>
      </c>
    </row>
    <row r="75" spans="2:11" x14ac:dyDescent="0.3">
      <c r="B75" s="106" t="s">
        <v>348</v>
      </c>
      <c r="C75" s="95" t="s">
        <v>9</v>
      </c>
      <c r="E75" s="106" t="s">
        <v>348</v>
      </c>
      <c r="F75" s="105">
        <v>180</v>
      </c>
      <c r="G75" s="95" t="s">
        <v>9</v>
      </c>
      <c r="I75" s="146" t="s">
        <v>60</v>
      </c>
      <c r="J75" s="146"/>
      <c r="K75" s="105">
        <v>26</v>
      </c>
    </row>
    <row r="76" spans="2:11" x14ac:dyDescent="0.3">
      <c r="B76" s="106" t="s">
        <v>10</v>
      </c>
      <c r="C76" s="95" t="s">
        <v>9</v>
      </c>
      <c r="E76" s="106" t="s">
        <v>10</v>
      </c>
      <c r="F76" s="105">
        <v>84</v>
      </c>
      <c r="G76" s="95" t="s">
        <v>9</v>
      </c>
      <c r="I76" s="103" t="s">
        <v>61</v>
      </c>
      <c r="J76" s="103"/>
      <c r="K76" s="105">
        <v>38</v>
      </c>
    </row>
    <row r="77" spans="2:11" x14ac:dyDescent="0.3">
      <c r="B77" s="106" t="s">
        <v>475</v>
      </c>
      <c r="C77" s="95" t="s">
        <v>9</v>
      </c>
      <c r="E77" s="106" t="s">
        <v>475</v>
      </c>
      <c r="F77" s="105">
        <v>52</v>
      </c>
      <c r="G77" s="95" t="s">
        <v>9</v>
      </c>
      <c r="I77" s="147" t="s">
        <v>448</v>
      </c>
      <c r="J77" s="147"/>
      <c r="K77" s="148">
        <v>6</v>
      </c>
    </row>
    <row r="78" spans="2:11" x14ac:dyDescent="0.3">
      <c r="B78" s="106" t="s">
        <v>476</v>
      </c>
      <c r="C78" s="95" t="s">
        <v>9</v>
      </c>
      <c r="E78" s="106" t="s">
        <v>476</v>
      </c>
      <c r="F78" s="105">
        <v>52</v>
      </c>
      <c r="G78" s="95" t="s">
        <v>9</v>
      </c>
      <c r="I78" s="147" t="s">
        <v>449</v>
      </c>
      <c r="J78" s="147"/>
      <c r="K78" s="148">
        <v>38</v>
      </c>
    </row>
    <row r="79" spans="2:11" x14ac:dyDescent="0.3">
      <c r="B79" s="106" t="s">
        <v>12</v>
      </c>
      <c r="C79" s="95" t="s">
        <v>11</v>
      </c>
      <c r="E79" s="106" t="s">
        <v>12</v>
      </c>
      <c r="F79" s="105">
        <v>1500</v>
      </c>
      <c r="G79" s="95" t="s">
        <v>11</v>
      </c>
      <c r="I79" s="147" t="s">
        <v>450</v>
      </c>
      <c r="J79" s="147"/>
      <c r="K79" s="148">
        <v>27</v>
      </c>
    </row>
    <row r="80" spans="2:11" x14ac:dyDescent="0.3">
      <c r="B80" s="106" t="s">
        <v>626</v>
      </c>
      <c r="C80" s="95" t="s">
        <v>5</v>
      </c>
      <c r="E80" s="106" t="s">
        <v>626</v>
      </c>
      <c r="F80" s="105">
        <v>80</v>
      </c>
      <c r="G80" s="95" t="s">
        <v>5</v>
      </c>
      <c r="I80" s="103" t="s">
        <v>408</v>
      </c>
      <c r="J80" s="103"/>
      <c r="K80" s="105">
        <v>14</v>
      </c>
    </row>
    <row r="81" spans="2:11" x14ac:dyDescent="0.3">
      <c r="B81" s="106" t="s">
        <v>627</v>
      </c>
      <c r="C81" s="95" t="s">
        <v>5</v>
      </c>
      <c r="E81" s="106" t="s">
        <v>627</v>
      </c>
      <c r="F81" s="105">
        <v>80</v>
      </c>
      <c r="G81" s="95" t="s">
        <v>5</v>
      </c>
      <c r="I81" s="103" t="s">
        <v>594</v>
      </c>
      <c r="J81" s="103"/>
      <c r="K81" s="105">
        <v>17</v>
      </c>
    </row>
    <row r="82" spans="2:11" x14ac:dyDescent="0.3">
      <c r="B82" s="106" t="s">
        <v>629</v>
      </c>
      <c r="C82" s="95" t="s">
        <v>5</v>
      </c>
      <c r="E82" s="106" t="s">
        <v>629</v>
      </c>
      <c r="F82" s="105">
        <v>25500</v>
      </c>
      <c r="G82" s="95" t="s">
        <v>5</v>
      </c>
      <c r="I82" s="103" t="s">
        <v>412</v>
      </c>
      <c r="J82" s="103"/>
      <c r="K82" s="105">
        <v>23.5</v>
      </c>
    </row>
    <row r="83" spans="2:11" x14ac:dyDescent="0.3">
      <c r="B83" s="106" t="s">
        <v>472</v>
      </c>
      <c r="C83" s="95" t="s">
        <v>5</v>
      </c>
      <c r="E83" s="106" t="s">
        <v>472</v>
      </c>
      <c r="F83" s="105">
        <v>37500</v>
      </c>
      <c r="G83" s="95" t="s">
        <v>5</v>
      </c>
      <c r="I83" s="118" t="s">
        <v>409</v>
      </c>
      <c r="J83" s="118"/>
      <c r="K83" s="121">
        <v>135</v>
      </c>
    </row>
    <row r="84" spans="2:11" x14ac:dyDescent="0.3">
      <c r="B84" s="106" t="s">
        <v>473</v>
      </c>
      <c r="C84" s="95" t="s">
        <v>5</v>
      </c>
      <c r="E84" s="106" t="s">
        <v>473</v>
      </c>
      <c r="F84" s="105">
        <v>64000</v>
      </c>
      <c r="G84" s="95" t="s">
        <v>5</v>
      </c>
      <c r="I84" s="118" t="s">
        <v>65</v>
      </c>
      <c r="J84" s="118"/>
      <c r="K84" s="121">
        <v>800</v>
      </c>
    </row>
    <row r="85" spans="2:11" x14ac:dyDescent="0.3">
      <c r="B85" s="106" t="s">
        <v>491</v>
      </c>
      <c r="C85" s="95" t="s">
        <v>5</v>
      </c>
      <c r="E85" s="106" t="s">
        <v>491</v>
      </c>
      <c r="F85" s="105">
        <v>75000</v>
      </c>
      <c r="G85" s="95" t="s">
        <v>5</v>
      </c>
      <c r="I85" s="118" t="s">
        <v>410</v>
      </c>
      <c r="J85" s="118"/>
      <c r="K85" s="121">
        <v>23</v>
      </c>
    </row>
    <row r="86" spans="2:11" x14ac:dyDescent="0.3">
      <c r="B86" s="106" t="s">
        <v>492</v>
      </c>
      <c r="C86" s="95" t="s">
        <v>5</v>
      </c>
      <c r="E86" s="106" t="s">
        <v>492</v>
      </c>
      <c r="F86" s="105">
        <v>162800</v>
      </c>
      <c r="G86" s="95" t="s">
        <v>5</v>
      </c>
      <c r="I86" s="118" t="s">
        <v>411</v>
      </c>
      <c r="J86" s="118"/>
      <c r="K86" s="121">
        <v>120</v>
      </c>
    </row>
    <row r="87" spans="2:11" x14ac:dyDescent="0.3">
      <c r="B87" s="106" t="s">
        <v>493</v>
      </c>
      <c r="C87" s="95" t="s">
        <v>5</v>
      </c>
      <c r="E87" s="106" t="s">
        <v>493</v>
      </c>
      <c r="F87" s="105">
        <v>3713</v>
      </c>
      <c r="G87" s="95" t="s">
        <v>5</v>
      </c>
      <c r="I87" s="118" t="s">
        <v>32</v>
      </c>
      <c r="J87" s="118"/>
      <c r="K87" s="121">
        <v>135</v>
      </c>
    </row>
    <row r="88" spans="2:11" x14ac:dyDescent="0.3">
      <c r="B88" s="106" t="s">
        <v>494</v>
      </c>
      <c r="C88" s="95" t="s">
        <v>5</v>
      </c>
      <c r="E88" s="106" t="s">
        <v>494</v>
      </c>
      <c r="F88" s="105">
        <v>1871</v>
      </c>
      <c r="G88" s="95" t="s">
        <v>5</v>
      </c>
      <c r="I88" s="118" t="s">
        <v>423</v>
      </c>
      <c r="J88" s="118"/>
      <c r="K88" s="121">
        <v>1070</v>
      </c>
    </row>
    <row r="89" spans="2:11" x14ac:dyDescent="0.3">
      <c r="B89" s="106" t="s">
        <v>558</v>
      </c>
      <c r="C89" s="95" t="s">
        <v>5</v>
      </c>
      <c r="E89" s="106" t="s">
        <v>558</v>
      </c>
      <c r="F89" s="105">
        <v>30000</v>
      </c>
      <c r="G89" s="95" t="s">
        <v>5</v>
      </c>
      <c r="I89" s="118" t="s">
        <v>425</v>
      </c>
      <c r="J89" s="118"/>
      <c r="K89" s="121">
        <v>40</v>
      </c>
    </row>
    <row r="90" spans="2:11" x14ac:dyDescent="0.3">
      <c r="B90" s="106" t="s">
        <v>559</v>
      </c>
      <c r="C90" s="95" t="s">
        <v>5</v>
      </c>
      <c r="E90" s="106" t="s">
        <v>559</v>
      </c>
      <c r="F90" s="105">
        <v>50000</v>
      </c>
      <c r="G90" s="95" t="s">
        <v>5</v>
      </c>
      <c r="I90" s="118" t="s">
        <v>424</v>
      </c>
      <c r="J90" s="118"/>
      <c r="K90" s="121">
        <v>2500</v>
      </c>
    </row>
    <row r="91" spans="2:11" x14ac:dyDescent="0.3">
      <c r="B91" s="106" t="s">
        <v>560</v>
      </c>
      <c r="C91" s="95" t="s">
        <v>5</v>
      </c>
      <c r="E91" s="106" t="s">
        <v>560</v>
      </c>
      <c r="F91" s="105">
        <v>12500</v>
      </c>
      <c r="G91" s="95" t="s">
        <v>5</v>
      </c>
      <c r="I91" s="118" t="s">
        <v>422</v>
      </c>
      <c r="J91" s="118"/>
      <c r="K91" s="121">
        <v>2000</v>
      </c>
    </row>
    <row r="92" spans="2:11" x14ac:dyDescent="0.3">
      <c r="B92" s="106" t="s">
        <v>561</v>
      </c>
      <c r="C92" s="95" t="s">
        <v>5</v>
      </c>
      <c r="E92" s="106" t="s">
        <v>561</v>
      </c>
      <c r="F92" s="105">
        <v>1000</v>
      </c>
      <c r="G92" s="95" t="s">
        <v>5</v>
      </c>
      <c r="I92" s="118" t="s">
        <v>66</v>
      </c>
      <c r="J92" s="118"/>
      <c r="K92" s="121">
        <v>535</v>
      </c>
    </row>
    <row r="93" spans="2:11" x14ac:dyDescent="0.3">
      <c r="B93" s="106" t="s">
        <v>562</v>
      </c>
      <c r="C93" s="95" t="s">
        <v>5</v>
      </c>
      <c r="E93" s="106" t="s">
        <v>562</v>
      </c>
      <c r="F93" s="105">
        <v>1500</v>
      </c>
      <c r="G93" s="95" t="s">
        <v>5</v>
      </c>
      <c r="I93" s="118" t="s">
        <v>435</v>
      </c>
      <c r="J93" s="118"/>
      <c r="K93" s="121">
        <v>2500</v>
      </c>
    </row>
    <row r="94" spans="2:11" x14ac:dyDescent="0.3">
      <c r="B94" s="106" t="s">
        <v>495</v>
      </c>
      <c r="C94" s="95" t="s">
        <v>5</v>
      </c>
      <c r="E94" s="106" t="s">
        <v>495</v>
      </c>
      <c r="F94" s="105">
        <v>914</v>
      </c>
      <c r="G94" s="95" t="s">
        <v>5</v>
      </c>
      <c r="I94" s="143" t="s">
        <v>445</v>
      </c>
      <c r="J94" s="143"/>
      <c r="K94" s="144">
        <v>2500</v>
      </c>
    </row>
    <row r="95" spans="2:11" x14ac:dyDescent="0.3">
      <c r="B95" s="106" t="s">
        <v>496</v>
      </c>
      <c r="C95" s="95" t="s">
        <v>5</v>
      </c>
      <c r="E95" s="106" t="s">
        <v>496</v>
      </c>
      <c r="F95" s="105">
        <v>1442</v>
      </c>
      <c r="G95" s="95" t="s">
        <v>5</v>
      </c>
      <c r="I95" s="143" t="s">
        <v>446</v>
      </c>
      <c r="J95" s="143"/>
      <c r="K95" s="144">
        <v>3000</v>
      </c>
    </row>
    <row r="96" spans="2:11" x14ac:dyDescent="0.3">
      <c r="B96" s="106" t="s">
        <v>497</v>
      </c>
      <c r="C96" s="95" t="s">
        <v>5</v>
      </c>
      <c r="E96" s="106" t="s">
        <v>497</v>
      </c>
      <c r="F96" s="105">
        <v>1914</v>
      </c>
      <c r="G96" s="95" t="s">
        <v>5</v>
      </c>
      <c r="I96" s="143" t="s">
        <v>447</v>
      </c>
      <c r="J96" s="143"/>
      <c r="K96" s="144">
        <v>3500</v>
      </c>
    </row>
    <row r="97" spans="2:11" x14ac:dyDescent="0.3">
      <c r="B97" s="106" t="s">
        <v>498</v>
      </c>
      <c r="C97" s="95" t="s">
        <v>5</v>
      </c>
      <c r="E97" s="106" t="s">
        <v>498</v>
      </c>
      <c r="F97" s="105">
        <v>2770</v>
      </c>
      <c r="G97" s="95" t="s">
        <v>5</v>
      </c>
      <c r="I97" s="118" t="s">
        <v>441</v>
      </c>
      <c r="J97" s="118"/>
      <c r="K97" s="121">
        <v>1500</v>
      </c>
    </row>
    <row r="98" spans="2:11" x14ac:dyDescent="0.3">
      <c r="B98" s="106" t="s">
        <v>486</v>
      </c>
      <c r="C98" s="95" t="s">
        <v>5</v>
      </c>
      <c r="E98" s="106" t="s">
        <v>486</v>
      </c>
      <c r="F98" s="105">
        <v>210</v>
      </c>
      <c r="G98" s="95" t="s">
        <v>5</v>
      </c>
      <c r="I98" s="118" t="s">
        <v>442</v>
      </c>
      <c r="J98" s="118"/>
      <c r="K98" s="121">
        <v>2500</v>
      </c>
    </row>
    <row r="99" spans="2:11" x14ac:dyDescent="0.3">
      <c r="B99" s="106" t="s">
        <v>487</v>
      </c>
      <c r="C99" s="95" t="s">
        <v>5</v>
      </c>
      <c r="E99" s="106" t="s">
        <v>487</v>
      </c>
      <c r="F99" s="105">
        <v>290</v>
      </c>
      <c r="G99" s="95" t="s">
        <v>5</v>
      </c>
      <c r="I99" s="118" t="s">
        <v>471</v>
      </c>
      <c r="J99" s="118"/>
      <c r="K99" s="121">
        <v>3000</v>
      </c>
    </row>
    <row r="100" spans="2:11" x14ac:dyDescent="0.3">
      <c r="B100" s="106" t="s">
        <v>488</v>
      </c>
      <c r="C100" s="95" t="s">
        <v>5</v>
      </c>
      <c r="E100" s="106" t="s">
        <v>488</v>
      </c>
      <c r="F100" s="105">
        <v>480</v>
      </c>
      <c r="G100" s="95" t="s">
        <v>5</v>
      </c>
      <c r="I100" s="118" t="s">
        <v>443</v>
      </c>
      <c r="J100" s="199"/>
      <c r="K100" s="121">
        <v>15000</v>
      </c>
    </row>
    <row r="101" spans="2:11" x14ac:dyDescent="0.3">
      <c r="B101" s="106" t="s">
        <v>489</v>
      </c>
      <c r="C101" s="95" t="s">
        <v>5</v>
      </c>
      <c r="E101" s="106" t="s">
        <v>489</v>
      </c>
      <c r="F101" s="105">
        <v>1100</v>
      </c>
      <c r="G101" s="95" t="s">
        <v>5</v>
      </c>
      <c r="I101" s="100" t="s">
        <v>413</v>
      </c>
      <c r="J101" s="135"/>
      <c r="K101" s="99">
        <v>200</v>
      </c>
    </row>
    <row r="102" spans="2:11" x14ac:dyDescent="0.3">
      <c r="B102" s="145" t="s">
        <v>480</v>
      </c>
      <c r="C102" s="95" t="s">
        <v>5</v>
      </c>
      <c r="E102" s="145" t="s">
        <v>480</v>
      </c>
      <c r="F102" s="144">
        <v>1500</v>
      </c>
      <c r="G102" s="95" t="s">
        <v>5</v>
      </c>
      <c r="I102" s="100" t="s">
        <v>414</v>
      </c>
      <c r="J102" s="135"/>
      <c r="K102" s="99">
        <v>700</v>
      </c>
    </row>
    <row r="103" spans="2:11" x14ac:dyDescent="0.3">
      <c r="B103" s="145" t="s">
        <v>454</v>
      </c>
      <c r="C103" s="95" t="s">
        <v>5</v>
      </c>
      <c r="E103" s="145" t="s">
        <v>454</v>
      </c>
      <c r="F103" s="144">
        <v>550</v>
      </c>
      <c r="G103" s="95" t="s">
        <v>5</v>
      </c>
      <c r="I103" s="100" t="s">
        <v>593</v>
      </c>
      <c r="J103" s="135"/>
      <c r="K103" s="99">
        <v>1200</v>
      </c>
    </row>
    <row r="104" spans="2:11" x14ac:dyDescent="0.3">
      <c r="B104" s="145" t="s">
        <v>455</v>
      </c>
      <c r="C104" s="95" t="s">
        <v>5</v>
      </c>
      <c r="E104" s="145" t="s">
        <v>455</v>
      </c>
      <c r="F104" s="144">
        <v>1400</v>
      </c>
      <c r="G104" s="95" t="s">
        <v>5</v>
      </c>
      <c r="I104" s="100" t="s">
        <v>415</v>
      </c>
      <c r="J104" s="135"/>
      <c r="K104" s="99">
        <v>1000</v>
      </c>
    </row>
    <row r="105" spans="2:11" x14ac:dyDescent="0.3">
      <c r="B105" s="145" t="s">
        <v>477</v>
      </c>
      <c r="C105" s="95" t="s">
        <v>5</v>
      </c>
      <c r="E105" s="145" t="s">
        <v>477</v>
      </c>
      <c r="F105" s="144">
        <v>1700</v>
      </c>
      <c r="G105" s="95" t="s">
        <v>5</v>
      </c>
    </row>
    <row r="106" spans="2:11" ht="19.8" x14ac:dyDescent="0.3">
      <c r="B106" s="166" t="s">
        <v>461</v>
      </c>
      <c r="C106" s="134" t="s">
        <v>5</v>
      </c>
      <c r="D106" s="166"/>
      <c r="E106" s="166" t="s">
        <v>461</v>
      </c>
      <c r="F106" s="165">
        <v>9200</v>
      </c>
      <c r="G106" s="134" t="s">
        <v>5</v>
      </c>
    </row>
    <row r="107" spans="2:11" ht="19.8" x14ac:dyDescent="0.3">
      <c r="B107" s="166" t="s">
        <v>481</v>
      </c>
      <c r="C107" s="134" t="s">
        <v>7</v>
      </c>
      <c r="D107" s="170"/>
      <c r="E107" s="166" t="s">
        <v>481</v>
      </c>
      <c r="F107" s="165">
        <v>300</v>
      </c>
      <c r="G107" s="134" t="s">
        <v>7</v>
      </c>
    </row>
    <row r="108" spans="2:11" x14ac:dyDescent="0.3">
      <c r="B108" s="164" t="s">
        <v>482</v>
      </c>
      <c r="C108" s="134" t="s">
        <v>5</v>
      </c>
      <c r="D108" s="135"/>
      <c r="E108" s="164" t="s">
        <v>482</v>
      </c>
      <c r="F108" s="165">
        <v>5500</v>
      </c>
      <c r="G108" s="134" t="s">
        <v>5</v>
      </c>
    </row>
    <row r="109" spans="2:11" x14ac:dyDescent="0.3">
      <c r="B109" s="164" t="s">
        <v>460</v>
      </c>
      <c r="C109" s="134" t="s">
        <v>5</v>
      </c>
      <c r="D109" s="135"/>
      <c r="E109" s="164" t="s">
        <v>460</v>
      </c>
      <c r="F109" s="165">
        <v>3000</v>
      </c>
      <c r="G109" s="134" t="s">
        <v>5</v>
      </c>
    </row>
    <row r="110" spans="2:11" x14ac:dyDescent="0.3">
      <c r="B110" s="107" t="s">
        <v>129</v>
      </c>
      <c r="C110" s="108" t="s">
        <v>5</v>
      </c>
      <c r="D110" s="109"/>
      <c r="E110" s="107" t="s">
        <v>129</v>
      </c>
      <c r="F110" s="110">
        <v>4400</v>
      </c>
      <c r="G110" s="108" t="s">
        <v>5</v>
      </c>
    </row>
    <row r="111" spans="2:11" x14ac:dyDescent="0.3">
      <c r="B111" s="164" t="s">
        <v>628</v>
      </c>
      <c r="C111" s="134" t="s">
        <v>5</v>
      </c>
      <c r="D111" s="135"/>
      <c r="E111" s="164" t="s">
        <v>628</v>
      </c>
      <c r="F111" s="165">
        <v>55000</v>
      </c>
      <c r="G111" s="134" t="s">
        <v>5</v>
      </c>
    </row>
    <row r="112" spans="2:11" x14ac:dyDescent="0.3">
      <c r="B112" s="111" t="s">
        <v>130</v>
      </c>
      <c r="C112" s="108" t="s">
        <v>5</v>
      </c>
      <c r="D112" s="109"/>
      <c r="E112" s="111" t="s">
        <v>130</v>
      </c>
      <c r="F112" s="110">
        <v>51360</v>
      </c>
      <c r="G112" s="108" t="s">
        <v>5</v>
      </c>
    </row>
    <row r="113" spans="2:7" x14ac:dyDescent="0.3">
      <c r="B113" s="111" t="s">
        <v>131</v>
      </c>
      <c r="C113" s="108" t="s">
        <v>5</v>
      </c>
      <c r="D113" s="109"/>
      <c r="E113" s="111" t="s">
        <v>131</v>
      </c>
      <c r="F113" s="110">
        <v>86884</v>
      </c>
      <c r="G113" s="108" t="s">
        <v>5</v>
      </c>
    </row>
    <row r="114" spans="2:7" x14ac:dyDescent="0.3">
      <c r="B114" s="111" t="s">
        <v>138</v>
      </c>
      <c r="C114" s="108" t="s">
        <v>5</v>
      </c>
      <c r="D114" s="109"/>
      <c r="E114" s="111" t="s">
        <v>138</v>
      </c>
      <c r="F114" s="110">
        <v>64000</v>
      </c>
      <c r="G114" s="108" t="s">
        <v>5</v>
      </c>
    </row>
    <row r="115" spans="2:7" x14ac:dyDescent="0.3">
      <c r="B115" s="111" t="s">
        <v>404</v>
      </c>
      <c r="C115" s="108" t="s">
        <v>5</v>
      </c>
      <c r="D115" s="109"/>
      <c r="E115" s="111" t="s">
        <v>404</v>
      </c>
      <c r="F115" s="110">
        <v>18000</v>
      </c>
      <c r="G115" s="108" t="s">
        <v>5</v>
      </c>
    </row>
    <row r="116" spans="2:7" x14ac:dyDescent="0.3">
      <c r="B116" s="111" t="s">
        <v>406</v>
      </c>
      <c r="C116" s="108" t="s">
        <v>5</v>
      </c>
      <c r="D116" s="109"/>
      <c r="E116" s="111" t="s">
        <v>406</v>
      </c>
      <c r="F116" s="110">
        <v>35000</v>
      </c>
      <c r="G116" s="108" t="s">
        <v>5</v>
      </c>
    </row>
    <row r="117" spans="2:7" x14ac:dyDescent="0.3">
      <c r="B117" s="111" t="s">
        <v>407</v>
      </c>
      <c r="C117" s="108" t="s">
        <v>5</v>
      </c>
      <c r="D117" s="109"/>
      <c r="E117" s="111" t="s">
        <v>407</v>
      </c>
      <c r="F117" s="110">
        <v>75000</v>
      </c>
      <c r="G117" s="108" t="s">
        <v>5</v>
      </c>
    </row>
    <row r="118" spans="2:7" x14ac:dyDescent="0.3">
      <c r="B118" s="111" t="s">
        <v>405</v>
      </c>
      <c r="C118" s="108" t="s">
        <v>5</v>
      </c>
      <c r="D118" s="109"/>
      <c r="E118" s="111" t="s">
        <v>405</v>
      </c>
      <c r="F118" s="110">
        <v>110000</v>
      </c>
      <c r="G118" s="108" t="s">
        <v>5</v>
      </c>
    </row>
    <row r="119" spans="2:7" x14ac:dyDescent="0.3">
      <c r="B119" s="111" t="s">
        <v>27</v>
      </c>
      <c r="C119" s="108" t="s">
        <v>5</v>
      </c>
      <c r="D119" s="109"/>
      <c r="E119" s="111" t="s">
        <v>27</v>
      </c>
      <c r="F119" s="110">
        <v>107</v>
      </c>
      <c r="G119" s="108" t="s">
        <v>5</v>
      </c>
    </row>
    <row r="120" spans="2:7" x14ac:dyDescent="0.3">
      <c r="B120" s="111" t="s">
        <v>28</v>
      </c>
      <c r="C120" s="108" t="s">
        <v>5</v>
      </c>
      <c r="D120" s="109"/>
      <c r="E120" s="111" t="s">
        <v>28</v>
      </c>
      <c r="F120" s="110">
        <v>300</v>
      </c>
      <c r="G120" s="108" t="s">
        <v>5</v>
      </c>
    </row>
    <row r="121" spans="2:7" x14ac:dyDescent="0.3">
      <c r="B121" s="111" t="s">
        <v>388</v>
      </c>
      <c r="C121" s="108" t="s">
        <v>5</v>
      </c>
      <c r="D121" s="109"/>
      <c r="E121" s="111" t="s">
        <v>388</v>
      </c>
      <c r="F121" s="110">
        <v>500</v>
      </c>
      <c r="G121" s="108" t="s">
        <v>5</v>
      </c>
    </row>
    <row r="122" spans="2:7" x14ac:dyDescent="0.3">
      <c r="B122" s="111" t="s">
        <v>462</v>
      </c>
      <c r="C122" s="108" t="s">
        <v>5</v>
      </c>
      <c r="D122" s="109"/>
      <c r="E122" s="111" t="s">
        <v>462</v>
      </c>
      <c r="F122" s="110">
        <v>750</v>
      </c>
      <c r="G122" s="108" t="s">
        <v>5</v>
      </c>
    </row>
    <row r="123" spans="2:7" x14ac:dyDescent="0.3">
      <c r="B123" s="111" t="s">
        <v>15</v>
      </c>
      <c r="C123" s="108" t="s">
        <v>5</v>
      </c>
      <c r="D123" s="109"/>
      <c r="E123" s="111" t="s">
        <v>15</v>
      </c>
      <c r="F123" s="110">
        <v>2150</v>
      </c>
      <c r="G123" s="108" t="s">
        <v>5</v>
      </c>
    </row>
    <row r="124" spans="2:7" x14ac:dyDescent="0.3">
      <c r="B124" s="111" t="s">
        <v>434</v>
      </c>
      <c r="C124" s="108" t="s">
        <v>5</v>
      </c>
      <c r="D124" s="109"/>
      <c r="E124" s="111" t="s">
        <v>434</v>
      </c>
      <c r="F124" s="110">
        <v>2150</v>
      </c>
      <c r="G124" s="108" t="s">
        <v>5</v>
      </c>
    </row>
    <row r="125" spans="2:7" x14ac:dyDescent="0.3">
      <c r="B125" s="111" t="s">
        <v>483</v>
      </c>
      <c r="C125" s="108" t="s">
        <v>5</v>
      </c>
      <c r="D125" s="109"/>
      <c r="E125" s="111" t="s">
        <v>483</v>
      </c>
      <c r="F125" s="110">
        <v>2800</v>
      </c>
      <c r="G125" s="108" t="s">
        <v>5</v>
      </c>
    </row>
    <row r="126" spans="2:7" x14ac:dyDescent="0.3">
      <c r="B126" s="111" t="s">
        <v>484</v>
      </c>
      <c r="C126" s="108" t="s">
        <v>5</v>
      </c>
      <c r="D126" s="109"/>
      <c r="E126" s="111" t="s">
        <v>484</v>
      </c>
      <c r="F126" s="110">
        <v>4800</v>
      </c>
      <c r="G126" s="108" t="s">
        <v>5</v>
      </c>
    </row>
    <row r="127" spans="2:7" x14ac:dyDescent="0.3">
      <c r="B127" s="111" t="s">
        <v>123</v>
      </c>
      <c r="C127" s="108" t="s">
        <v>5</v>
      </c>
      <c r="D127" s="109"/>
      <c r="E127" s="111" t="s">
        <v>123</v>
      </c>
      <c r="F127" s="110">
        <v>1900</v>
      </c>
      <c r="G127" s="108" t="s">
        <v>5</v>
      </c>
    </row>
    <row r="128" spans="2:7" x14ac:dyDescent="0.3">
      <c r="B128" s="111" t="s">
        <v>485</v>
      </c>
      <c r="C128" s="108" t="s">
        <v>5</v>
      </c>
      <c r="D128" s="109"/>
      <c r="E128" s="111" t="s">
        <v>485</v>
      </c>
      <c r="F128" s="110">
        <v>3060</v>
      </c>
      <c r="G128" s="108" t="s">
        <v>5</v>
      </c>
    </row>
    <row r="129" spans="2:7" x14ac:dyDescent="0.3">
      <c r="B129" s="111" t="s">
        <v>16</v>
      </c>
      <c r="C129" s="108" t="s">
        <v>5</v>
      </c>
      <c r="D129" s="109"/>
      <c r="E129" s="111" t="s">
        <v>16</v>
      </c>
      <c r="F129" s="110">
        <v>1400</v>
      </c>
      <c r="G129" s="108" t="s">
        <v>5</v>
      </c>
    </row>
    <row r="130" spans="2:7" x14ac:dyDescent="0.3">
      <c r="B130" s="111" t="s">
        <v>17</v>
      </c>
      <c r="C130" s="108" t="s">
        <v>5</v>
      </c>
      <c r="D130" s="109"/>
      <c r="E130" s="111" t="s">
        <v>17</v>
      </c>
      <c r="F130" s="110">
        <v>1400</v>
      </c>
      <c r="G130" s="108" t="s">
        <v>5</v>
      </c>
    </row>
    <row r="131" spans="2:7" x14ac:dyDescent="0.3">
      <c r="B131" s="112" t="s">
        <v>140</v>
      </c>
      <c r="C131" s="108" t="s">
        <v>5</v>
      </c>
      <c r="D131" s="109"/>
      <c r="E131" s="112" t="s">
        <v>140</v>
      </c>
      <c r="F131" s="110">
        <v>2700</v>
      </c>
      <c r="G131" s="108" t="s">
        <v>5</v>
      </c>
    </row>
    <row r="132" spans="2:7" x14ac:dyDescent="0.3">
      <c r="B132" s="112" t="s">
        <v>141</v>
      </c>
      <c r="C132" s="108" t="s">
        <v>5</v>
      </c>
      <c r="D132" s="109"/>
      <c r="E132" s="112" t="s">
        <v>141</v>
      </c>
      <c r="F132" s="110">
        <v>3200</v>
      </c>
      <c r="G132" s="108" t="s">
        <v>5</v>
      </c>
    </row>
    <row r="133" spans="2:7" x14ac:dyDescent="0.3">
      <c r="B133" s="113" t="s">
        <v>153</v>
      </c>
      <c r="C133" s="108" t="s">
        <v>5</v>
      </c>
      <c r="D133" s="109"/>
      <c r="E133" s="113" t="s">
        <v>153</v>
      </c>
      <c r="F133" s="110">
        <v>400</v>
      </c>
      <c r="G133" s="108" t="s">
        <v>5</v>
      </c>
    </row>
    <row r="134" spans="2:7" x14ac:dyDescent="0.3">
      <c r="B134" s="113" t="s">
        <v>154</v>
      </c>
      <c r="C134" s="108" t="s">
        <v>5</v>
      </c>
      <c r="D134" s="109"/>
      <c r="E134" s="113" t="s">
        <v>154</v>
      </c>
      <c r="F134" s="110">
        <v>400</v>
      </c>
      <c r="G134" s="108" t="s">
        <v>5</v>
      </c>
    </row>
    <row r="135" spans="2:7" x14ac:dyDescent="0.3">
      <c r="B135" s="113" t="s">
        <v>155</v>
      </c>
      <c r="C135" s="108" t="s">
        <v>5</v>
      </c>
      <c r="D135" s="109"/>
      <c r="E135" s="113" t="s">
        <v>155</v>
      </c>
      <c r="F135" s="110">
        <v>400</v>
      </c>
      <c r="G135" s="108" t="s">
        <v>5</v>
      </c>
    </row>
    <row r="136" spans="2:7" x14ac:dyDescent="0.3">
      <c r="B136" s="113" t="s">
        <v>156</v>
      </c>
      <c r="C136" s="108" t="s">
        <v>5</v>
      </c>
      <c r="D136" s="109"/>
      <c r="E136" s="113" t="s">
        <v>156</v>
      </c>
      <c r="F136" s="110">
        <v>115</v>
      </c>
      <c r="G136" s="108" t="s">
        <v>5</v>
      </c>
    </row>
    <row r="137" spans="2:7" x14ac:dyDescent="0.3">
      <c r="B137" s="113" t="s">
        <v>157</v>
      </c>
      <c r="C137" s="108" t="s">
        <v>5</v>
      </c>
      <c r="D137" s="109"/>
      <c r="E137" s="113" t="s">
        <v>157</v>
      </c>
      <c r="F137" s="110">
        <v>90</v>
      </c>
      <c r="G137" s="108" t="s">
        <v>5</v>
      </c>
    </row>
    <row r="138" spans="2:7" x14ac:dyDescent="0.3">
      <c r="B138" s="111" t="s">
        <v>139</v>
      </c>
      <c r="C138" s="108" t="s">
        <v>5</v>
      </c>
      <c r="D138" s="109"/>
      <c r="E138" s="111" t="s">
        <v>139</v>
      </c>
      <c r="F138" s="110">
        <v>36</v>
      </c>
      <c r="G138" s="108" t="s">
        <v>5</v>
      </c>
    </row>
    <row r="139" spans="2:7" x14ac:dyDescent="0.3">
      <c r="B139" s="114" t="s">
        <v>31</v>
      </c>
      <c r="C139" s="108" t="s">
        <v>4</v>
      </c>
      <c r="D139" s="109"/>
      <c r="E139" s="114" t="s">
        <v>31</v>
      </c>
      <c r="F139" s="115">
        <v>8.6562999999999999</v>
      </c>
      <c r="G139" s="108" t="s">
        <v>4</v>
      </c>
    </row>
    <row r="140" spans="2:7" x14ac:dyDescent="0.3">
      <c r="B140" s="111" t="s">
        <v>62</v>
      </c>
      <c r="C140" s="108" t="s">
        <v>4</v>
      </c>
      <c r="D140" s="109"/>
      <c r="E140" s="111" t="s">
        <v>62</v>
      </c>
      <c r="F140" s="110">
        <v>10.75</v>
      </c>
      <c r="G140" s="108" t="s">
        <v>4</v>
      </c>
    </row>
    <row r="141" spans="2:7" x14ac:dyDescent="0.3">
      <c r="B141" s="111" t="s">
        <v>465</v>
      </c>
      <c r="C141" s="108" t="s">
        <v>4</v>
      </c>
      <c r="D141" s="109"/>
      <c r="E141" s="111" t="s">
        <v>465</v>
      </c>
      <c r="F141" s="115">
        <v>6.5</v>
      </c>
      <c r="G141" s="108" t="s">
        <v>4</v>
      </c>
    </row>
    <row r="142" spans="2:7" x14ac:dyDescent="0.3">
      <c r="B142" s="111" t="s">
        <v>20</v>
      </c>
      <c r="C142" s="108" t="s">
        <v>4</v>
      </c>
      <c r="D142" s="109"/>
      <c r="E142" s="111" t="s">
        <v>20</v>
      </c>
      <c r="F142" s="115">
        <v>4.4939999999999998</v>
      </c>
      <c r="G142" s="108" t="s">
        <v>4</v>
      </c>
    </row>
    <row r="143" spans="2:7" x14ac:dyDescent="0.3">
      <c r="B143" s="111" t="s">
        <v>63</v>
      </c>
      <c r="C143" s="108" t="s">
        <v>64</v>
      </c>
      <c r="D143" s="109"/>
      <c r="E143" s="111" t="s">
        <v>63</v>
      </c>
      <c r="F143" s="110">
        <v>950</v>
      </c>
      <c r="G143" s="108" t="s">
        <v>64</v>
      </c>
    </row>
    <row r="144" spans="2:7" x14ac:dyDescent="0.3">
      <c r="B144" s="111" t="s">
        <v>137</v>
      </c>
      <c r="C144" s="108" t="s">
        <v>64</v>
      </c>
      <c r="D144" s="109"/>
      <c r="E144" s="111" t="s">
        <v>137</v>
      </c>
      <c r="F144" s="110">
        <v>1650</v>
      </c>
      <c r="G144" s="108" t="s">
        <v>64</v>
      </c>
    </row>
    <row r="145" spans="2:7" x14ac:dyDescent="0.3">
      <c r="B145" s="114" t="s">
        <v>165</v>
      </c>
      <c r="C145" s="108" t="s">
        <v>5</v>
      </c>
      <c r="D145" s="109"/>
      <c r="E145" s="114" t="s">
        <v>165</v>
      </c>
      <c r="F145" s="110">
        <v>2200</v>
      </c>
      <c r="G145" s="108" t="s">
        <v>5</v>
      </c>
    </row>
    <row r="146" spans="2:7" x14ac:dyDescent="0.3">
      <c r="B146" s="114" t="s">
        <v>163</v>
      </c>
      <c r="C146" s="108" t="s">
        <v>5</v>
      </c>
      <c r="D146" s="109"/>
      <c r="E146" s="114" t="s">
        <v>163</v>
      </c>
      <c r="F146" s="110">
        <v>2500</v>
      </c>
      <c r="G146" s="108" t="s">
        <v>5</v>
      </c>
    </row>
    <row r="147" spans="2:7" x14ac:dyDescent="0.3">
      <c r="B147" s="114" t="s">
        <v>164</v>
      </c>
      <c r="C147" s="108" t="s">
        <v>5</v>
      </c>
      <c r="D147" s="109"/>
      <c r="E147" s="114" t="s">
        <v>164</v>
      </c>
      <c r="F147" s="110">
        <v>2850</v>
      </c>
      <c r="G147" s="108" t="s">
        <v>5</v>
      </c>
    </row>
    <row r="148" spans="2:7" x14ac:dyDescent="0.3">
      <c r="B148" s="111" t="s">
        <v>161</v>
      </c>
      <c r="C148" s="108" t="s">
        <v>9</v>
      </c>
      <c r="D148" s="109"/>
      <c r="E148" s="111" t="s">
        <v>161</v>
      </c>
      <c r="F148" s="110">
        <v>850</v>
      </c>
      <c r="G148" s="108" t="s">
        <v>9</v>
      </c>
    </row>
    <row r="149" spans="2:7" x14ac:dyDescent="0.3">
      <c r="B149" s="111" t="s">
        <v>142</v>
      </c>
      <c r="C149" s="108" t="s">
        <v>64</v>
      </c>
      <c r="D149" s="109"/>
      <c r="E149" s="111" t="s">
        <v>142</v>
      </c>
      <c r="F149" s="110">
        <v>510</v>
      </c>
      <c r="G149" s="108" t="s">
        <v>64</v>
      </c>
    </row>
    <row r="150" spans="2:7" x14ac:dyDescent="0.3">
      <c r="B150" s="111" t="s">
        <v>365</v>
      </c>
      <c r="C150" s="108" t="s">
        <v>366</v>
      </c>
      <c r="D150" s="109"/>
      <c r="E150" s="111" t="s">
        <v>365</v>
      </c>
      <c r="F150" s="110">
        <v>590</v>
      </c>
      <c r="G150" s="108" t="s">
        <v>366</v>
      </c>
    </row>
    <row r="151" spans="2:7" x14ac:dyDescent="0.3">
      <c r="B151" s="111" t="s">
        <v>451</v>
      </c>
      <c r="C151" s="108" t="s">
        <v>5</v>
      </c>
      <c r="D151" s="109"/>
      <c r="E151" s="111" t="s">
        <v>451</v>
      </c>
      <c r="F151" s="110">
        <v>550</v>
      </c>
      <c r="G151" s="108" t="s">
        <v>5</v>
      </c>
    </row>
    <row r="152" spans="2:7" x14ac:dyDescent="0.3">
      <c r="B152" s="111" t="s">
        <v>21</v>
      </c>
      <c r="C152" s="108" t="s">
        <v>5</v>
      </c>
      <c r="D152" s="109"/>
      <c r="E152" s="111" t="s">
        <v>21</v>
      </c>
      <c r="F152" s="110">
        <v>26.75</v>
      </c>
      <c r="G152" s="108" t="s">
        <v>5</v>
      </c>
    </row>
    <row r="153" spans="2:7" x14ac:dyDescent="0.3">
      <c r="B153" s="111" t="s">
        <v>22</v>
      </c>
      <c r="C153" s="108" t="s">
        <v>5</v>
      </c>
      <c r="D153" s="109"/>
      <c r="E153" s="111" t="s">
        <v>22</v>
      </c>
      <c r="F153" s="110">
        <v>46.01</v>
      </c>
      <c r="G153" s="108" t="s">
        <v>5</v>
      </c>
    </row>
    <row r="154" spans="2:7" x14ac:dyDescent="0.3">
      <c r="B154" s="111" t="s">
        <v>23</v>
      </c>
      <c r="C154" s="108" t="s">
        <v>5</v>
      </c>
      <c r="D154" s="109"/>
      <c r="E154" s="111" t="s">
        <v>23</v>
      </c>
      <c r="F154" s="110">
        <v>50.29</v>
      </c>
      <c r="G154" s="108" t="s">
        <v>5</v>
      </c>
    </row>
    <row r="155" spans="2:7" x14ac:dyDescent="0.3">
      <c r="B155" s="111" t="s">
        <v>24</v>
      </c>
      <c r="C155" s="108" t="s">
        <v>5</v>
      </c>
      <c r="D155" s="109"/>
      <c r="E155" s="111" t="s">
        <v>24</v>
      </c>
      <c r="F155" s="110">
        <v>46.01</v>
      </c>
      <c r="G155" s="108" t="s">
        <v>5</v>
      </c>
    </row>
    <row r="156" spans="2:7" x14ac:dyDescent="0.3">
      <c r="B156" s="111" t="s">
        <v>25</v>
      </c>
      <c r="C156" s="108" t="s">
        <v>5</v>
      </c>
      <c r="D156" s="109"/>
      <c r="E156" s="111" t="s">
        <v>25</v>
      </c>
      <c r="F156" s="110">
        <v>58.85</v>
      </c>
      <c r="G156" s="108" t="s">
        <v>5</v>
      </c>
    </row>
    <row r="157" spans="2:7" x14ac:dyDescent="0.3">
      <c r="B157" s="111" t="s">
        <v>563</v>
      </c>
      <c r="C157" s="108" t="s">
        <v>5</v>
      </c>
      <c r="D157" s="109"/>
      <c r="E157" s="111" t="s">
        <v>563</v>
      </c>
      <c r="F157" s="110">
        <v>18</v>
      </c>
      <c r="G157" s="108" t="s">
        <v>5</v>
      </c>
    </row>
    <row r="158" spans="2:7" x14ac:dyDescent="0.3">
      <c r="B158" s="116" t="s">
        <v>18</v>
      </c>
      <c r="C158" s="108" t="s">
        <v>5</v>
      </c>
      <c r="D158" s="109"/>
      <c r="E158" s="116" t="s">
        <v>18</v>
      </c>
      <c r="F158" s="110">
        <v>11.21</v>
      </c>
      <c r="G158" s="108" t="s">
        <v>5</v>
      </c>
    </row>
    <row r="159" spans="2:7" x14ac:dyDescent="0.3">
      <c r="B159" s="116" t="s">
        <v>19</v>
      </c>
      <c r="C159" s="108" t="s">
        <v>5</v>
      </c>
      <c r="D159" s="109"/>
      <c r="E159" s="116" t="s">
        <v>19</v>
      </c>
      <c r="F159" s="110">
        <v>2.4931000000000001</v>
      </c>
      <c r="G159" s="108" t="s">
        <v>5</v>
      </c>
    </row>
    <row r="160" spans="2:7" x14ac:dyDescent="0.3">
      <c r="B160" s="116" t="s">
        <v>144</v>
      </c>
      <c r="C160" s="108" t="s">
        <v>5</v>
      </c>
      <c r="D160" s="109"/>
      <c r="E160" s="116" t="s">
        <v>144</v>
      </c>
      <c r="F160" s="110">
        <v>2.34</v>
      </c>
      <c r="G160" s="108" t="s">
        <v>5</v>
      </c>
    </row>
    <row r="161" spans="2:11" x14ac:dyDescent="0.3">
      <c r="B161" s="116" t="s">
        <v>143</v>
      </c>
      <c r="C161" s="108" t="s">
        <v>5</v>
      </c>
      <c r="D161" s="109"/>
      <c r="E161" s="116" t="s">
        <v>143</v>
      </c>
      <c r="F161" s="110">
        <v>4.3899999999999997</v>
      </c>
      <c r="G161" s="108" t="s">
        <v>5</v>
      </c>
    </row>
    <row r="162" spans="2:11" x14ac:dyDescent="0.3">
      <c r="B162" s="116" t="s">
        <v>133</v>
      </c>
      <c r="C162" s="108" t="s">
        <v>5</v>
      </c>
      <c r="D162" s="109"/>
      <c r="E162" s="116" t="s">
        <v>133</v>
      </c>
      <c r="F162" s="110">
        <v>0.2</v>
      </c>
      <c r="G162" s="108" t="s">
        <v>5</v>
      </c>
    </row>
    <row r="163" spans="2:11" x14ac:dyDescent="0.3">
      <c r="B163" s="114" t="s">
        <v>149</v>
      </c>
      <c r="C163" s="108" t="s">
        <v>9</v>
      </c>
      <c r="D163" s="109"/>
      <c r="E163" s="114" t="s">
        <v>149</v>
      </c>
      <c r="F163" s="110">
        <v>0.55000000000000004</v>
      </c>
      <c r="G163" s="108" t="s">
        <v>9</v>
      </c>
    </row>
    <row r="164" spans="2:11" x14ac:dyDescent="0.3">
      <c r="B164" s="117" t="s">
        <v>150</v>
      </c>
      <c r="C164" s="108" t="s">
        <v>9</v>
      </c>
      <c r="D164" s="109"/>
      <c r="E164" s="117" t="s">
        <v>150</v>
      </c>
      <c r="F164" s="110">
        <v>0.55000000000000004</v>
      </c>
      <c r="G164" s="108" t="s">
        <v>9</v>
      </c>
    </row>
    <row r="165" spans="2:11" x14ac:dyDescent="0.3">
      <c r="B165" s="114" t="s">
        <v>152</v>
      </c>
      <c r="C165" s="108" t="s">
        <v>9</v>
      </c>
      <c r="D165" s="109"/>
      <c r="E165" s="114" t="s">
        <v>152</v>
      </c>
      <c r="F165" s="110">
        <v>1</v>
      </c>
      <c r="G165" s="108" t="s">
        <v>9</v>
      </c>
    </row>
    <row r="166" spans="2:11" x14ac:dyDescent="0.3">
      <c r="B166" s="111" t="s">
        <v>151</v>
      </c>
      <c r="C166" s="108" t="s">
        <v>9</v>
      </c>
      <c r="D166" s="109"/>
      <c r="E166" s="111" t="s">
        <v>151</v>
      </c>
      <c r="F166" s="110">
        <v>180</v>
      </c>
      <c r="G166" s="108" t="s">
        <v>9</v>
      </c>
    </row>
    <row r="167" spans="2:11" x14ac:dyDescent="0.3">
      <c r="B167" s="111" t="s">
        <v>158</v>
      </c>
      <c r="C167" s="108" t="s">
        <v>40</v>
      </c>
      <c r="D167" s="109"/>
      <c r="E167" s="111" t="s">
        <v>158</v>
      </c>
      <c r="F167" s="110">
        <v>490</v>
      </c>
      <c r="G167" s="108" t="s">
        <v>40</v>
      </c>
    </row>
    <row r="168" spans="2:11" x14ac:dyDescent="0.3">
      <c r="B168" s="111" t="s">
        <v>402</v>
      </c>
      <c r="C168" s="108" t="s">
        <v>40</v>
      </c>
      <c r="D168" s="109"/>
      <c r="E168" s="111" t="s">
        <v>402</v>
      </c>
      <c r="F168" s="110">
        <v>850</v>
      </c>
      <c r="G168" s="108" t="s">
        <v>40</v>
      </c>
    </row>
    <row r="169" spans="2:11" x14ac:dyDescent="0.3">
      <c r="B169" s="133" t="s">
        <v>403</v>
      </c>
      <c r="C169" s="134" t="s">
        <v>40</v>
      </c>
      <c r="D169" s="135"/>
      <c r="E169" s="133" t="s">
        <v>403</v>
      </c>
      <c r="F169" s="136">
        <v>870</v>
      </c>
      <c r="G169" s="134" t="s">
        <v>40</v>
      </c>
    </row>
    <row r="170" spans="2:11" x14ac:dyDescent="0.3">
      <c r="B170" s="133" t="s">
        <v>719</v>
      </c>
      <c r="C170" s="134" t="s">
        <v>5</v>
      </c>
      <c r="D170" s="135"/>
      <c r="E170" s="133" t="s">
        <v>719</v>
      </c>
      <c r="F170" s="136">
        <v>1750</v>
      </c>
      <c r="G170" s="134" t="s">
        <v>5</v>
      </c>
    </row>
    <row r="171" spans="2:11" x14ac:dyDescent="0.3">
      <c r="B171" s="133" t="s">
        <v>720</v>
      </c>
      <c r="C171" s="134" t="s">
        <v>5</v>
      </c>
      <c r="D171" s="135"/>
      <c r="E171" s="133" t="s">
        <v>720</v>
      </c>
      <c r="F171" s="136">
        <v>1750</v>
      </c>
      <c r="G171" s="134" t="s">
        <v>5</v>
      </c>
    </row>
    <row r="172" spans="2:11" x14ac:dyDescent="0.3">
      <c r="B172" s="240" t="s">
        <v>693</v>
      </c>
      <c r="C172" s="241" t="s">
        <v>5</v>
      </c>
      <c r="D172" s="242"/>
      <c r="E172" s="240" t="s">
        <v>693</v>
      </c>
      <c r="F172" s="243">
        <v>1198</v>
      </c>
      <c r="G172" s="241" t="s">
        <v>5</v>
      </c>
      <c r="K172" s="130"/>
    </row>
    <row r="173" spans="2:11" x14ac:dyDescent="0.3">
      <c r="B173" s="240" t="s">
        <v>694</v>
      </c>
      <c r="C173" s="241" t="s">
        <v>5</v>
      </c>
      <c r="D173" s="242"/>
      <c r="E173" s="240" t="s">
        <v>694</v>
      </c>
      <c r="F173" s="243">
        <v>1104</v>
      </c>
      <c r="G173" s="241" t="s">
        <v>5</v>
      </c>
      <c r="K173" s="130"/>
    </row>
    <row r="174" spans="2:11" x14ac:dyDescent="0.3">
      <c r="B174" s="240" t="s">
        <v>695</v>
      </c>
      <c r="C174" s="241" t="s">
        <v>5</v>
      </c>
      <c r="D174" s="242"/>
      <c r="E174" s="240" t="s">
        <v>695</v>
      </c>
      <c r="F174" s="243">
        <v>11404</v>
      </c>
      <c r="G174" s="241" t="s">
        <v>5</v>
      </c>
    </row>
    <row r="175" spans="2:11" x14ac:dyDescent="0.3">
      <c r="B175" s="240" t="s">
        <v>678</v>
      </c>
      <c r="C175" s="241" t="s">
        <v>5</v>
      </c>
      <c r="D175" s="242"/>
      <c r="E175" s="240" t="s">
        <v>678</v>
      </c>
      <c r="F175" s="243">
        <v>1198</v>
      </c>
      <c r="G175" s="241" t="s">
        <v>5</v>
      </c>
    </row>
    <row r="176" spans="2:11" x14ac:dyDescent="0.3">
      <c r="B176" s="240" t="s">
        <v>679</v>
      </c>
      <c r="C176" s="241" t="s">
        <v>5</v>
      </c>
      <c r="D176" s="242"/>
      <c r="E176" s="240" t="s">
        <v>679</v>
      </c>
      <c r="F176" s="243">
        <v>1198</v>
      </c>
      <c r="G176" s="241" t="s">
        <v>5</v>
      </c>
      <c r="I176" s="130" t="s">
        <v>125</v>
      </c>
      <c r="J176" s="130"/>
    </row>
    <row r="177" spans="2:10" x14ac:dyDescent="0.3">
      <c r="B177" s="240" t="s">
        <v>680</v>
      </c>
      <c r="C177" s="241" t="s">
        <v>5</v>
      </c>
      <c r="D177" s="242"/>
      <c r="E177" s="240" t="s">
        <v>680</v>
      </c>
      <c r="F177" s="243">
        <v>1716</v>
      </c>
      <c r="G177" s="241" t="s">
        <v>5</v>
      </c>
      <c r="I177" s="130" t="s">
        <v>132</v>
      </c>
      <c r="J177" s="130"/>
    </row>
    <row r="178" spans="2:10" x14ac:dyDescent="0.3">
      <c r="B178" s="240" t="s">
        <v>681</v>
      </c>
      <c r="C178" s="241" t="s">
        <v>5</v>
      </c>
      <c r="D178" s="242"/>
      <c r="E178" s="240" t="s">
        <v>681</v>
      </c>
      <c r="F178" s="243">
        <v>1848</v>
      </c>
      <c r="G178" s="241" t="s">
        <v>5</v>
      </c>
      <c r="I178" s="94" t="s">
        <v>103</v>
      </c>
    </row>
    <row r="179" spans="2:10" x14ac:dyDescent="0.3">
      <c r="B179" s="240" t="s">
        <v>682</v>
      </c>
      <c r="C179" s="241" t="s">
        <v>5</v>
      </c>
      <c r="D179" s="242"/>
      <c r="E179" s="240" t="s">
        <v>682</v>
      </c>
      <c r="F179" s="243">
        <v>1716</v>
      </c>
      <c r="G179" s="241" t="s">
        <v>5</v>
      </c>
      <c r="I179" s="94" t="s">
        <v>126</v>
      </c>
    </row>
    <row r="180" spans="2:10" x14ac:dyDescent="0.3">
      <c r="B180" s="240" t="s">
        <v>683</v>
      </c>
      <c r="C180" s="241" t="s">
        <v>5</v>
      </c>
      <c r="D180" s="242"/>
      <c r="E180" s="240" t="s">
        <v>683</v>
      </c>
      <c r="F180" s="243">
        <v>1716</v>
      </c>
      <c r="G180" s="241" t="s">
        <v>5</v>
      </c>
      <c r="H180" s="130"/>
    </row>
    <row r="181" spans="2:10" x14ac:dyDescent="0.3">
      <c r="B181" s="240" t="s">
        <v>684</v>
      </c>
      <c r="C181" s="241" t="s">
        <v>5</v>
      </c>
      <c r="D181" s="242"/>
      <c r="E181" s="240" t="s">
        <v>684</v>
      </c>
      <c r="F181" s="243">
        <v>2038</v>
      </c>
      <c r="G181" s="241" t="s">
        <v>5</v>
      </c>
      <c r="H181" s="130"/>
    </row>
    <row r="182" spans="2:10" x14ac:dyDescent="0.3">
      <c r="B182" s="240" t="s">
        <v>685</v>
      </c>
      <c r="C182" s="241" t="s">
        <v>5</v>
      </c>
      <c r="D182" s="242"/>
      <c r="E182" s="240" t="s">
        <v>685</v>
      </c>
      <c r="F182" s="243">
        <v>1944</v>
      </c>
      <c r="G182" s="241" t="s">
        <v>5</v>
      </c>
    </row>
    <row r="183" spans="2:10" x14ac:dyDescent="0.3">
      <c r="B183" s="240" t="s">
        <v>686</v>
      </c>
      <c r="C183" s="241" t="s">
        <v>5</v>
      </c>
      <c r="D183" s="242"/>
      <c r="E183" s="240" t="s">
        <v>686</v>
      </c>
      <c r="F183" s="243">
        <v>1944</v>
      </c>
      <c r="G183" s="241" t="s">
        <v>5</v>
      </c>
    </row>
    <row r="184" spans="2:10" x14ac:dyDescent="0.3">
      <c r="B184" s="240" t="s">
        <v>687</v>
      </c>
      <c r="C184" s="241" t="s">
        <v>5</v>
      </c>
      <c r="D184" s="242"/>
      <c r="E184" s="240" t="s">
        <v>687</v>
      </c>
      <c r="F184" s="243">
        <v>1524</v>
      </c>
      <c r="G184" s="241" t="s">
        <v>5</v>
      </c>
    </row>
    <row r="185" spans="2:10" x14ac:dyDescent="0.3">
      <c r="B185" s="240" t="s">
        <v>688</v>
      </c>
      <c r="C185" s="241" t="s">
        <v>5</v>
      </c>
      <c r="D185" s="242"/>
      <c r="E185" s="240" t="s">
        <v>688</v>
      </c>
      <c r="F185" s="243">
        <v>1404</v>
      </c>
      <c r="G185" s="241" t="s">
        <v>5</v>
      </c>
    </row>
    <row r="186" spans="2:10" x14ac:dyDescent="0.3">
      <c r="B186" s="240" t="s">
        <v>689</v>
      </c>
      <c r="C186" s="241" t="s">
        <v>5</v>
      </c>
      <c r="D186" s="242"/>
      <c r="E186" s="240" t="s">
        <v>689</v>
      </c>
      <c r="F186" s="243">
        <v>1404</v>
      </c>
      <c r="G186" s="241" t="s">
        <v>5</v>
      </c>
    </row>
    <row r="187" spans="2:10" x14ac:dyDescent="0.3">
      <c r="B187" s="240" t="s">
        <v>690</v>
      </c>
      <c r="C187" s="241" t="s">
        <v>5</v>
      </c>
      <c r="D187" s="242"/>
      <c r="E187" s="240" t="s">
        <v>690</v>
      </c>
      <c r="F187" s="243">
        <v>1716</v>
      </c>
      <c r="G187" s="241" t="s">
        <v>5</v>
      </c>
    </row>
    <row r="188" spans="2:10" x14ac:dyDescent="0.3">
      <c r="B188" s="240" t="s">
        <v>691</v>
      </c>
      <c r="C188" s="241" t="s">
        <v>5</v>
      </c>
      <c r="D188" s="242"/>
      <c r="E188" s="240" t="s">
        <v>691</v>
      </c>
      <c r="F188" s="243">
        <v>1644</v>
      </c>
      <c r="G188" s="241" t="s">
        <v>5</v>
      </c>
    </row>
    <row r="189" spans="2:10" x14ac:dyDescent="0.3">
      <c r="B189" s="240" t="s">
        <v>692</v>
      </c>
      <c r="C189" s="241" t="s">
        <v>5</v>
      </c>
      <c r="D189" s="242"/>
      <c r="E189" s="240" t="s">
        <v>692</v>
      </c>
      <c r="F189" s="243">
        <v>1644</v>
      </c>
      <c r="G189" s="241" t="s">
        <v>5</v>
      </c>
    </row>
    <row r="190" spans="2:10" x14ac:dyDescent="0.3">
      <c r="B190" s="240" t="s">
        <v>696</v>
      </c>
      <c r="C190" s="241" t="s">
        <v>5</v>
      </c>
      <c r="D190" s="242"/>
      <c r="E190" s="240" t="s">
        <v>696</v>
      </c>
      <c r="F190" s="243">
        <v>2616</v>
      </c>
      <c r="G190" s="241" t="s">
        <v>5</v>
      </c>
    </row>
    <row r="191" spans="2:10" x14ac:dyDescent="0.3">
      <c r="B191" s="240" t="s">
        <v>697</v>
      </c>
      <c r="C191" s="241" t="s">
        <v>5</v>
      </c>
      <c r="D191" s="242"/>
      <c r="E191" s="240" t="s">
        <v>697</v>
      </c>
      <c r="F191" s="243">
        <v>2328</v>
      </c>
      <c r="G191" s="241" t="s">
        <v>5</v>
      </c>
    </row>
    <row r="192" spans="2:10" x14ac:dyDescent="0.3">
      <c r="B192" s="240" t="s">
        <v>698</v>
      </c>
      <c r="C192" s="241" t="s">
        <v>5</v>
      </c>
      <c r="D192" s="242"/>
      <c r="E192" s="240" t="s">
        <v>698</v>
      </c>
      <c r="F192" s="243">
        <v>2220</v>
      </c>
      <c r="G192" s="241" t="s">
        <v>5</v>
      </c>
    </row>
    <row r="193" spans="2:7" x14ac:dyDescent="0.3">
      <c r="B193" s="240" t="s">
        <v>699</v>
      </c>
      <c r="C193" s="241" t="s">
        <v>5</v>
      </c>
      <c r="D193" s="242"/>
      <c r="E193" s="240" t="s">
        <v>699</v>
      </c>
      <c r="F193" s="243">
        <v>3024</v>
      </c>
      <c r="G193" s="241" t="s">
        <v>5</v>
      </c>
    </row>
    <row r="194" spans="2:7" x14ac:dyDescent="0.3">
      <c r="B194" s="240" t="s">
        <v>700</v>
      </c>
      <c r="C194" s="241" t="s">
        <v>5</v>
      </c>
      <c r="D194" s="242"/>
      <c r="E194" s="240" t="s">
        <v>700</v>
      </c>
      <c r="F194" s="243">
        <v>3108</v>
      </c>
      <c r="G194" s="241" t="s">
        <v>5</v>
      </c>
    </row>
    <row r="195" spans="2:7" x14ac:dyDescent="0.3">
      <c r="B195" s="240" t="s">
        <v>701</v>
      </c>
      <c r="C195" s="241" t="s">
        <v>5</v>
      </c>
      <c r="D195" s="242"/>
      <c r="E195" s="240" t="s">
        <v>701</v>
      </c>
      <c r="F195" s="243">
        <v>3060</v>
      </c>
      <c r="G195" s="241" t="s">
        <v>5</v>
      </c>
    </row>
    <row r="196" spans="2:7" x14ac:dyDescent="0.3">
      <c r="B196" s="240" t="s">
        <v>702</v>
      </c>
      <c r="C196" s="241" t="s">
        <v>5</v>
      </c>
      <c r="D196" s="242"/>
      <c r="E196" s="240" t="s">
        <v>702</v>
      </c>
      <c r="F196" s="243">
        <v>2820</v>
      </c>
      <c r="G196" s="241" t="s">
        <v>5</v>
      </c>
    </row>
    <row r="197" spans="2:7" x14ac:dyDescent="0.3">
      <c r="B197" s="240" t="s">
        <v>703</v>
      </c>
      <c r="C197" s="241" t="s">
        <v>5</v>
      </c>
      <c r="D197" s="242"/>
      <c r="E197" s="240" t="s">
        <v>703</v>
      </c>
      <c r="F197" s="243">
        <v>4668</v>
      </c>
      <c r="G197" s="241" t="s">
        <v>5</v>
      </c>
    </row>
    <row r="198" spans="2:7" x14ac:dyDescent="0.3">
      <c r="B198" s="240" t="s">
        <v>704</v>
      </c>
      <c r="C198" s="241" t="s">
        <v>5</v>
      </c>
      <c r="D198" s="242"/>
      <c r="E198" s="240" t="s">
        <v>704</v>
      </c>
      <c r="F198" s="243">
        <v>4308</v>
      </c>
      <c r="G198" s="241" t="s">
        <v>5</v>
      </c>
    </row>
    <row r="199" spans="2:7" x14ac:dyDescent="0.3">
      <c r="B199" s="240" t="s">
        <v>705</v>
      </c>
      <c r="C199" s="241" t="s">
        <v>5</v>
      </c>
      <c r="D199" s="242"/>
      <c r="E199" s="240" t="s">
        <v>705</v>
      </c>
      <c r="F199" s="243">
        <v>11268</v>
      </c>
      <c r="G199" s="241" t="s">
        <v>5</v>
      </c>
    </row>
    <row r="200" spans="2:7" x14ac:dyDescent="0.3">
      <c r="B200" s="240" t="s">
        <v>708</v>
      </c>
      <c r="C200" s="241" t="s">
        <v>5</v>
      </c>
      <c r="D200" s="242"/>
      <c r="E200" s="240" t="s">
        <v>708</v>
      </c>
      <c r="F200" s="243">
        <v>1700</v>
      </c>
      <c r="G200" s="241" t="s">
        <v>5</v>
      </c>
    </row>
    <row r="201" spans="2:7" x14ac:dyDescent="0.3">
      <c r="B201" s="240" t="s">
        <v>707</v>
      </c>
      <c r="C201" s="241" t="s">
        <v>5</v>
      </c>
      <c r="D201" s="242"/>
      <c r="E201" s="240" t="s">
        <v>707</v>
      </c>
      <c r="F201" s="243">
        <v>4800</v>
      </c>
      <c r="G201" s="241" t="s">
        <v>5</v>
      </c>
    </row>
    <row r="202" spans="2:7" x14ac:dyDescent="0.3">
      <c r="B202" s="240" t="s">
        <v>706</v>
      </c>
      <c r="C202" s="241" t="s">
        <v>5</v>
      </c>
      <c r="D202" s="242"/>
      <c r="E202" s="240" t="s">
        <v>706</v>
      </c>
      <c r="F202" s="243">
        <v>11000</v>
      </c>
      <c r="G202" s="241" t="s">
        <v>5</v>
      </c>
    </row>
    <row r="203" spans="2:7" x14ac:dyDescent="0.3">
      <c r="B203" s="133" t="s">
        <v>641</v>
      </c>
      <c r="C203" s="134" t="s">
        <v>64</v>
      </c>
      <c r="D203" s="135"/>
      <c r="E203" s="133" t="s">
        <v>641</v>
      </c>
      <c r="F203" s="136">
        <v>200</v>
      </c>
      <c r="G203" s="134" t="s">
        <v>64</v>
      </c>
    </row>
    <row r="204" spans="2:7" x14ac:dyDescent="0.3">
      <c r="B204" s="133" t="s">
        <v>633</v>
      </c>
      <c r="C204" s="134" t="s">
        <v>9</v>
      </c>
      <c r="D204" s="135"/>
      <c r="E204" s="133" t="s">
        <v>633</v>
      </c>
      <c r="F204" s="136">
        <v>33</v>
      </c>
      <c r="G204" s="134" t="s">
        <v>9</v>
      </c>
    </row>
    <row r="205" spans="2:7" x14ac:dyDescent="0.3">
      <c r="B205" s="133" t="s">
        <v>642</v>
      </c>
      <c r="C205" s="134" t="s">
        <v>4</v>
      </c>
      <c r="D205" s="135"/>
      <c r="E205" s="133" t="s">
        <v>642</v>
      </c>
      <c r="F205" s="136">
        <v>10</v>
      </c>
      <c r="G205" s="134" t="s">
        <v>4</v>
      </c>
    </row>
    <row r="206" spans="2:7" x14ac:dyDescent="0.3">
      <c r="B206" s="133" t="s">
        <v>549</v>
      </c>
      <c r="C206" s="134" t="s">
        <v>9</v>
      </c>
      <c r="D206" s="135"/>
      <c r="E206" s="133" t="s">
        <v>549</v>
      </c>
      <c r="F206" s="136">
        <v>50</v>
      </c>
      <c r="G206" s="134" t="s">
        <v>9</v>
      </c>
    </row>
    <row r="207" spans="2:7" x14ac:dyDescent="0.3">
      <c r="B207" s="133" t="s">
        <v>550</v>
      </c>
      <c r="C207" s="134" t="s">
        <v>551</v>
      </c>
      <c r="D207" s="135"/>
      <c r="E207" s="133" t="s">
        <v>550</v>
      </c>
      <c r="F207" s="136">
        <v>20</v>
      </c>
      <c r="G207" s="134" t="s">
        <v>551</v>
      </c>
    </row>
    <row r="208" spans="2:7" x14ac:dyDescent="0.3">
      <c r="B208" s="133" t="s">
        <v>552</v>
      </c>
      <c r="C208" s="134" t="s">
        <v>551</v>
      </c>
      <c r="D208" s="135"/>
      <c r="E208" s="133" t="s">
        <v>552</v>
      </c>
      <c r="F208" s="136">
        <v>15</v>
      </c>
      <c r="G208" s="134" t="s">
        <v>551</v>
      </c>
    </row>
    <row r="209" spans="2:7" x14ac:dyDescent="0.3">
      <c r="B209" s="133" t="s">
        <v>553</v>
      </c>
      <c r="C209" s="134" t="s">
        <v>551</v>
      </c>
      <c r="D209" s="135"/>
      <c r="E209" s="133" t="s">
        <v>553</v>
      </c>
      <c r="F209" s="136">
        <v>8</v>
      </c>
      <c r="G209" s="134" t="s">
        <v>551</v>
      </c>
    </row>
    <row r="210" spans="2:7" x14ac:dyDescent="0.3">
      <c r="B210" s="133" t="s">
        <v>429</v>
      </c>
      <c r="C210" s="134" t="s">
        <v>433</v>
      </c>
      <c r="D210" s="135"/>
      <c r="E210" s="133" t="s">
        <v>429</v>
      </c>
      <c r="F210" s="136">
        <v>500</v>
      </c>
      <c r="G210" s="134" t="s">
        <v>433</v>
      </c>
    </row>
    <row r="211" spans="2:7" x14ac:dyDescent="0.3">
      <c r="B211" s="133" t="s">
        <v>430</v>
      </c>
      <c r="C211" s="134" t="s">
        <v>433</v>
      </c>
      <c r="D211" s="135"/>
      <c r="E211" s="133" t="s">
        <v>430</v>
      </c>
      <c r="F211" s="136">
        <v>1000</v>
      </c>
      <c r="G211" s="134" t="s">
        <v>433</v>
      </c>
    </row>
    <row r="212" spans="2:7" x14ac:dyDescent="0.3">
      <c r="B212" s="133" t="s">
        <v>431</v>
      </c>
      <c r="C212" s="134" t="s">
        <v>433</v>
      </c>
      <c r="D212" s="135"/>
      <c r="E212" s="133" t="s">
        <v>431</v>
      </c>
      <c r="F212" s="136">
        <v>1500</v>
      </c>
      <c r="G212" s="134" t="s">
        <v>433</v>
      </c>
    </row>
    <row r="213" spans="2:7" x14ac:dyDescent="0.3">
      <c r="B213" s="133" t="s">
        <v>432</v>
      </c>
      <c r="C213" s="134" t="s">
        <v>433</v>
      </c>
      <c r="D213" s="135"/>
      <c r="E213" s="133" t="s">
        <v>432</v>
      </c>
      <c r="F213" s="136">
        <v>2000</v>
      </c>
      <c r="G213" s="134" t="s">
        <v>433</v>
      </c>
    </row>
    <row r="214" spans="2:7" x14ac:dyDescent="0.3">
      <c r="B214" s="103" t="s">
        <v>57</v>
      </c>
      <c r="C214" s="119" t="s">
        <v>4</v>
      </c>
      <c r="D214" s="120"/>
      <c r="E214" s="103" t="s">
        <v>57</v>
      </c>
      <c r="F214" s="105">
        <v>3.21</v>
      </c>
      <c r="G214" s="119" t="s">
        <v>4</v>
      </c>
    </row>
    <row r="215" spans="2:7" x14ac:dyDescent="0.3">
      <c r="B215" s="146" t="s">
        <v>58</v>
      </c>
      <c r="C215" s="119" t="s">
        <v>4</v>
      </c>
      <c r="D215" s="120"/>
      <c r="E215" s="146" t="s">
        <v>58</v>
      </c>
      <c r="F215" s="105">
        <v>12</v>
      </c>
      <c r="G215" s="119" t="s">
        <v>4</v>
      </c>
    </row>
    <row r="216" spans="2:7" x14ac:dyDescent="0.3">
      <c r="B216" s="146" t="s">
        <v>59</v>
      </c>
      <c r="C216" s="119" t="s">
        <v>4</v>
      </c>
      <c r="D216" s="120"/>
      <c r="E216" s="146" t="s">
        <v>59</v>
      </c>
      <c r="F216" s="105">
        <v>18</v>
      </c>
      <c r="G216" s="119" t="s">
        <v>4</v>
      </c>
    </row>
    <row r="217" spans="2:7" x14ac:dyDescent="0.3">
      <c r="B217" s="146" t="s">
        <v>60</v>
      </c>
      <c r="C217" s="119" t="s">
        <v>4</v>
      </c>
      <c r="D217" s="120"/>
      <c r="E217" s="146" t="s">
        <v>60</v>
      </c>
      <c r="F217" s="105">
        <v>26</v>
      </c>
      <c r="G217" s="119" t="s">
        <v>4</v>
      </c>
    </row>
    <row r="218" spans="2:7" x14ac:dyDescent="0.3">
      <c r="B218" s="103" t="s">
        <v>61</v>
      </c>
      <c r="C218" s="119" t="s">
        <v>4</v>
      </c>
      <c r="D218" s="120"/>
      <c r="E218" s="103" t="s">
        <v>61</v>
      </c>
      <c r="F218" s="105">
        <v>38</v>
      </c>
      <c r="G218" s="119" t="s">
        <v>4</v>
      </c>
    </row>
    <row r="219" spans="2:7" x14ac:dyDescent="0.3">
      <c r="B219" s="147" t="s">
        <v>448</v>
      </c>
      <c r="C219" s="119" t="s">
        <v>5</v>
      </c>
      <c r="D219" s="120"/>
      <c r="E219" s="147" t="s">
        <v>448</v>
      </c>
      <c r="F219" s="148">
        <v>6</v>
      </c>
      <c r="G219" s="119" t="s">
        <v>5</v>
      </c>
    </row>
    <row r="220" spans="2:7" x14ac:dyDescent="0.3">
      <c r="B220" s="147" t="s">
        <v>449</v>
      </c>
      <c r="C220" s="119" t="s">
        <v>5</v>
      </c>
      <c r="D220" s="120"/>
      <c r="E220" s="147" t="s">
        <v>449</v>
      </c>
      <c r="F220" s="148">
        <v>17</v>
      </c>
      <c r="G220" s="119" t="s">
        <v>5</v>
      </c>
    </row>
    <row r="221" spans="2:7" x14ac:dyDescent="0.3">
      <c r="B221" s="147" t="s">
        <v>467</v>
      </c>
      <c r="C221" s="119" t="s">
        <v>5</v>
      </c>
      <c r="D221" s="120"/>
      <c r="E221" s="147" t="s">
        <v>467</v>
      </c>
      <c r="F221" s="148">
        <v>14</v>
      </c>
      <c r="G221" s="119" t="s">
        <v>5</v>
      </c>
    </row>
    <row r="222" spans="2:7" x14ac:dyDescent="0.3">
      <c r="B222" s="147" t="s">
        <v>450</v>
      </c>
      <c r="C222" s="119" t="s">
        <v>5</v>
      </c>
      <c r="D222" s="120"/>
      <c r="E222" s="147" t="s">
        <v>450</v>
      </c>
      <c r="F222" s="148">
        <v>19</v>
      </c>
      <c r="G222" s="119" t="s">
        <v>5</v>
      </c>
    </row>
    <row r="223" spans="2:7" x14ac:dyDescent="0.3">
      <c r="B223" s="147" t="s">
        <v>647</v>
      </c>
      <c r="C223" s="119" t="s">
        <v>4</v>
      </c>
      <c r="D223" s="120"/>
      <c r="E223" s="147" t="s">
        <v>647</v>
      </c>
      <c r="F223" s="148">
        <v>7</v>
      </c>
      <c r="G223" s="119" t="s">
        <v>4</v>
      </c>
    </row>
    <row r="224" spans="2:7" x14ac:dyDescent="0.3">
      <c r="B224" s="103" t="s">
        <v>648</v>
      </c>
      <c r="C224" s="119" t="s">
        <v>4</v>
      </c>
      <c r="D224" s="120"/>
      <c r="E224" s="103" t="s">
        <v>648</v>
      </c>
      <c r="F224" s="105">
        <v>7</v>
      </c>
      <c r="G224" s="119" t="s">
        <v>4</v>
      </c>
    </row>
    <row r="225" spans="2:7" x14ac:dyDescent="0.3">
      <c r="B225" s="103" t="s">
        <v>408</v>
      </c>
      <c r="C225" s="119" t="s">
        <v>4</v>
      </c>
      <c r="D225" s="120"/>
      <c r="E225" s="103" t="s">
        <v>408</v>
      </c>
      <c r="F225" s="105">
        <v>14</v>
      </c>
      <c r="G225" s="119" t="s">
        <v>4</v>
      </c>
    </row>
    <row r="226" spans="2:7" x14ac:dyDescent="0.3">
      <c r="B226" s="103" t="s">
        <v>594</v>
      </c>
      <c r="C226" s="119" t="s">
        <v>4</v>
      </c>
      <c r="D226" s="120"/>
      <c r="E226" s="103" t="s">
        <v>594</v>
      </c>
      <c r="F226" s="105">
        <v>17</v>
      </c>
      <c r="G226" s="119" t="s">
        <v>4</v>
      </c>
    </row>
    <row r="227" spans="2:7" x14ac:dyDescent="0.3">
      <c r="B227" s="118" t="s">
        <v>649</v>
      </c>
      <c r="C227" s="119" t="s">
        <v>4</v>
      </c>
      <c r="D227" s="120"/>
      <c r="E227" s="118" t="s">
        <v>649</v>
      </c>
      <c r="F227" s="105">
        <v>11</v>
      </c>
      <c r="G227" s="119" t="s">
        <v>4</v>
      </c>
    </row>
    <row r="228" spans="2:7" x14ac:dyDescent="0.3">
      <c r="B228" s="118" t="s">
        <v>412</v>
      </c>
      <c r="C228" s="119" t="s">
        <v>4</v>
      </c>
      <c r="D228" s="120"/>
      <c r="E228" s="118" t="s">
        <v>412</v>
      </c>
      <c r="F228" s="105">
        <v>23</v>
      </c>
      <c r="G228" s="119" t="s">
        <v>4</v>
      </c>
    </row>
    <row r="229" spans="2:7" x14ac:dyDescent="0.3">
      <c r="B229" s="118" t="s">
        <v>650</v>
      </c>
      <c r="C229" s="119" t="s">
        <v>4</v>
      </c>
      <c r="D229" s="120"/>
      <c r="E229" s="118" t="s">
        <v>650</v>
      </c>
      <c r="F229" s="121">
        <v>70</v>
      </c>
      <c r="G229" s="119" t="s">
        <v>4</v>
      </c>
    </row>
    <row r="230" spans="2:7" x14ac:dyDescent="0.3">
      <c r="B230" s="118" t="s">
        <v>409</v>
      </c>
      <c r="C230" s="119" t="s">
        <v>4</v>
      </c>
      <c r="D230" s="120"/>
      <c r="E230" s="118" t="s">
        <v>409</v>
      </c>
      <c r="F230" s="121">
        <v>160</v>
      </c>
      <c r="G230" s="119" t="s">
        <v>4</v>
      </c>
    </row>
    <row r="231" spans="2:7" x14ac:dyDescent="0.3">
      <c r="B231" s="118" t="s">
        <v>651</v>
      </c>
      <c r="C231" s="119" t="s">
        <v>4</v>
      </c>
      <c r="D231" s="120"/>
      <c r="E231" s="118" t="s">
        <v>651</v>
      </c>
      <c r="F231" s="121">
        <v>400</v>
      </c>
      <c r="G231" s="119" t="s">
        <v>4</v>
      </c>
    </row>
    <row r="232" spans="2:7" x14ac:dyDescent="0.3">
      <c r="B232" s="118" t="s">
        <v>65</v>
      </c>
      <c r="C232" s="119" t="s">
        <v>4</v>
      </c>
      <c r="D232" s="120"/>
      <c r="E232" s="118" t="s">
        <v>65</v>
      </c>
      <c r="F232" s="121">
        <v>800</v>
      </c>
      <c r="G232" s="119" t="s">
        <v>4</v>
      </c>
    </row>
    <row r="233" spans="2:7" x14ac:dyDescent="0.3">
      <c r="B233" s="118" t="s">
        <v>652</v>
      </c>
      <c r="C233" s="119" t="s">
        <v>4</v>
      </c>
      <c r="D233" s="120"/>
      <c r="E233" s="118" t="s">
        <v>652</v>
      </c>
      <c r="F233" s="121">
        <v>14</v>
      </c>
      <c r="G233" s="119" t="s">
        <v>4</v>
      </c>
    </row>
    <row r="234" spans="2:7" x14ac:dyDescent="0.3">
      <c r="B234" s="118" t="s">
        <v>410</v>
      </c>
      <c r="C234" s="119" t="s">
        <v>4</v>
      </c>
      <c r="D234" s="120"/>
      <c r="E234" s="118" t="s">
        <v>410</v>
      </c>
      <c r="F234" s="121">
        <v>23</v>
      </c>
      <c r="G234" s="119" t="s">
        <v>4</v>
      </c>
    </row>
    <row r="235" spans="2:7" x14ac:dyDescent="0.3">
      <c r="B235" s="118" t="s">
        <v>653</v>
      </c>
      <c r="C235" s="119" t="s">
        <v>4</v>
      </c>
      <c r="D235" s="120"/>
      <c r="E235" s="118" t="s">
        <v>653</v>
      </c>
      <c r="F235" s="121">
        <v>60</v>
      </c>
      <c r="G235" s="119" t="s">
        <v>4</v>
      </c>
    </row>
    <row r="236" spans="2:7" x14ac:dyDescent="0.3">
      <c r="B236" s="118" t="s">
        <v>411</v>
      </c>
      <c r="C236" s="119" t="s">
        <v>4</v>
      </c>
      <c r="D236" s="120"/>
      <c r="E236" s="118" t="s">
        <v>411</v>
      </c>
      <c r="F236" s="121">
        <v>120</v>
      </c>
      <c r="G236" s="119" t="s">
        <v>4</v>
      </c>
    </row>
    <row r="237" spans="2:7" x14ac:dyDescent="0.3">
      <c r="B237" s="118" t="s">
        <v>654</v>
      </c>
      <c r="C237" s="119" t="s">
        <v>4</v>
      </c>
      <c r="D237" s="120"/>
      <c r="E237" s="118" t="s">
        <v>654</v>
      </c>
      <c r="F237" s="121">
        <v>70</v>
      </c>
      <c r="G237" s="119" t="s">
        <v>4</v>
      </c>
    </row>
    <row r="238" spans="2:7" x14ac:dyDescent="0.3">
      <c r="B238" s="118" t="s">
        <v>32</v>
      </c>
      <c r="C238" s="119" t="s">
        <v>4</v>
      </c>
      <c r="D238" s="120"/>
      <c r="E238" s="118" t="s">
        <v>32</v>
      </c>
      <c r="F238" s="121">
        <v>160</v>
      </c>
      <c r="G238" s="119" t="s">
        <v>4</v>
      </c>
    </row>
    <row r="239" spans="2:7" x14ac:dyDescent="0.3">
      <c r="B239" s="118" t="s">
        <v>423</v>
      </c>
      <c r="C239" s="119" t="s">
        <v>50</v>
      </c>
      <c r="D239" s="120"/>
      <c r="E239" s="118" t="s">
        <v>423</v>
      </c>
      <c r="F239" s="121">
        <v>1070</v>
      </c>
      <c r="G239" s="119" t="s">
        <v>50</v>
      </c>
    </row>
    <row r="240" spans="2:7" x14ac:dyDescent="0.3">
      <c r="B240" s="118" t="s">
        <v>425</v>
      </c>
      <c r="C240" s="119" t="s">
        <v>4</v>
      </c>
      <c r="D240" s="120"/>
      <c r="E240" s="118" t="s">
        <v>425</v>
      </c>
      <c r="F240" s="121">
        <v>40</v>
      </c>
      <c r="G240" s="119" t="s">
        <v>4</v>
      </c>
    </row>
    <row r="241" spans="2:7" x14ac:dyDescent="0.3">
      <c r="B241" s="118" t="s">
        <v>424</v>
      </c>
      <c r="C241" s="119" t="s">
        <v>421</v>
      </c>
      <c r="D241" s="120"/>
      <c r="E241" s="118" t="s">
        <v>424</v>
      </c>
      <c r="F241" s="121">
        <v>2500</v>
      </c>
      <c r="G241" s="119" t="s">
        <v>421</v>
      </c>
    </row>
    <row r="242" spans="2:7" x14ac:dyDescent="0.3">
      <c r="B242" s="118" t="s">
        <v>422</v>
      </c>
      <c r="C242" s="119" t="s">
        <v>50</v>
      </c>
      <c r="D242" s="120"/>
      <c r="E242" s="118" t="s">
        <v>422</v>
      </c>
      <c r="F242" s="121">
        <v>2000</v>
      </c>
      <c r="G242" s="119" t="s">
        <v>50</v>
      </c>
    </row>
    <row r="243" spans="2:7" x14ac:dyDescent="0.3">
      <c r="B243" s="118" t="s">
        <v>66</v>
      </c>
      <c r="C243" s="119" t="s">
        <v>0</v>
      </c>
      <c r="D243" s="120"/>
      <c r="E243" s="118" t="s">
        <v>66</v>
      </c>
      <c r="F243" s="121">
        <v>535</v>
      </c>
      <c r="G243" s="119" t="s">
        <v>0</v>
      </c>
    </row>
    <row r="244" spans="2:7" x14ac:dyDescent="0.3">
      <c r="B244" s="118" t="s">
        <v>436</v>
      </c>
      <c r="C244" s="119" t="s">
        <v>0</v>
      </c>
      <c r="D244" s="120"/>
      <c r="E244" s="118" t="s">
        <v>436</v>
      </c>
      <c r="F244" s="122">
        <v>1000</v>
      </c>
      <c r="G244" s="119" t="s">
        <v>0</v>
      </c>
    </row>
    <row r="245" spans="2:7" x14ac:dyDescent="0.3">
      <c r="B245" s="118" t="s">
        <v>124</v>
      </c>
      <c r="C245" s="119" t="s">
        <v>0</v>
      </c>
      <c r="D245" s="120"/>
      <c r="E245" s="118" t="s">
        <v>124</v>
      </c>
      <c r="F245" s="121">
        <v>1500</v>
      </c>
      <c r="G245" s="119" t="s">
        <v>0</v>
      </c>
    </row>
    <row r="246" spans="2:7" x14ac:dyDescent="0.3">
      <c r="B246" s="118" t="s">
        <v>437</v>
      </c>
      <c r="C246" s="119" t="s">
        <v>0</v>
      </c>
      <c r="D246" s="120"/>
      <c r="E246" s="118" t="s">
        <v>437</v>
      </c>
      <c r="F246" s="122">
        <v>1000</v>
      </c>
      <c r="G246" s="119" t="s">
        <v>0</v>
      </c>
    </row>
    <row r="247" spans="2:7" x14ac:dyDescent="0.3">
      <c r="B247" s="118" t="s">
        <v>159</v>
      </c>
      <c r="C247" s="119" t="s">
        <v>0</v>
      </c>
      <c r="D247" s="120"/>
      <c r="E247" s="118" t="s">
        <v>159</v>
      </c>
      <c r="F247" s="122">
        <v>1500</v>
      </c>
      <c r="G247" s="119" t="s">
        <v>0</v>
      </c>
    </row>
    <row r="248" spans="2:7" x14ac:dyDescent="0.3">
      <c r="B248" s="118" t="s">
        <v>435</v>
      </c>
      <c r="C248" s="119" t="s">
        <v>0</v>
      </c>
      <c r="D248" s="120"/>
      <c r="E248" s="118" t="s">
        <v>435</v>
      </c>
      <c r="F248" s="121">
        <v>2500</v>
      </c>
      <c r="G248" s="119" t="s">
        <v>0</v>
      </c>
    </row>
    <row r="249" spans="2:7" x14ac:dyDescent="0.3">
      <c r="B249" s="143" t="s">
        <v>445</v>
      </c>
      <c r="C249" s="119" t="s">
        <v>0</v>
      </c>
      <c r="D249" s="120"/>
      <c r="E249" s="143" t="s">
        <v>445</v>
      </c>
      <c r="F249" s="144">
        <v>2500</v>
      </c>
      <c r="G249" s="119" t="s">
        <v>0</v>
      </c>
    </row>
    <row r="250" spans="2:7" x14ac:dyDescent="0.3">
      <c r="B250" s="143" t="s">
        <v>446</v>
      </c>
      <c r="C250" s="119" t="s">
        <v>0</v>
      </c>
      <c r="D250" s="120"/>
      <c r="E250" s="143" t="s">
        <v>446</v>
      </c>
      <c r="F250" s="144">
        <v>3000</v>
      </c>
      <c r="G250" s="119" t="s">
        <v>0</v>
      </c>
    </row>
    <row r="251" spans="2:7" x14ac:dyDescent="0.3">
      <c r="B251" s="143" t="s">
        <v>447</v>
      </c>
      <c r="C251" s="119" t="s">
        <v>0</v>
      </c>
      <c r="D251" s="120"/>
      <c r="E251" s="143" t="s">
        <v>447</v>
      </c>
      <c r="F251" s="144">
        <v>3500</v>
      </c>
      <c r="G251" s="119" t="s">
        <v>0</v>
      </c>
    </row>
    <row r="252" spans="2:7" x14ac:dyDescent="0.3">
      <c r="B252" s="118" t="s">
        <v>441</v>
      </c>
      <c r="C252" s="119" t="s">
        <v>162</v>
      </c>
      <c r="D252" s="120"/>
      <c r="E252" s="118" t="s">
        <v>441</v>
      </c>
      <c r="F252" s="121">
        <v>1500</v>
      </c>
      <c r="G252" s="119" t="s">
        <v>162</v>
      </c>
    </row>
    <row r="253" spans="2:7" x14ac:dyDescent="0.3">
      <c r="B253" s="118" t="s">
        <v>442</v>
      </c>
      <c r="C253" s="119" t="s">
        <v>162</v>
      </c>
      <c r="D253" s="120"/>
      <c r="E253" s="118" t="s">
        <v>442</v>
      </c>
      <c r="F253" s="121">
        <v>2500</v>
      </c>
      <c r="G253" s="119" t="s">
        <v>162</v>
      </c>
    </row>
    <row r="254" spans="2:7" x14ac:dyDescent="0.3">
      <c r="B254" s="118" t="s">
        <v>471</v>
      </c>
      <c r="C254" s="119" t="s">
        <v>162</v>
      </c>
      <c r="D254" s="120"/>
      <c r="E254" s="118" t="s">
        <v>471</v>
      </c>
      <c r="F254" s="121">
        <v>3000</v>
      </c>
      <c r="G254" s="119" t="s">
        <v>162</v>
      </c>
    </row>
    <row r="255" spans="2:7" x14ac:dyDescent="0.3">
      <c r="B255" s="118" t="s">
        <v>443</v>
      </c>
      <c r="C255" s="119" t="s">
        <v>50</v>
      </c>
      <c r="D255" s="120"/>
      <c r="E255" s="118" t="s">
        <v>443</v>
      </c>
      <c r="F255" s="121">
        <v>15000</v>
      </c>
      <c r="G255" s="119" t="s">
        <v>50</v>
      </c>
    </row>
    <row r="256" spans="2:7" x14ac:dyDescent="0.3">
      <c r="F256" s="94"/>
      <c r="G256" s="94"/>
    </row>
    <row r="257" spans="2:7" x14ac:dyDescent="0.3">
      <c r="B257" s="123"/>
      <c r="C257" s="124"/>
      <c r="E257" s="123" t="s">
        <v>309</v>
      </c>
      <c r="F257" s="125">
        <v>0</v>
      </c>
      <c r="G257" s="125"/>
    </row>
    <row r="258" spans="2:7" x14ac:dyDescent="0.3">
      <c r="B258" s="94" t="s">
        <v>306</v>
      </c>
      <c r="C258" s="124" t="s">
        <v>13</v>
      </c>
      <c r="E258" s="94" t="s">
        <v>306</v>
      </c>
      <c r="F258" s="126">
        <v>399</v>
      </c>
      <c r="G258" s="126"/>
    </row>
    <row r="259" spans="2:7" x14ac:dyDescent="0.3">
      <c r="B259" s="94" t="s">
        <v>307</v>
      </c>
      <c r="C259" s="124" t="s">
        <v>13</v>
      </c>
      <c r="E259" s="94" t="s">
        <v>307</v>
      </c>
      <c r="F259" s="125">
        <v>499</v>
      </c>
      <c r="G259" s="125"/>
    </row>
    <row r="260" spans="2:7" x14ac:dyDescent="0.3">
      <c r="B260" s="94" t="s">
        <v>308</v>
      </c>
      <c r="C260" s="124" t="s">
        <v>13</v>
      </c>
      <c r="E260" s="94" t="s">
        <v>308</v>
      </c>
      <c r="F260" s="125">
        <v>599</v>
      </c>
      <c r="G260" s="125"/>
    </row>
    <row r="261" spans="2:7" x14ac:dyDescent="0.3">
      <c r="B261" s="94" t="s">
        <v>469</v>
      </c>
      <c r="C261" s="124" t="s">
        <v>13</v>
      </c>
      <c r="E261" s="94" t="s">
        <v>469</v>
      </c>
      <c r="F261" s="125">
        <v>799</v>
      </c>
      <c r="G261" s="125"/>
    </row>
    <row r="262" spans="2:7" x14ac:dyDescent="0.3">
      <c r="C262" s="124"/>
      <c r="E262" s="94" t="s">
        <v>470</v>
      </c>
      <c r="F262" s="125">
        <v>1200</v>
      </c>
      <c r="G262" s="125"/>
    </row>
    <row r="263" spans="2:7" x14ac:dyDescent="0.3">
      <c r="B263" s="123"/>
      <c r="C263" s="94" t="s">
        <v>112</v>
      </c>
      <c r="E263" s="123"/>
      <c r="F263" s="125"/>
      <c r="G263" s="125"/>
    </row>
    <row r="264" spans="2:7" x14ac:dyDescent="0.3">
      <c r="B264" s="94" t="s">
        <v>33</v>
      </c>
      <c r="C264" s="94" t="s">
        <v>68</v>
      </c>
      <c r="E264" s="127" t="s">
        <v>70</v>
      </c>
      <c r="F264" s="128" t="s">
        <v>106</v>
      </c>
    </row>
    <row r="265" spans="2:7" x14ac:dyDescent="0.3">
      <c r="B265" s="94" t="s">
        <v>55</v>
      </c>
      <c r="C265" s="94" t="s">
        <v>166</v>
      </c>
      <c r="E265" s="129" t="s">
        <v>71</v>
      </c>
      <c r="F265" s="128" t="s">
        <v>145</v>
      </c>
    </row>
    <row r="266" spans="2:7" x14ac:dyDescent="0.3">
      <c r="B266" s="94" t="s">
        <v>54</v>
      </c>
      <c r="C266" s="94" t="s">
        <v>167</v>
      </c>
      <c r="E266" s="129" t="s">
        <v>72</v>
      </c>
      <c r="F266" s="128" t="s">
        <v>168</v>
      </c>
    </row>
    <row r="267" spans="2:7" x14ac:dyDescent="0.3">
      <c r="B267" s="94" t="s">
        <v>91</v>
      </c>
      <c r="C267" s="94" t="s">
        <v>67</v>
      </c>
      <c r="E267" s="129" t="s">
        <v>73</v>
      </c>
      <c r="F267" s="128" t="s">
        <v>107</v>
      </c>
    </row>
    <row r="268" spans="2:7" x14ac:dyDescent="0.3">
      <c r="B268" s="94" t="s">
        <v>92</v>
      </c>
      <c r="C268" s="94" t="s">
        <v>113</v>
      </c>
      <c r="E268" s="129" t="s">
        <v>74</v>
      </c>
      <c r="F268" s="128" t="s">
        <v>108</v>
      </c>
    </row>
    <row r="269" spans="2:7" x14ac:dyDescent="0.3">
      <c r="B269" s="94" t="s">
        <v>93</v>
      </c>
      <c r="E269" s="129" t="s">
        <v>75</v>
      </c>
      <c r="F269" s="128" t="s">
        <v>109</v>
      </c>
    </row>
    <row r="270" spans="2:7" x14ac:dyDescent="0.3">
      <c r="B270" s="94" t="s">
        <v>56</v>
      </c>
      <c r="E270" s="127" t="s">
        <v>76</v>
      </c>
    </row>
    <row r="271" spans="2:7" x14ac:dyDescent="0.3">
      <c r="E271" s="131" t="s">
        <v>77</v>
      </c>
      <c r="F271" s="132" t="s">
        <v>110</v>
      </c>
      <c r="G271" s="132"/>
    </row>
    <row r="272" spans="2:7" x14ac:dyDescent="0.3">
      <c r="E272" s="129" t="s">
        <v>78</v>
      </c>
      <c r="F272" s="132" t="s">
        <v>128</v>
      </c>
      <c r="G272" s="132"/>
    </row>
    <row r="273" spans="5:7" x14ac:dyDescent="0.3">
      <c r="E273" s="131" t="s">
        <v>79</v>
      </c>
      <c r="F273" s="132" t="s">
        <v>69</v>
      </c>
      <c r="G273" s="132"/>
    </row>
    <row r="274" spans="5:7" x14ac:dyDescent="0.3">
      <c r="E274" s="129" t="s">
        <v>80</v>
      </c>
      <c r="F274" s="132" t="s">
        <v>127</v>
      </c>
      <c r="G274" s="132"/>
    </row>
    <row r="275" spans="5:7" x14ac:dyDescent="0.3">
      <c r="E275" s="129" t="s">
        <v>81</v>
      </c>
    </row>
    <row r="276" spans="5:7" x14ac:dyDescent="0.3">
      <c r="E276" s="129" t="s">
        <v>82</v>
      </c>
    </row>
    <row r="277" spans="5:7" x14ac:dyDescent="0.3">
      <c r="E277" s="127" t="s">
        <v>83</v>
      </c>
    </row>
    <row r="278" spans="5:7" x14ac:dyDescent="0.3">
      <c r="E278" s="129" t="s">
        <v>84</v>
      </c>
    </row>
    <row r="279" spans="5:7" x14ac:dyDescent="0.3">
      <c r="E279" s="131" t="s">
        <v>85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3 E123" xr:uid="{4E72ACC1-F8D7-441A-AD53-CF900A231B63}">
      <formula1>$C$16:$C$821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H8" zoomScale="60" zoomScaleNormal="70" workbookViewId="0">
      <selection activeCell="L55" sqref="L55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52" bestFit="1" customWidth="1"/>
    <col min="11" max="11" width="53.5546875" bestFit="1" customWidth="1"/>
    <col min="12" max="13" width="62.44140625" customWidth="1"/>
    <col min="14" max="14" width="53.5546875" bestFit="1" customWidth="1"/>
    <col min="15" max="15" width="20.33203125" customWidth="1"/>
    <col min="16" max="16" width="26.77734375" style="4" bestFit="1" customWidth="1"/>
    <col min="17" max="17" width="63.33203125" style="4" bestFit="1" customWidth="1"/>
    <col min="18" max="18" width="27.5546875" style="4" customWidth="1"/>
    <col min="19" max="19" width="45.77734375" customWidth="1"/>
    <col min="20" max="20" width="23.33203125" customWidth="1"/>
    <col min="21" max="21" width="13.77734375" bestFit="1" customWidth="1"/>
    <col min="23" max="23" width="46.77734375" bestFit="1" customWidth="1"/>
  </cols>
  <sheetData>
    <row r="2" spans="2:23" ht="34.200000000000003" customHeight="1" x14ac:dyDescent="0.3">
      <c r="B2" s="2" t="s">
        <v>271</v>
      </c>
      <c r="C2" s="2" t="s">
        <v>272</v>
      </c>
      <c r="D2" s="2" t="s">
        <v>276</v>
      </c>
      <c r="E2" s="2" t="s">
        <v>277</v>
      </c>
      <c r="G2" s="3" t="s">
        <v>278</v>
      </c>
      <c r="H2" s="4"/>
    </row>
    <row r="3" spans="2:23" s="6" customFormat="1" ht="27.6" customHeight="1" x14ac:dyDescent="0.3">
      <c r="B3" s="5" t="s">
        <v>279</v>
      </c>
      <c r="C3" s="5" t="s">
        <v>170</v>
      </c>
      <c r="D3" s="5" t="s">
        <v>171</v>
      </c>
      <c r="E3" s="5" t="s">
        <v>171</v>
      </c>
      <c r="G3" s="5" t="s">
        <v>171</v>
      </c>
      <c r="H3" s="5" t="s">
        <v>171</v>
      </c>
      <c r="I3" s="5" t="s">
        <v>102</v>
      </c>
      <c r="J3" s="7" t="s">
        <v>280</v>
      </c>
      <c r="K3" s="7" t="s">
        <v>281</v>
      </c>
      <c r="N3" s="204" t="s">
        <v>282</v>
      </c>
      <c r="O3" s="204" t="s">
        <v>283</v>
      </c>
      <c r="P3" s="204"/>
      <c r="Q3" s="205"/>
      <c r="R3" s="205"/>
      <c r="T3" s="7"/>
      <c r="U3" s="7"/>
      <c r="W3" t="s">
        <v>619</v>
      </c>
    </row>
    <row r="4" spans="2:23" ht="16.8" customHeight="1" x14ac:dyDescent="0.3">
      <c r="B4" s="8" t="s">
        <v>172</v>
      </c>
      <c r="C4" s="9" t="s">
        <v>173</v>
      </c>
      <c r="D4" s="9" t="s">
        <v>174</v>
      </c>
      <c r="E4" s="9" t="s">
        <v>285</v>
      </c>
      <c r="G4" s="9" t="s">
        <v>284</v>
      </c>
      <c r="H4" s="9" t="s">
        <v>284</v>
      </c>
      <c r="I4" s="10" t="s">
        <v>666</v>
      </c>
      <c r="J4" s="11" t="s">
        <v>273</v>
      </c>
      <c r="K4" s="10" t="s">
        <v>103</v>
      </c>
      <c r="N4" s="206" t="s">
        <v>246</v>
      </c>
      <c r="O4" s="207" t="s">
        <v>261</v>
      </c>
      <c r="P4" s="208" t="s">
        <v>286</v>
      </c>
      <c r="Q4" s="209"/>
      <c r="R4" s="209"/>
      <c r="T4" s="10" t="s">
        <v>298</v>
      </c>
      <c r="U4" s="9" t="s">
        <v>238</v>
      </c>
      <c r="W4" t="s">
        <v>618</v>
      </c>
    </row>
    <row r="5" spans="2:23" ht="16.8" customHeight="1" x14ac:dyDescent="0.3">
      <c r="B5" s="8" t="s">
        <v>175</v>
      </c>
      <c r="C5" s="9" t="s">
        <v>176</v>
      </c>
      <c r="D5" s="9" t="s">
        <v>174</v>
      </c>
      <c r="E5" s="9" t="s">
        <v>285</v>
      </c>
      <c r="G5" s="9" t="s">
        <v>284</v>
      </c>
      <c r="H5" s="9" t="s">
        <v>287</v>
      </c>
      <c r="I5" s="10" t="s">
        <v>667</v>
      </c>
      <c r="J5" s="11" t="s">
        <v>274</v>
      </c>
      <c r="K5" s="10" t="s">
        <v>590</v>
      </c>
      <c r="N5" s="210" t="s">
        <v>305</v>
      </c>
      <c r="O5" s="208" t="s">
        <v>262</v>
      </c>
      <c r="P5" s="208" t="s">
        <v>338</v>
      </c>
      <c r="Q5" s="211" t="s">
        <v>300</v>
      </c>
      <c r="R5" t="s">
        <v>710</v>
      </c>
      <c r="S5" t="s">
        <v>711</v>
      </c>
      <c r="T5" s="10" t="s">
        <v>299</v>
      </c>
      <c r="U5" s="9" t="s">
        <v>290</v>
      </c>
      <c r="W5" t="s">
        <v>620</v>
      </c>
    </row>
    <row r="6" spans="2:23" ht="16.8" customHeight="1" x14ac:dyDescent="0.3">
      <c r="B6" s="8" t="s">
        <v>177</v>
      </c>
      <c r="C6" s="9" t="s">
        <v>178</v>
      </c>
      <c r="D6" s="9" t="s">
        <v>179</v>
      </c>
      <c r="E6" s="9" t="s">
        <v>287</v>
      </c>
      <c r="G6" s="9" t="s">
        <v>287</v>
      </c>
      <c r="H6" s="9" t="s">
        <v>186</v>
      </c>
      <c r="I6" s="10" t="s">
        <v>668</v>
      </c>
      <c r="J6" s="11" t="s">
        <v>597</v>
      </c>
      <c r="K6" s="10" t="s">
        <v>589</v>
      </c>
      <c r="N6" s="210" t="s">
        <v>247</v>
      </c>
      <c r="O6" s="208" t="s">
        <v>263</v>
      </c>
      <c r="P6" s="208" t="s">
        <v>336</v>
      </c>
      <c r="Q6" s="211" t="s">
        <v>300</v>
      </c>
      <c r="R6" t="s">
        <v>710</v>
      </c>
      <c r="S6" t="s">
        <v>711</v>
      </c>
      <c r="T6" s="10" t="s">
        <v>300</v>
      </c>
      <c r="U6" s="9" t="s">
        <v>275</v>
      </c>
      <c r="W6" t="s">
        <v>621</v>
      </c>
    </row>
    <row r="7" spans="2:23" ht="16.8" customHeight="1" x14ac:dyDescent="0.3">
      <c r="B7" s="8" t="s">
        <v>180</v>
      </c>
      <c r="C7" s="9" t="s">
        <v>181</v>
      </c>
      <c r="D7" s="9" t="s">
        <v>179</v>
      </c>
      <c r="E7" s="9" t="s">
        <v>287</v>
      </c>
      <c r="G7" s="9" t="s">
        <v>186</v>
      </c>
      <c r="H7" s="9" t="s">
        <v>227</v>
      </c>
      <c r="I7" s="10" t="s">
        <v>669</v>
      </c>
      <c r="J7" s="13" t="s">
        <v>288</v>
      </c>
      <c r="K7" s="13" t="s">
        <v>69</v>
      </c>
      <c r="N7" s="210" t="s">
        <v>248</v>
      </c>
      <c r="O7" s="1" t="s">
        <v>601</v>
      </c>
      <c r="P7" s="208" t="s">
        <v>337</v>
      </c>
      <c r="Q7" s="211" t="s">
        <v>299</v>
      </c>
      <c r="R7" s="210" t="s">
        <v>248</v>
      </c>
      <c r="S7" t="s">
        <v>709</v>
      </c>
      <c r="T7" s="10"/>
      <c r="U7" s="9"/>
      <c r="W7" t="s">
        <v>622</v>
      </c>
    </row>
    <row r="8" spans="2:23" ht="16.8" customHeight="1" x14ac:dyDescent="0.3">
      <c r="B8" s="8" t="s">
        <v>182</v>
      </c>
      <c r="C8" s="9" t="s">
        <v>183</v>
      </c>
      <c r="D8" s="9" t="s">
        <v>179</v>
      </c>
      <c r="E8" s="9" t="s">
        <v>287</v>
      </c>
      <c r="G8" s="9" t="s">
        <v>287</v>
      </c>
      <c r="H8" s="9" t="s">
        <v>289</v>
      </c>
      <c r="I8" s="10" t="s">
        <v>670</v>
      </c>
      <c r="J8" s="14" t="s">
        <v>554</v>
      </c>
      <c r="K8" s="14" t="s">
        <v>127</v>
      </c>
      <c r="N8" s="210" t="s">
        <v>249</v>
      </c>
      <c r="O8" s="1" t="s">
        <v>602</v>
      </c>
      <c r="P8" s="208" t="s">
        <v>335</v>
      </c>
      <c r="Q8" s="211" t="s">
        <v>299</v>
      </c>
      <c r="R8" s="210" t="s">
        <v>248</v>
      </c>
      <c r="S8" t="s">
        <v>709</v>
      </c>
      <c r="W8" t="s">
        <v>623</v>
      </c>
    </row>
    <row r="9" spans="2:23" ht="16.8" customHeight="1" x14ac:dyDescent="0.3">
      <c r="B9" s="8" t="s">
        <v>184</v>
      </c>
      <c r="C9" s="9" t="s">
        <v>185</v>
      </c>
      <c r="D9" s="9" t="s">
        <v>186</v>
      </c>
      <c r="E9" s="9" t="s">
        <v>291</v>
      </c>
      <c r="G9" s="9" t="s">
        <v>186</v>
      </c>
      <c r="H9" s="9" t="s">
        <v>113</v>
      </c>
      <c r="I9" s="10" t="s">
        <v>671</v>
      </c>
      <c r="J9" s="13" t="s">
        <v>598</v>
      </c>
      <c r="K9" s="14" t="s">
        <v>444</v>
      </c>
      <c r="N9" s="206" t="s">
        <v>250</v>
      </c>
      <c r="O9" s="207" t="s">
        <v>264</v>
      </c>
      <c r="P9" s="208" t="s">
        <v>576</v>
      </c>
      <c r="Q9" s="211" t="s">
        <v>300</v>
      </c>
      <c r="R9" t="s">
        <v>710</v>
      </c>
      <c r="S9" t="s">
        <v>711</v>
      </c>
      <c r="T9" t="s">
        <v>323</v>
      </c>
      <c r="U9" s="4" t="s">
        <v>330</v>
      </c>
      <c r="W9" t="s">
        <v>624</v>
      </c>
    </row>
    <row r="10" spans="2:23" ht="16.8" customHeight="1" x14ac:dyDescent="0.3">
      <c r="B10" s="8" t="s">
        <v>187</v>
      </c>
      <c r="C10" s="9" t="s">
        <v>188</v>
      </c>
      <c r="D10" s="9" t="s">
        <v>186</v>
      </c>
      <c r="E10" s="9" t="s">
        <v>291</v>
      </c>
      <c r="G10" s="9" t="s">
        <v>186</v>
      </c>
      <c r="H10" s="4" t="s">
        <v>374</v>
      </c>
      <c r="I10" s="24" t="s">
        <v>672</v>
      </c>
      <c r="J10" t="s">
        <v>566</v>
      </c>
      <c r="K10" s="14" t="s">
        <v>567</v>
      </c>
      <c r="N10" s="210" t="s">
        <v>251</v>
      </c>
      <c r="O10" s="1" t="s">
        <v>265</v>
      </c>
      <c r="P10" s="208" t="s">
        <v>335</v>
      </c>
      <c r="Q10" s="211" t="s">
        <v>299</v>
      </c>
      <c r="R10" s="210" t="s">
        <v>248</v>
      </c>
      <c r="S10" t="s">
        <v>709</v>
      </c>
      <c r="T10" t="s">
        <v>324</v>
      </c>
      <c r="U10" s="4" t="s">
        <v>331</v>
      </c>
      <c r="W10" t="s">
        <v>635</v>
      </c>
    </row>
    <row r="11" spans="2:23" ht="16.8" customHeight="1" x14ac:dyDescent="0.3">
      <c r="B11" s="8" t="s">
        <v>189</v>
      </c>
      <c r="C11" s="9" t="s">
        <v>190</v>
      </c>
      <c r="D11" s="9" t="s">
        <v>191</v>
      </c>
      <c r="E11" s="9" t="s">
        <v>287</v>
      </c>
      <c r="G11" s="9" t="s">
        <v>227</v>
      </c>
      <c r="H11" s="4" t="s">
        <v>373</v>
      </c>
      <c r="I11" s="24" t="s">
        <v>673</v>
      </c>
      <c r="J11" t="s">
        <v>271</v>
      </c>
      <c r="N11" s="212" t="s">
        <v>252</v>
      </c>
      <c r="O11" s="1" t="s">
        <v>266</v>
      </c>
      <c r="P11" s="208" t="s">
        <v>335</v>
      </c>
      <c r="Q11" s="211" t="s">
        <v>299</v>
      </c>
      <c r="R11" s="210" t="s">
        <v>248</v>
      </c>
      <c r="S11" t="s">
        <v>709</v>
      </c>
      <c r="T11" t="s">
        <v>325</v>
      </c>
      <c r="U11" s="4" t="s">
        <v>333</v>
      </c>
      <c r="W11" t="s">
        <v>636</v>
      </c>
    </row>
    <row r="12" spans="2:23" ht="16.8" customHeight="1" x14ac:dyDescent="0.3">
      <c r="B12" s="8" t="s">
        <v>192</v>
      </c>
      <c r="C12" s="9" t="s">
        <v>193</v>
      </c>
      <c r="D12" s="9" t="s">
        <v>191</v>
      </c>
      <c r="E12" s="9" t="s">
        <v>287</v>
      </c>
      <c r="G12" s="9" t="s">
        <v>287</v>
      </c>
      <c r="H12" s="4" t="s">
        <v>375</v>
      </c>
      <c r="I12" s="13" t="s">
        <v>674</v>
      </c>
      <c r="N12" s="210" t="s">
        <v>631</v>
      </c>
      <c r="O12" s="1" t="s">
        <v>632</v>
      </c>
      <c r="P12" s="208" t="s">
        <v>335</v>
      </c>
      <c r="Q12" s="211" t="s">
        <v>299</v>
      </c>
      <c r="R12" s="210" t="s">
        <v>248</v>
      </c>
      <c r="S12" t="s">
        <v>709</v>
      </c>
      <c r="T12" t="s">
        <v>326</v>
      </c>
      <c r="U12" s="4" t="s">
        <v>334</v>
      </c>
      <c r="W12" t="s">
        <v>637</v>
      </c>
    </row>
    <row r="13" spans="2:23" ht="16.8" customHeight="1" x14ac:dyDescent="0.3">
      <c r="B13" s="8" t="s">
        <v>194</v>
      </c>
      <c r="C13" s="9" t="s">
        <v>195</v>
      </c>
      <c r="D13" s="9" t="s">
        <v>191</v>
      </c>
      <c r="E13" s="9" t="s">
        <v>287</v>
      </c>
      <c r="G13" s="9" t="s">
        <v>287</v>
      </c>
      <c r="H13" s="4" t="s">
        <v>376</v>
      </c>
      <c r="I13" s="13" t="s">
        <v>674</v>
      </c>
      <c r="N13" s="12" t="s">
        <v>610</v>
      </c>
      <c r="O13" s="1" t="s">
        <v>611</v>
      </c>
      <c r="P13" s="208" t="s">
        <v>335</v>
      </c>
      <c r="Q13" s="211" t="s">
        <v>299</v>
      </c>
      <c r="R13" s="210" t="s">
        <v>248</v>
      </c>
      <c r="S13" t="s">
        <v>709</v>
      </c>
      <c r="T13" t="s">
        <v>341</v>
      </c>
      <c r="U13" s="4" t="s">
        <v>580</v>
      </c>
      <c r="W13" t="s">
        <v>638</v>
      </c>
    </row>
    <row r="14" spans="2:23" ht="16.8" customHeight="1" x14ac:dyDescent="0.3">
      <c r="B14" s="8" t="s">
        <v>196</v>
      </c>
      <c r="C14" s="9" t="s">
        <v>197</v>
      </c>
      <c r="D14" s="9" t="s">
        <v>191</v>
      </c>
      <c r="E14" s="9" t="s">
        <v>287</v>
      </c>
      <c r="G14" s="9" t="s">
        <v>287</v>
      </c>
      <c r="H14" s="4" t="s">
        <v>372</v>
      </c>
      <c r="I14" s="25" t="s">
        <v>675</v>
      </c>
      <c r="J14" s="4"/>
      <c r="N14" s="210" t="s">
        <v>643</v>
      </c>
      <c r="O14" s="207" t="s">
        <v>644</v>
      </c>
      <c r="P14" s="208" t="s">
        <v>336</v>
      </c>
      <c r="Q14" s="211" t="s">
        <v>300</v>
      </c>
      <c r="R14" t="s">
        <v>710</v>
      </c>
      <c r="S14" t="s">
        <v>711</v>
      </c>
      <c r="T14" t="s">
        <v>342</v>
      </c>
      <c r="U14" s="4" t="s">
        <v>581</v>
      </c>
      <c r="W14" t="s">
        <v>639</v>
      </c>
    </row>
    <row r="15" spans="2:23" ht="16.8" customHeight="1" x14ac:dyDescent="0.3">
      <c r="B15" s="8" t="s">
        <v>198</v>
      </c>
      <c r="C15" s="9" t="s">
        <v>199</v>
      </c>
      <c r="D15" s="9" t="s">
        <v>191</v>
      </c>
      <c r="E15" s="9" t="s">
        <v>287</v>
      </c>
      <c r="G15" s="9" t="s">
        <v>227</v>
      </c>
      <c r="H15" s="4" t="s">
        <v>378</v>
      </c>
      <c r="I15" s="25" t="s">
        <v>382</v>
      </c>
      <c r="N15" s="210" t="s">
        <v>645</v>
      </c>
      <c r="O15" s="207" t="s">
        <v>646</v>
      </c>
      <c r="P15" s="208" t="s">
        <v>335</v>
      </c>
      <c r="Q15" s="211" t="s">
        <v>299</v>
      </c>
      <c r="R15" s="244"/>
      <c r="T15" t="s">
        <v>327</v>
      </c>
      <c r="U15" s="4" t="s">
        <v>332</v>
      </c>
      <c r="W15" t="s">
        <v>634</v>
      </c>
    </row>
    <row r="16" spans="2:23" ht="16.8" customHeight="1" x14ac:dyDescent="0.3">
      <c r="B16" s="8" t="s">
        <v>200</v>
      </c>
      <c r="C16" s="9" t="s">
        <v>201</v>
      </c>
      <c r="D16" s="9" t="s">
        <v>202</v>
      </c>
      <c r="E16" s="9" t="s">
        <v>285</v>
      </c>
      <c r="G16" s="9" t="s">
        <v>284</v>
      </c>
      <c r="H16" s="4" t="s">
        <v>377</v>
      </c>
      <c r="I16" s="25" t="s">
        <v>381</v>
      </c>
      <c r="N16" s="210" t="s">
        <v>253</v>
      </c>
      <c r="O16" s="207" t="s">
        <v>267</v>
      </c>
      <c r="P16" s="208" t="s">
        <v>607</v>
      </c>
      <c r="Q16" s="211" t="s">
        <v>298</v>
      </c>
      <c r="R16" s="244"/>
      <c r="T16" t="s">
        <v>328</v>
      </c>
    </row>
    <row r="17" spans="2:20" ht="16.8" customHeight="1" x14ac:dyDescent="0.3">
      <c r="B17" s="8" t="s">
        <v>203</v>
      </c>
      <c r="C17" s="9" t="s">
        <v>204</v>
      </c>
      <c r="D17" s="9" t="s">
        <v>202</v>
      </c>
      <c r="E17" s="9" t="s">
        <v>285</v>
      </c>
      <c r="G17" s="9" t="s">
        <v>284</v>
      </c>
      <c r="H17" s="4"/>
      <c r="N17" s="210" t="s">
        <v>254</v>
      </c>
      <c r="O17" s="1" t="s">
        <v>603</v>
      </c>
      <c r="P17" s="208" t="s">
        <v>238</v>
      </c>
      <c r="Q17" s="211" t="s">
        <v>298</v>
      </c>
      <c r="R17" s="244"/>
      <c r="T17" t="s">
        <v>329</v>
      </c>
    </row>
    <row r="18" spans="2:20" ht="16.8" customHeight="1" x14ac:dyDescent="0.3">
      <c r="B18" s="8" t="s">
        <v>205</v>
      </c>
      <c r="C18" s="9" t="s">
        <v>206</v>
      </c>
      <c r="D18" s="9" t="s">
        <v>202</v>
      </c>
      <c r="E18" s="9" t="s">
        <v>285</v>
      </c>
      <c r="G18" s="9" t="s">
        <v>284</v>
      </c>
      <c r="H18" s="4"/>
      <c r="I18" s="22" t="s">
        <v>349</v>
      </c>
      <c r="J18" s="20" t="s">
        <v>309</v>
      </c>
      <c r="K18" s="14" t="s">
        <v>554</v>
      </c>
      <c r="L18" t="s">
        <v>663</v>
      </c>
      <c r="M18" s="10" t="s">
        <v>590</v>
      </c>
      <c r="N18" s="210" t="s">
        <v>255</v>
      </c>
      <c r="O18" s="1" t="s">
        <v>604</v>
      </c>
      <c r="P18" s="208" t="s">
        <v>238</v>
      </c>
      <c r="Q18" s="211" t="s">
        <v>298</v>
      </c>
      <c r="R18" s="244"/>
    </row>
    <row r="19" spans="2:20" ht="16.8" customHeight="1" x14ac:dyDescent="0.3">
      <c r="B19" s="8" t="s">
        <v>207</v>
      </c>
      <c r="C19" s="9" t="s">
        <v>208</v>
      </c>
      <c r="D19" s="9" t="s">
        <v>209</v>
      </c>
      <c r="E19" s="9" t="s">
        <v>289</v>
      </c>
      <c r="G19" s="9" t="s">
        <v>289</v>
      </c>
      <c r="H19" s="4"/>
      <c r="I19" s="22" t="s">
        <v>350</v>
      </c>
      <c r="J19" s="20" t="s">
        <v>309</v>
      </c>
      <c r="K19" s="14" t="s">
        <v>554</v>
      </c>
      <c r="L19" t="s">
        <v>663</v>
      </c>
      <c r="M19" s="10" t="s">
        <v>590</v>
      </c>
      <c r="N19" s="213" t="s">
        <v>599</v>
      </c>
      <c r="O19" s="214" t="s">
        <v>605</v>
      </c>
      <c r="P19" s="208" t="s">
        <v>292</v>
      </c>
      <c r="Q19" s="208" t="s">
        <v>340</v>
      </c>
      <c r="R19" s="209"/>
    </row>
    <row r="20" spans="2:20" ht="16.8" customHeight="1" x14ac:dyDescent="0.3">
      <c r="B20" s="8" t="s">
        <v>210</v>
      </c>
      <c r="C20" s="9" t="s">
        <v>211</v>
      </c>
      <c r="D20" s="9" t="s">
        <v>209</v>
      </c>
      <c r="E20" s="9" t="s">
        <v>289</v>
      </c>
      <c r="G20" s="9" t="s">
        <v>289</v>
      </c>
      <c r="H20" s="4"/>
      <c r="I20" s="22" t="s">
        <v>351</v>
      </c>
      <c r="J20" s="20" t="s">
        <v>309</v>
      </c>
      <c r="K20" s="14" t="s">
        <v>554</v>
      </c>
      <c r="L20" t="s">
        <v>663</v>
      </c>
      <c r="M20" s="10" t="s">
        <v>590</v>
      </c>
      <c r="N20" s="206" t="s">
        <v>256</v>
      </c>
      <c r="O20" s="207" t="s">
        <v>268</v>
      </c>
      <c r="P20" s="208" t="s">
        <v>609</v>
      </c>
      <c r="Q20" s="208" t="s">
        <v>339</v>
      </c>
      <c r="R20" s="209"/>
    </row>
    <row r="21" spans="2:20" ht="16.8" customHeight="1" x14ac:dyDescent="0.3">
      <c r="B21" s="15" t="s">
        <v>212</v>
      </c>
      <c r="C21" s="9" t="s">
        <v>213</v>
      </c>
      <c r="D21" s="9" t="s">
        <v>214</v>
      </c>
      <c r="E21" s="9" t="s">
        <v>289</v>
      </c>
      <c r="G21" s="9" t="s">
        <v>289</v>
      </c>
      <c r="H21" s="4"/>
      <c r="I21" s="22" t="s">
        <v>573</v>
      </c>
      <c r="J21" s="21" t="s">
        <v>306</v>
      </c>
      <c r="K21" s="14" t="s">
        <v>554</v>
      </c>
      <c r="L21" t="s">
        <v>663</v>
      </c>
      <c r="M21" s="10" t="s">
        <v>590</v>
      </c>
      <c r="N21" s="210" t="s">
        <v>257</v>
      </c>
      <c r="O21" s="207" t="s">
        <v>269</v>
      </c>
      <c r="P21" s="208" t="s">
        <v>292</v>
      </c>
      <c r="Q21" s="208" t="s">
        <v>340</v>
      </c>
      <c r="R21" s="209"/>
    </row>
    <row r="22" spans="2:20" ht="16.8" customHeight="1" x14ac:dyDescent="0.3">
      <c r="B22" s="15" t="s">
        <v>215</v>
      </c>
      <c r="C22" s="9" t="s">
        <v>216</v>
      </c>
      <c r="D22" s="9" t="s">
        <v>214</v>
      </c>
      <c r="E22" s="9" t="s">
        <v>289</v>
      </c>
      <c r="G22" s="9" t="s">
        <v>289</v>
      </c>
      <c r="H22" s="4"/>
      <c r="I22" s="22" t="s">
        <v>428</v>
      </c>
      <c r="J22" s="21" t="s">
        <v>306</v>
      </c>
      <c r="K22" s="13" t="s">
        <v>598</v>
      </c>
      <c r="L22" s="11" t="s">
        <v>597</v>
      </c>
      <c r="M22" s="10" t="s">
        <v>589</v>
      </c>
      <c r="N22" s="212" t="s">
        <v>258</v>
      </c>
      <c r="O22" s="207" t="s">
        <v>270</v>
      </c>
      <c r="P22" s="208" t="s">
        <v>399</v>
      </c>
      <c r="Q22" s="211" t="s">
        <v>300</v>
      </c>
      <c r="R22" s="244"/>
    </row>
    <row r="23" spans="2:20" ht="16.8" customHeight="1" x14ac:dyDescent="0.3">
      <c r="B23" s="8" t="s">
        <v>217</v>
      </c>
      <c r="C23" s="9" t="s">
        <v>218</v>
      </c>
      <c r="D23" s="9" t="s">
        <v>113</v>
      </c>
      <c r="E23" s="9" t="s">
        <v>113</v>
      </c>
      <c r="G23" s="9" t="s">
        <v>113</v>
      </c>
      <c r="H23" s="4"/>
      <c r="I23" s="22" t="s">
        <v>352</v>
      </c>
      <c r="J23" s="21" t="s">
        <v>307</v>
      </c>
      <c r="K23" s="13" t="s">
        <v>598</v>
      </c>
      <c r="L23" s="11" t="s">
        <v>597</v>
      </c>
      <c r="M23" s="10" t="s">
        <v>589</v>
      </c>
      <c r="N23" s="210" t="s">
        <v>259</v>
      </c>
      <c r="O23" s="207" t="s">
        <v>293</v>
      </c>
      <c r="P23" s="208" t="s">
        <v>292</v>
      </c>
      <c r="Q23" s="208" t="s">
        <v>340</v>
      </c>
      <c r="R23" s="209"/>
    </row>
    <row r="24" spans="2:20" ht="16.8" customHeight="1" x14ac:dyDescent="0.3">
      <c r="B24" s="15" t="s">
        <v>219</v>
      </c>
      <c r="C24" s="9" t="s">
        <v>220</v>
      </c>
      <c r="D24" s="9" t="s">
        <v>113</v>
      </c>
      <c r="E24" s="9" t="s">
        <v>113</v>
      </c>
      <c r="G24" s="9" t="s">
        <v>113</v>
      </c>
      <c r="H24" s="4"/>
      <c r="I24" s="22" t="s">
        <v>353</v>
      </c>
      <c r="J24" s="20" t="s">
        <v>309</v>
      </c>
      <c r="K24" s="13" t="s">
        <v>598</v>
      </c>
      <c r="L24" s="11" t="s">
        <v>597</v>
      </c>
      <c r="M24" s="10" t="s">
        <v>589</v>
      </c>
      <c r="N24" s="213" t="s">
        <v>600</v>
      </c>
      <c r="O24" s="214" t="s">
        <v>606</v>
      </c>
      <c r="P24" s="208" t="s">
        <v>292</v>
      </c>
      <c r="Q24" s="208" t="s">
        <v>340</v>
      </c>
      <c r="R24" s="209"/>
    </row>
    <row r="25" spans="2:20" ht="16.8" customHeight="1" x14ac:dyDescent="0.3">
      <c r="B25" s="15" t="s">
        <v>221</v>
      </c>
      <c r="C25" s="9" t="s">
        <v>222</v>
      </c>
      <c r="D25" s="9" t="s">
        <v>113</v>
      </c>
      <c r="E25" s="9" t="s">
        <v>113</v>
      </c>
      <c r="G25" s="9" t="s">
        <v>113</v>
      </c>
      <c r="H25" s="4"/>
      <c r="I25" s="22" t="s">
        <v>354</v>
      </c>
      <c r="J25" s="21" t="s">
        <v>306</v>
      </c>
      <c r="K25" s="13" t="s">
        <v>598</v>
      </c>
      <c r="L25" s="11" t="s">
        <v>597</v>
      </c>
      <c r="M25" s="10" t="s">
        <v>589</v>
      </c>
      <c r="N25" s="210" t="s">
        <v>367</v>
      </c>
      <c r="O25" s="207" t="s">
        <v>368</v>
      </c>
      <c r="P25" s="208" t="s">
        <v>336</v>
      </c>
      <c r="Q25" s="211" t="s">
        <v>300</v>
      </c>
      <c r="R25" s="244"/>
    </row>
    <row r="26" spans="2:20" ht="15.6" x14ac:dyDescent="0.3">
      <c r="B26" s="8" t="s">
        <v>223</v>
      </c>
      <c r="C26" s="9" t="s">
        <v>224</v>
      </c>
      <c r="D26" s="9" t="s">
        <v>174</v>
      </c>
      <c r="E26" s="9" t="s">
        <v>285</v>
      </c>
      <c r="G26" s="9" t="s">
        <v>284</v>
      </c>
      <c r="H26" s="4"/>
      <c r="I26" s="22" t="s">
        <v>535</v>
      </c>
      <c r="J26" s="21" t="s">
        <v>306</v>
      </c>
      <c r="K26" s="13" t="s">
        <v>598</v>
      </c>
      <c r="L26" s="11" t="s">
        <v>597</v>
      </c>
      <c r="M26" s="10" t="s">
        <v>589</v>
      </c>
      <c r="N26" s="210" t="s">
        <v>260</v>
      </c>
      <c r="O26" s="207" t="s">
        <v>294</v>
      </c>
      <c r="P26" s="208" t="s">
        <v>608</v>
      </c>
      <c r="Q26" s="208" t="s">
        <v>340</v>
      </c>
      <c r="R26" s="209"/>
    </row>
    <row r="27" spans="2:20" ht="15.6" x14ac:dyDescent="0.3">
      <c r="B27" s="15" t="s">
        <v>295</v>
      </c>
      <c r="C27" s="9" t="s">
        <v>295</v>
      </c>
      <c r="D27" s="9" t="s">
        <v>113</v>
      </c>
      <c r="E27" s="9" t="s">
        <v>113</v>
      </c>
      <c r="G27" s="9" t="s">
        <v>113</v>
      </c>
      <c r="H27" s="4"/>
      <c r="I27" s="23" t="s">
        <v>355</v>
      </c>
      <c r="J27" s="20" t="s">
        <v>309</v>
      </c>
      <c r="K27" s="14" t="s">
        <v>554</v>
      </c>
      <c r="L27" t="s">
        <v>663</v>
      </c>
      <c r="M27" s="10" t="s">
        <v>590</v>
      </c>
      <c r="N27" s="12"/>
      <c r="O27" s="1"/>
      <c r="P27" s="9"/>
      <c r="Q27" s="10"/>
      <c r="R27"/>
    </row>
    <row r="28" spans="2:20" ht="15.6" x14ac:dyDescent="0.3">
      <c r="B28" s="8" t="s">
        <v>225</v>
      </c>
      <c r="C28" s="9" t="s">
        <v>226</v>
      </c>
      <c r="D28" s="9" t="s">
        <v>227</v>
      </c>
      <c r="E28" s="9" t="s">
        <v>291</v>
      </c>
      <c r="G28" s="9" t="s">
        <v>227</v>
      </c>
      <c r="H28" s="4"/>
      <c r="I28" s="23" t="s">
        <v>500</v>
      </c>
      <c r="J28" s="20" t="s">
        <v>309</v>
      </c>
      <c r="K28" s="14" t="s">
        <v>554</v>
      </c>
      <c r="L28" t="s">
        <v>663</v>
      </c>
      <c r="M28" s="10" t="s">
        <v>590</v>
      </c>
      <c r="N28" s="10" t="s">
        <v>666</v>
      </c>
      <c r="O28" s="10" t="s">
        <v>389</v>
      </c>
      <c r="P28" s="206" t="s">
        <v>246</v>
      </c>
      <c r="Q28" s="206" t="s">
        <v>246</v>
      </c>
      <c r="R28" s="245"/>
    </row>
    <row r="29" spans="2:20" ht="15.6" x14ac:dyDescent="0.3">
      <c r="B29" s="8" t="s">
        <v>228</v>
      </c>
      <c r="C29" s="9" t="s">
        <v>229</v>
      </c>
      <c r="D29" s="9" t="s">
        <v>227</v>
      </c>
      <c r="E29" s="9" t="s">
        <v>291</v>
      </c>
      <c r="G29" s="9" t="s">
        <v>227</v>
      </c>
      <c r="H29" s="4"/>
      <c r="I29" s="23" t="s">
        <v>499</v>
      </c>
      <c r="J29" s="20" t="s">
        <v>309</v>
      </c>
      <c r="K29" s="14" t="s">
        <v>554</v>
      </c>
      <c r="L29" t="s">
        <v>663</v>
      </c>
      <c r="M29" s="10" t="s">
        <v>590</v>
      </c>
      <c r="N29" s="10" t="s">
        <v>667</v>
      </c>
      <c r="O29" s="10" t="s">
        <v>390</v>
      </c>
      <c r="P29" s="210" t="s">
        <v>305</v>
      </c>
      <c r="Q29" s="210" t="s">
        <v>305</v>
      </c>
      <c r="R29" s="246"/>
    </row>
    <row r="30" spans="2:20" ht="15.6" x14ac:dyDescent="0.3">
      <c r="B30" s="8" t="s">
        <v>230</v>
      </c>
      <c r="C30" s="9" t="s">
        <v>231</v>
      </c>
      <c r="D30" s="9" t="s">
        <v>227</v>
      </c>
      <c r="E30" s="9" t="s">
        <v>291</v>
      </c>
      <c r="G30" s="9" t="s">
        <v>186</v>
      </c>
      <c r="H30" s="4"/>
      <c r="I30" s="23" t="s">
        <v>417</v>
      </c>
      <c r="J30" s="21" t="s">
        <v>307</v>
      </c>
      <c r="K30" s="13" t="s">
        <v>288</v>
      </c>
      <c r="L30" t="s">
        <v>662</v>
      </c>
      <c r="M30" s="10" t="s">
        <v>664</v>
      </c>
      <c r="N30" s="10" t="s">
        <v>668</v>
      </c>
      <c r="O30" s="10" t="s">
        <v>391</v>
      </c>
      <c r="P30" s="210" t="s">
        <v>643</v>
      </c>
      <c r="Q30" s="210" t="s">
        <v>643</v>
      </c>
      <c r="R30" s="246"/>
    </row>
    <row r="31" spans="2:20" ht="15.6" x14ac:dyDescent="0.3">
      <c r="B31" s="8" t="s">
        <v>232</v>
      </c>
      <c r="C31" s="9" t="s">
        <v>233</v>
      </c>
      <c r="D31" s="9" t="s">
        <v>227</v>
      </c>
      <c r="E31" s="9" t="s">
        <v>291</v>
      </c>
      <c r="G31" s="9" t="s">
        <v>186</v>
      </c>
      <c r="H31" s="4"/>
      <c r="I31" s="23" t="s">
        <v>418</v>
      </c>
      <c r="J31" s="21" t="s">
        <v>307</v>
      </c>
      <c r="K31" s="13" t="s">
        <v>288</v>
      </c>
      <c r="L31" t="s">
        <v>662</v>
      </c>
      <c r="M31" s="10" t="s">
        <v>664</v>
      </c>
      <c r="N31" s="10" t="s">
        <v>669</v>
      </c>
      <c r="O31" s="10" t="s">
        <v>392</v>
      </c>
      <c r="P31" s="210" t="s">
        <v>247</v>
      </c>
      <c r="Q31" s="210" t="s">
        <v>247</v>
      </c>
      <c r="R31" s="246"/>
    </row>
    <row r="32" spans="2:20" ht="15.6" x14ac:dyDescent="0.3">
      <c r="B32" s="8" t="s">
        <v>383</v>
      </c>
      <c r="C32" s="9" t="s">
        <v>385</v>
      </c>
      <c r="D32" s="9" t="s">
        <v>373</v>
      </c>
      <c r="E32" s="9" t="s">
        <v>373</v>
      </c>
      <c r="G32" s="9" t="s">
        <v>373</v>
      </c>
      <c r="H32" s="4"/>
      <c r="I32" s="23" t="s">
        <v>356</v>
      </c>
      <c r="J32" s="20" t="s">
        <v>309</v>
      </c>
      <c r="K32" s="13" t="s">
        <v>288</v>
      </c>
      <c r="L32" s="11" t="s">
        <v>597</v>
      </c>
      <c r="M32" s="10" t="s">
        <v>664</v>
      </c>
      <c r="N32" s="10" t="s">
        <v>670</v>
      </c>
      <c r="O32" s="10" t="s">
        <v>676</v>
      </c>
      <c r="P32" s="210" t="s">
        <v>248</v>
      </c>
      <c r="Q32" s="210" t="s">
        <v>248</v>
      </c>
      <c r="R32" s="246"/>
    </row>
    <row r="33" spans="2:18" ht="15.6" x14ac:dyDescent="0.3">
      <c r="B33" s="8" t="s">
        <v>369</v>
      </c>
      <c r="C33" s="9" t="s">
        <v>386</v>
      </c>
      <c r="D33" s="9" t="s">
        <v>374</v>
      </c>
      <c r="E33" s="9" t="s">
        <v>374</v>
      </c>
      <c r="G33" s="9" t="s">
        <v>374</v>
      </c>
      <c r="H33" s="4"/>
      <c r="I33" s="23" t="s">
        <v>357</v>
      </c>
      <c r="J33" s="20" t="s">
        <v>309</v>
      </c>
      <c r="K33" s="13" t="s">
        <v>718</v>
      </c>
      <c r="L33" s="11" t="s">
        <v>597</v>
      </c>
      <c r="M33" s="10" t="s">
        <v>664</v>
      </c>
      <c r="N33" s="10" t="s">
        <v>671</v>
      </c>
      <c r="O33" s="12" t="s">
        <v>393</v>
      </c>
      <c r="P33" s="210" t="s">
        <v>249</v>
      </c>
      <c r="Q33" s="210" t="s">
        <v>712</v>
      </c>
      <c r="R33" s="246"/>
    </row>
    <row r="34" spans="2:18" ht="15.6" x14ac:dyDescent="0.3">
      <c r="B34" s="8" t="s">
        <v>370</v>
      </c>
      <c r="C34" s="9" t="s">
        <v>387</v>
      </c>
      <c r="D34" s="9" t="s">
        <v>375</v>
      </c>
      <c r="E34" s="9" t="s">
        <v>375</v>
      </c>
      <c r="G34" s="9" t="s">
        <v>375</v>
      </c>
      <c r="H34" s="4"/>
      <c r="I34" s="23" t="s">
        <v>358</v>
      </c>
      <c r="J34" s="20" t="s">
        <v>309</v>
      </c>
      <c r="K34" s="13" t="s">
        <v>718</v>
      </c>
      <c r="L34" s="11" t="s">
        <v>597</v>
      </c>
      <c r="M34" s="10" t="s">
        <v>664</v>
      </c>
      <c r="N34" s="24" t="s">
        <v>672</v>
      </c>
      <c r="O34" s="12" t="s">
        <v>394</v>
      </c>
      <c r="P34" s="206" t="s">
        <v>250</v>
      </c>
      <c r="Q34" s="206" t="s">
        <v>250</v>
      </c>
      <c r="R34" s="245"/>
    </row>
    <row r="35" spans="2:18" ht="15.6" x14ac:dyDescent="0.3">
      <c r="B35" s="8" t="s">
        <v>371</v>
      </c>
      <c r="C35" s="9" t="s">
        <v>384</v>
      </c>
      <c r="D35" s="9" t="s">
        <v>376</v>
      </c>
      <c r="E35" s="9" t="s">
        <v>376</v>
      </c>
      <c r="G35" s="9" t="s">
        <v>376</v>
      </c>
      <c r="H35" s="4"/>
      <c r="I35" s="23" t="s">
        <v>359</v>
      </c>
      <c r="J35" s="20" t="s">
        <v>309</v>
      </c>
      <c r="K35" s="13" t="s">
        <v>718</v>
      </c>
      <c r="L35" s="11" t="s">
        <v>597</v>
      </c>
      <c r="M35" s="10" t="s">
        <v>664</v>
      </c>
      <c r="N35" s="24" t="s">
        <v>673</v>
      </c>
      <c r="O35" s="12" t="s">
        <v>395</v>
      </c>
      <c r="P35" s="210" t="s">
        <v>251</v>
      </c>
      <c r="Q35" s="210" t="s">
        <v>713</v>
      </c>
      <c r="R35" s="246"/>
    </row>
    <row r="36" spans="2:18" ht="15.6" x14ac:dyDescent="0.3">
      <c r="B36" s="16" t="s">
        <v>234</v>
      </c>
      <c r="C36" s="9" t="s">
        <v>235</v>
      </c>
      <c r="D36" s="9" t="s">
        <v>236</v>
      </c>
      <c r="E36" s="9" t="s">
        <v>236</v>
      </c>
      <c r="G36" s="17"/>
      <c r="H36" s="4"/>
      <c r="I36" s="23" t="s">
        <v>360</v>
      </c>
      <c r="J36" s="21" t="s">
        <v>306</v>
      </c>
      <c r="K36" s="13" t="s">
        <v>718</v>
      </c>
      <c r="L36" s="11" t="s">
        <v>597</v>
      </c>
      <c r="M36" s="10" t="s">
        <v>664</v>
      </c>
      <c r="N36" s="10" t="s">
        <v>379</v>
      </c>
      <c r="O36" s="12" t="s">
        <v>396</v>
      </c>
      <c r="P36" s="212" t="s">
        <v>252</v>
      </c>
      <c r="Q36" s="212" t="s">
        <v>714</v>
      </c>
      <c r="R36" s="247"/>
    </row>
    <row r="37" spans="2:18" ht="15.6" x14ac:dyDescent="0.3">
      <c r="B37" s="16" t="s">
        <v>237</v>
      </c>
      <c r="C37" s="9" t="s">
        <v>238</v>
      </c>
      <c r="D37" s="9" t="s">
        <v>236</v>
      </c>
      <c r="E37" s="9" t="s">
        <v>236</v>
      </c>
      <c r="G37" s="17" t="s">
        <v>372</v>
      </c>
      <c r="H37" s="4"/>
      <c r="I37" s="23" t="s">
        <v>614</v>
      </c>
      <c r="J37" s="21" t="s">
        <v>306</v>
      </c>
      <c r="K37" s="13" t="s">
        <v>718</v>
      </c>
      <c r="L37" s="11" t="s">
        <v>597</v>
      </c>
      <c r="M37" s="10" t="s">
        <v>664</v>
      </c>
      <c r="N37" s="13" t="s">
        <v>288</v>
      </c>
      <c r="O37" s="10" t="s">
        <v>426</v>
      </c>
      <c r="P37" s="210" t="s">
        <v>631</v>
      </c>
      <c r="Q37" s="210" t="s">
        <v>631</v>
      </c>
      <c r="R37" s="246"/>
    </row>
    <row r="38" spans="2:18" ht="15.6" x14ac:dyDescent="0.3">
      <c r="B38" s="18" t="s">
        <v>239</v>
      </c>
      <c r="C38" s="9" t="s">
        <v>240</v>
      </c>
      <c r="D38" s="9" t="s">
        <v>236</v>
      </c>
      <c r="E38" s="9" t="s">
        <v>236</v>
      </c>
      <c r="G38" s="17" t="s">
        <v>377</v>
      </c>
      <c r="H38" s="4"/>
      <c r="I38" s="23" t="s">
        <v>534</v>
      </c>
      <c r="J38" s="20" t="s">
        <v>309</v>
      </c>
      <c r="K38" s="13" t="s">
        <v>718</v>
      </c>
      <c r="L38" s="11" t="s">
        <v>597</v>
      </c>
      <c r="M38" s="10" t="s">
        <v>664</v>
      </c>
      <c r="N38" s="12" t="s">
        <v>380</v>
      </c>
      <c r="O38" s="12" t="s">
        <v>398</v>
      </c>
      <c r="P38" s="12" t="s">
        <v>610</v>
      </c>
      <c r="Q38" s="210" t="s">
        <v>715</v>
      </c>
      <c r="R38" s="246"/>
    </row>
    <row r="39" spans="2:18" ht="15.6" x14ac:dyDescent="0.3">
      <c r="B39" s="19" t="s">
        <v>241</v>
      </c>
      <c r="C39" s="9" t="s">
        <v>242</v>
      </c>
      <c r="D39" s="9" t="s">
        <v>236</v>
      </c>
      <c r="E39" s="9" t="s">
        <v>236</v>
      </c>
      <c r="G39" s="17" t="s">
        <v>378</v>
      </c>
      <c r="H39" s="4"/>
      <c r="I39" s="23" t="s">
        <v>474</v>
      </c>
      <c r="J39" s="21" t="s">
        <v>307</v>
      </c>
      <c r="K39" s="13" t="s">
        <v>718</v>
      </c>
      <c r="L39" s="11" t="s">
        <v>597</v>
      </c>
      <c r="M39" s="10" t="s">
        <v>664</v>
      </c>
      <c r="N39" s="25" t="s">
        <v>564</v>
      </c>
      <c r="O39" s="12" t="s">
        <v>565</v>
      </c>
      <c r="P39" s="210" t="s">
        <v>643</v>
      </c>
      <c r="Q39" s="210" t="s">
        <v>643</v>
      </c>
      <c r="R39" s="246"/>
    </row>
    <row r="40" spans="2:18" ht="15.6" x14ac:dyDescent="0.3">
      <c r="B40" s="19" t="s">
        <v>243</v>
      </c>
      <c r="C40" s="9" t="s">
        <v>244</v>
      </c>
      <c r="D40" s="9" t="s">
        <v>236</v>
      </c>
      <c r="E40" s="9" t="s">
        <v>236</v>
      </c>
      <c r="G40" s="17"/>
      <c r="H40" s="4"/>
      <c r="I40" s="23" t="s">
        <v>361</v>
      </c>
      <c r="J40" s="20" t="s">
        <v>572</v>
      </c>
      <c r="K40" s="13" t="s">
        <v>718</v>
      </c>
      <c r="L40" s="11" t="s">
        <v>597</v>
      </c>
      <c r="M40" s="10" t="s">
        <v>664</v>
      </c>
      <c r="N40" s="12" t="s">
        <v>382</v>
      </c>
      <c r="O40" s="10"/>
      <c r="P40" s="210" t="s">
        <v>645</v>
      </c>
      <c r="Q40" s="210" t="s">
        <v>716</v>
      </c>
      <c r="R40" s="246"/>
    </row>
    <row r="41" spans="2:18" ht="15.6" x14ac:dyDescent="0.3">
      <c r="H41" s="4"/>
      <c r="I41" s="23" t="s">
        <v>615</v>
      </c>
      <c r="J41" s="20" t="s">
        <v>309</v>
      </c>
      <c r="K41" s="13" t="s">
        <v>718</v>
      </c>
      <c r="L41" s="11" t="s">
        <v>597</v>
      </c>
      <c r="M41" s="10" t="s">
        <v>664</v>
      </c>
      <c r="N41" s="12" t="s">
        <v>381</v>
      </c>
      <c r="O41" s="10"/>
      <c r="P41" s="210" t="s">
        <v>253</v>
      </c>
      <c r="Q41" s="210" t="s">
        <v>253</v>
      </c>
      <c r="R41" s="246"/>
    </row>
    <row r="42" spans="2:18" ht="15.6" x14ac:dyDescent="0.3">
      <c r="H42" s="4"/>
      <c r="I42" s="23" t="s">
        <v>362</v>
      </c>
      <c r="J42" s="20" t="s">
        <v>309</v>
      </c>
      <c r="K42" s="13" t="s">
        <v>718</v>
      </c>
      <c r="L42" s="11" t="s">
        <v>597</v>
      </c>
      <c r="M42" s="10" t="s">
        <v>664</v>
      </c>
      <c r="N42" s="10"/>
      <c r="O42" s="10"/>
      <c r="P42" s="210" t="s">
        <v>254</v>
      </c>
      <c r="Q42" s="210" t="s">
        <v>254</v>
      </c>
      <c r="R42" s="246"/>
    </row>
    <row r="43" spans="2:18" ht="15.6" x14ac:dyDescent="0.3">
      <c r="H43" s="4"/>
      <c r="I43" s="23" t="s">
        <v>616</v>
      </c>
      <c r="J43" s="20" t="s">
        <v>309</v>
      </c>
      <c r="K43" s="13" t="s">
        <v>718</v>
      </c>
      <c r="L43" s="11" t="s">
        <v>597</v>
      </c>
      <c r="M43" s="10" t="s">
        <v>664</v>
      </c>
      <c r="P43" s="210" t="s">
        <v>255</v>
      </c>
      <c r="Q43" s="210" t="s">
        <v>255</v>
      </c>
      <c r="R43" s="246"/>
    </row>
    <row r="44" spans="2:18" ht="15.6" x14ac:dyDescent="0.3">
      <c r="H44" s="4"/>
      <c r="I44" s="23" t="s">
        <v>363</v>
      </c>
      <c r="J44" s="20" t="s">
        <v>309</v>
      </c>
      <c r="K44" s="13" t="s">
        <v>718</v>
      </c>
      <c r="L44" s="11" t="s">
        <v>597</v>
      </c>
      <c r="M44" s="10" t="s">
        <v>664</v>
      </c>
      <c r="P44" s="213" t="s">
        <v>599</v>
      </c>
      <c r="Q44" s="213" t="s">
        <v>599</v>
      </c>
      <c r="R44" s="248"/>
    </row>
    <row r="45" spans="2:18" ht="15.6" x14ac:dyDescent="0.3">
      <c r="H45" s="4"/>
      <c r="I45" s="23" t="s">
        <v>364</v>
      </c>
      <c r="J45" s="20" t="s">
        <v>309</v>
      </c>
      <c r="K45" s="13" t="s">
        <v>718</v>
      </c>
      <c r="L45" s="11" t="s">
        <v>597</v>
      </c>
      <c r="M45" s="10" t="s">
        <v>664</v>
      </c>
      <c r="P45" s="206" t="s">
        <v>256</v>
      </c>
      <c r="Q45" s="206" t="s">
        <v>256</v>
      </c>
      <c r="R45" s="245"/>
    </row>
    <row r="46" spans="2:18" ht="15.6" x14ac:dyDescent="0.3">
      <c r="H46" s="4"/>
      <c r="I46" t="s">
        <v>660</v>
      </c>
      <c r="J46" s="20" t="s">
        <v>309</v>
      </c>
      <c r="K46" s="13" t="s">
        <v>718</v>
      </c>
      <c r="L46" s="11" t="s">
        <v>597</v>
      </c>
      <c r="M46" s="10" t="s">
        <v>664</v>
      </c>
      <c r="P46" s="210" t="s">
        <v>257</v>
      </c>
      <c r="Q46" s="210" t="s">
        <v>257</v>
      </c>
      <c r="R46" s="246"/>
    </row>
    <row r="47" spans="2:18" ht="15.6" x14ac:dyDescent="0.3">
      <c r="I47" t="s">
        <v>661</v>
      </c>
      <c r="J47" s="20" t="s">
        <v>309</v>
      </c>
      <c r="K47" s="13" t="s">
        <v>598</v>
      </c>
      <c r="L47" s="11" t="s">
        <v>597</v>
      </c>
      <c r="M47" s="10" t="s">
        <v>589</v>
      </c>
      <c r="N47" s="11" t="s">
        <v>274</v>
      </c>
      <c r="P47" s="212" t="s">
        <v>258</v>
      </c>
      <c r="Q47" s="212" t="s">
        <v>258</v>
      </c>
      <c r="R47" s="247"/>
    </row>
    <row r="48" spans="2:18" ht="15.6" x14ac:dyDescent="0.3">
      <c r="I48" t="s">
        <v>657</v>
      </c>
      <c r="J48" s="20" t="s">
        <v>309</v>
      </c>
      <c r="K48" s="13" t="s">
        <v>718</v>
      </c>
      <c r="L48" s="11" t="s">
        <v>597</v>
      </c>
      <c r="M48" s="10" t="s">
        <v>589</v>
      </c>
      <c r="N48" s="11" t="s">
        <v>274</v>
      </c>
      <c r="P48" s="210" t="s">
        <v>259</v>
      </c>
      <c r="Q48" s="210" t="s">
        <v>259</v>
      </c>
      <c r="R48" s="246"/>
    </row>
    <row r="49" spans="9:18" ht="15.6" x14ac:dyDescent="0.3">
      <c r="I49" t="s">
        <v>658</v>
      </c>
      <c r="J49" s="20" t="s">
        <v>309</v>
      </c>
      <c r="K49" s="13" t="s">
        <v>598</v>
      </c>
      <c r="L49" s="11" t="s">
        <v>597</v>
      </c>
      <c r="M49" s="10" t="s">
        <v>589</v>
      </c>
      <c r="N49" s="11" t="s">
        <v>274</v>
      </c>
      <c r="P49" s="213" t="s">
        <v>600</v>
      </c>
      <c r="Q49" s="213" t="s">
        <v>600</v>
      </c>
      <c r="R49" s="248"/>
    </row>
    <row r="50" spans="9:18" ht="15.6" x14ac:dyDescent="0.3">
      <c r="I50" t="s">
        <v>659</v>
      </c>
      <c r="J50" s="20" t="s">
        <v>572</v>
      </c>
      <c r="K50" s="13" t="s">
        <v>598</v>
      </c>
      <c r="L50" s="11" t="s">
        <v>597</v>
      </c>
      <c r="M50" s="10" t="s">
        <v>589</v>
      </c>
      <c r="N50" s="11" t="s">
        <v>597</v>
      </c>
      <c r="P50" s="210" t="s">
        <v>367</v>
      </c>
      <c r="Q50" s="210" t="s">
        <v>367</v>
      </c>
      <c r="R50" s="246"/>
    </row>
    <row r="51" spans="9:18" ht="15.6" x14ac:dyDescent="0.3">
      <c r="I51" t="s">
        <v>655</v>
      </c>
      <c r="J51" s="20" t="s">
        <v>309</v>
      </c>
      <c r="K51" s="13" t="s">
        <v>288</v>
      </c>
      <c r="L51" s="239" t="s">
        <v>662</v>
      </c>
      <c r="M51" s="10" t="s">
        <v>664</v>
      </c>
      <c r="N51" s="11" t="s">
        <v>597</v>
      </c>
      <c r="P51" s="210" t="s">
        <v>260</v>
      </c>
      <c r="Q51" s="210" t="s">
        <v>260</v>
      </c>
      <c r="R51" s="246"/>
    </row>
    <row r="52" spans="9:18" ht="15.6" x14ac:dyDescent="0.3">
      <c r="I52" t="s">
        <v>656</v>
      </c>
      <c r="J52" s="20" t="s">
        <v>309</v>
      </c>
      <c r="K52" s="13" t="s">
        <v>288</v>
      </c>
      <c r="L52" s="239" t="s">
        <v>662</v>
      </c>
      <c r="M52" s="10" t="s">
        <v>664</v>
      </c>
      <c r="N52" s="11" t="s">
        <v>597</v>
      </c>
    </row>
    <row r="53" spans="9:18" x14ac:dyDescent="0.3">
      <c r="N53" s="11" t="s">
        <v>597</v>
      </c>
    </row>
    <row r="54" spans="9:18" x14ac:dyDescent="0.3">
      <c r="N54" s="11" t="s">
        <v>597</v>
      </c>
    </row>
    <row r="55" spans="9:18" x14ac:dyDescent="0.3">
      <c r="N55" s="11" t="s">
        <v>597</v>
      </c>
    </row>
    <row r="56" spans="9:18" ht="15.6" x14ac:dyDescent="0.3">
      <c r="I56" s="22" t="s">
        <v>349</v>
      </c>
      <c r="J56" s="20" t="s">
        <v>309</v>
      </c>
      <c r="N56" s="11" t="s">
        <v>274</v>
      </c>
    </row>
    <row r="57" spans="9:18" ht="15.6" x14ac:dyDescent="0.3">
      <c r="I57" s="22" t="s">
        <v>350</v>
      </c>
      <c r="J57" s="20" t="s">
        <v>309</v>
      </c>
      <c r="N57" s="11" t="s">
        <v>274</v>
      </c>
    </row>
    <row r="58" spans="9:18" ht="15.6" x14ac:dyDescent="0.3">
      <c r="I58" s="22" t="s">
        <v>351</v>
      </c>
      <c r="J58" s="20" t="s">
        <v>309</v>
      </c>
      <c r="N58" s="11" t="s">
        <v>274</v>
      </c>
    </row>
    <row r="59" spans="9:18" ht="15.6" x14ac:dyDescent="0.3">
      <c r="I59" s="22" t="s">
        <v>573</v>
      </c>
      <c r="J59" s="21" t="s">
        <v>306</v>
      </c>
      <c r="K59">
        <v>399</v>
      </c>
      <c r="N59" s="11" t="s">
        <v>597</v>
      </c>
    </row>
    <row r="60" spans="9:18" ht="15.6" x14ac:dyDescent="0.3">
      <c r="I60" s="22" t="s">
        <v>428</v>
      </c>
      <c r="J60" s="21" t="s">
        <v>306</v>
      </c>
      <c r="K60">
        <v>399</v>
      </c>
      <c r="N60" s="11" t="s">
        <v>597</v>
      </c>
    </row>
    <row r="61" spans="9:18" ht="15.6" x14ac:dyDescent="0.3">
      <c r="I61" s="22" t="s">
        <v>352</v>
      </c>
      <c r="J61" s="20" t="s">
        <v>572</v>
      </c>
      <c r="N61" s="11" t="s">
        <v>597</v>
      </c>
    </row>
    <row r="62" spans="9:18" ht="15.6" x14ac:dyDescent="0.3">
      <c r="I62" s="22" t="s">
        <v>353</v>
      </c>
      <c r="J62" s="20" t="s">
        <v>309</v>
      </c>
      <c r="N62" s="11" t="s">
        <v>597</v>
      </c>
    </row>
    <row r="63" spans="9:18" ht="15.6" x14ac:dyDescent="0.3">
      <c r="I63" s="22" t="s">
        <v>354</v>
      </c>
      <c r="J63" s="21" t="s">
        <v>306</v>
      </c>
      <c r="K63">
        <v>399</v>
      </c>
      <c r="N63" s="11" t="s">
        <v>597</v>
      </c>
    </row>
    <row r="64" spans="9:18" ht="15.6" x14ac:dyDescent="0.3">
      <c r="I64" s="22" t="s">
        <v>535</v>
      </c>
      <c r="J64" s="21" t="s">
        <v>306</v>
      </c>
      <c r="N64" s="11" t="s">
        <v>597</v>
      </c>
    </row>
    <row r="65" spans="9:14" ht="15.6" x14ac:dyDescent="0.3">
      <c r="I65" s="23" t="s">
        <v>355</v>
      </c>
      <c r="J65" s="20" t="s">
        <v>309</v>
      </c>
      <c r="N65" s="11" t="s">
        <v>597</v>
      </c>
    </row>
    <row r="66" spans="9:14" ht="15.6" x14ac:dyDescent="0.3">
      <c r="I66" s="23" t="s">
        <v>500</v>
      </c>
      <c r="J66" s="20" t="s">
        <v>309</v>
      </c>
      <c r="N66" s="11" t="s">
        <v>597</v>
      </c>
    </row>
    <row r="67" spans="9:14" ht="15.6" x14ac:dyDescent="0.3">
      <c r="I67" s="23" t="s">
        <v>499</v>
      </c>
      <c r="J67" s="20" t="s">
        <v>309</v>
      </c>
      <c r="N67" s="11" t="s">
        <v>597</v>
      </c>
    </row>
    <row r="68" spans="9:14" ht="15.6" x14ac:dyDescent="0.3">
      <c r="I68" s="23" t="s">
        <v>417</v>
      </c>
      <c r="J68" s="21" t="s">
        <v>307</v>
      </c>
      <c r="N68" s="11" t="s">
        <v>597</v>
      </c>
    </row>
    <row r="69" spans="9:14" ht="15.6" x14ac:dyDescent="0.3">
      <c r="I69" s="23" t="s">
        <v>418</v>
      </c>
      <c r="J69" s="21" t="s">
        <v>307</v>
      </c>
      <c r="N69" s="11" t="s">
        <v>597</v>
      </c>
    </row>
    <row r="70" spans="9:14" ht="15.6" x14ac:dyDescent="0.3">
      <c r="I70" s="23" t="s">
        <v>356</v>
      </c>
      <c r="J70" s="20" t="s">
        <v>309</v>
      </c>
      <c r="N70" s="11" t="s">
        <v>597</v>
      </c>
    </row>
    <row r="71" spans="9:14" ht="15.6" x14ac:dyDescent="0.3">
      <c r="I71" s="23" t="s">
        <v>357</v>
      </c>
      <c r="J71" s="20" t="s">
        <v>309</v>
      </c>
      <c r="N71" s="11" t="s">
        <v>597</v>
      </c>
    </row>
    <row r="72" spans="9:14" ht="15.6" x14ac:dyDescent="0.3">
      <c r="I72" s="23" t="s">
        <v>358</v>
      </c>
      <c r="J72" s="20" t="s">
        <v>309</v>
      </c>
      <c r="N72" s="11" t="s">
        <v>597</v>
      </c>
    </row>
    <row r="73" spans="9:14" ht="15.6" x14ac:dyDescent="0.3">
      <c r="I73" s="23" t="s">
        <v>359</v>
      </c>
      <c r="J73" s="20" t="s">
        <v>309</v>
      </c>
      <c r="N73" s="11" t="s">
        <v>597</v>
      </c>
    </row>
    <row r="74" spans="9:14" ht="15.6" x14ac:dyDescent="0.3">
      <c r="I74" s="23" t="s">
        <v>360</v>
      </c>
      <c r="J74" s="21" t="s">
        <v>306</v>
      </c>
      <c r="K74">
        <v>399</v>
      </c>
      <c r="N74" s="11" t="s">
        <v>597</v>
      </c>
    </row>
    <row r="75" spans="9:14" ht="15.6" x14ac:dyDescent="0.3">
      <c r="I75" s="23" t="s">
        <v>614</v>
      </c>
      <c r="J75" s="21" t="s">
        <v>306</v>
      </c>
      <c r="K75">
        <v>399</v>
      </c>
    </row>
    <row r="76" spans="9:14" ht="15.6" x14ac:dyDescent="0.3">
      <c r="I76" s="23" t="s">
        <v>534</v>
      </c>
      <c r="J76" s="20" t="s">
        <v>572</v>
      </c>
    </row>
    <row r="77" spans="9:14" ht="15.6" x14ac:dyDescent="0.3">
      <c r="I77" s="23" t="s">
        <v>474</v>
      </c>
      <c r="J77" s="21" t="s">
        <v>307</v>
      </c>
    </row>
    <row r="78" spans="9:14" ht="15.6" x14ac:dyDescent="0.3">
      <c r="I78" s="23" t="s">
        <v>361</v>
      </c>
      <c r="J78" s="20" t="s">
        <v>572</v>
      </c>
    </row>
    <row r="79" spans="9:14" ht="15.6" x14ac:dyDescent="0.3">
      <c r="I79" s="23" t="s">
        <v>615</v>
      </c>
      <c r="J79" s="20" t="s">
        <v>572</v>
      </c>
    </row>
    <row r="80" spans="9:14" ht="15.6" x14ac:dyDescent="0.3">
      <c r="I80" s="23" t="s">
        <v>362</v>
      </c>
      <c r="J80" s="20" t="s">
        <v>572</v>
      </c>
    </row>
    <row r="81" spans="9:11" ht="15.6" x14ac:dyDescent="0.3">
      <c r="I81" s="23" t="s">
        <v>616</v>
      </c>
      <c r="J81" s="20" t="s">
        <v>572</v>
      </c>
    </row>
    <row r="82" spans="9:11" ht="15.6" x14ac:dyDescent="0.3">
      <c r="I82" s="23" t="s">
        <v>363</v>
      </c>
      <c r="J82" s="20" t="s">
        <v>309</v>
      </c>
    </row>
    <row r="83" spans="9:11" ht="15.6" x14ac:dyDescent="0.3">
      <c r="I83" s="23" t="s">
        <v>364</v>
      </c>
      <c r="J83" s="20" t="s">
        <v>309</v>
      </c>
    </row>
    <row r="84" spans="9:11" ht="15.6" x14ac:dyDescent="0.3">
      <c r="I84" t="s">
        <v>660</v>
      </c>
      <c r="J84" s="20" t="s">
        <v>309</v>
      </c>
    </row>
    <row r="85" spans="9:11" ht="15.6" x14ac:dyDescent="0.3">
      <c r="I85" t="s">
        <v>661</v>
      </c>
      <c r="J85" s="20" t="s">
        <v>309</v>
      </c>
    </row>
    <row r="86" spans="9:11" ht="15.6" x14ac:dyDescent="0.3">
      <c r="I86" t="s">
        <v>657</v>
      </c>
      <c r="J86" s="20" t="s">
        <v>309</v>
      </c>
      <c r="K86">
        <v>399</v>
      </c>
    </row>
    <row r="87" spans="9:11" ht="15.6" x14ac:dyDescent="0.3">
      <c r="I87" t="s">
        <v>658</v>
      </c>
      <c r="J87" s="21" t="s">
        <v>306</v>
      </c>
      <c r="K87">
        <v>399</v>
      </c>
    </row>
    <row r="88" spans="9:11" ht="15.6" x14ac:dyDescent="0.3">
      <c r="I88" t="s">
        <v>659</v>
      </c>
      <c r="J88" s="20" t="s">
        <v>572</v>
      </c>
    </row>
    <row r="89" spans="9:11" ht="15.6" x14ac:dyDescent="0.3">
      <c r="I89" t="s">
        <v>655</v>
      </c>
      <c r="J89" s="20" t="s">
        <v>309</v>
      </c>
    </row>
    <row r="90" spans="9:11" ht="15.6" x14ac:dyDescent="0.3">
      <c r="I90" t="s">
        <v>656</v>
      </c>
      <c r="J90" s="20" t="s">
        <v>309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17"/>
  <sheetViews>
    <sheetView tabSelected="1" zoomScale="80" zoomScaleNormal="80" zoomScaleSheetLayoutView="80" workbookViewId="0">
      <selection activeCell="H16" sqref="H16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9.44140625" customWidth="1"/>
    <col min="4" max="4" width="17.5546875" customWidth="1"/>
    <col min="5" max="6" width="11.5546875" customWidth="1"/>
    <col min="7" max="7" width="14.44140625" customWidth="1"/>
    <col min="8" max="8" width="13.33203125" customWidth="1"/>
    <col min="9" max="9" width="16" bestFit="1" customWidth="1"/>
    <col min="10" max="10" width="16.33203125" customWidth="1"/>
    <col min="11" max="11" width="18.5546875" customWidth="1"/>
    <col min="12" max="12" width="10.88671875" customWidth="1"/>
  </cols>
  <sheetData>
    <row r="1" spans="1:12" ht="25.8" x14ac:dyDescent="0.4">
      <c r="A1" s="215"/>
      <c r="B1" s="216"/>
      <c r="C1" s="322" t="s">
        <v>452</v>
      </c>
      <c r="D1" s="322"/>
      <c r="E1" s="322"/>
      <c r="F1" s="322"/>
      <c r="G1" s="322"/>
      <c r="H1" s="322"/>
      <c r="I1" s="323"/>
      <c r="J1" s="217" t="s">
        <v>94</v>
      </c>
      <c r="K1" s="313" t="s">
        <v>726</v>
      </c>
      <c r="L1" s="314"/>
    </row>
    <row r="2" spans="1:12" ht="23.4" x14ac:dyDescent="0.45">
      <c r="A2" s="218"/>
      <c r="B2" s="219"/>
      <c r="C2" s="219"/>
      <c r="D2" s="219"/>
      <c r="E2" s="219"/>
      <c r="F2" s="219"/>
      <c r="G2" s="220"/>
      <c r="H2" s="221"/>
      <c r="I2" s="219"/>
      <c r="J2" s="222" t="s">
        <v>53</v>
      </c>
      <c r="K2" s="315">
        <v>45331</v>
      </c>
      <c r="L2" s="316"/>
    </row>
    <row r="3" spans="1:12" ht="26.4" x14ac:dyDescent="0.7">
      <c r="A3" s="317" t="s">
        <v>297</v>
      </c>
      <c r="B3" s="318"/>
      <c r="C3" s="249" t="s">
        <v>721</v>
      </c>
      <c r="D3" s="223" t="s">
        <v>96</v>
      </c>
      <c r="E3" s="331" t="s">
        <v>722</v>
      </c>
      <c r="F3" s="331"/>
      <c r="G3" s="331"/>
      <c r="H3" s="331"/>
      <c r="I3" s="223" t="s">
        <v>314</v>
      </c>
      <c r="J3" s="326" t="s">
        <v>341</v>
      </c>
      <c r="K3" s="326"/>
      <c r="L3" s="327"/>
    </row>
    <row r="4" spans="1:12" ht="24.6" x14ac:dyDescent="0.45">
      <c r="A4" s="317" t="s">
        <v>95</v>
      </c>
      <c r="B4" s="318"/>
      <c r="C4" s="328" t="s">
        <v>723</v>
      </c>
      <c r="D4" s="328"/>
      <c r="E4" s="328"/>
      <c r="F4" s="328"/>
      <c r="G4" s="328"/>
      <c r="H4" s="328"/>
      <c r="I4" s="223" t="s">
        <v>617</v>
      </c>
      <c r="J4" s="329" t="s">
        <v>619</v>
      </c>
      <c r="K4" s="329"/>
      <c r="L4" s="330"/>
    </row>
    <row r="5" spans="1:12" ht="23.4" x14ac:dyDescent="0.45">
      <c r="A5" s="317" t="s">
        <v>346</v>
      </c>
      <c r="B5" s="318"/>
      <c r="C5" s="224" t="s">
        <v>356</v>
      </c>
      <c r="D5" s="223" t="s">
        <v>311</v>
      </c>
      <c r="E5" s="224">
        <v>2</v>
      </c>
      <c r="F5" s="225" t="s">
        <v>344</v>
      </c>
      <c r="G5" s="223" t="s">
        <v>105</v>
      </c>
      <c r="H5" s="224">
        <v>16</v>
      </c>
      <c r="I5" s="226" t="s">
        <v>312</v>
      </c>
      <c r="J5" s="223" t="s">
        <v>345</v>
      </c>
      <c r="K5" s="237">
        <v>362</v>
      </c>
      <c r="L5" s="227" t="s">
        <v>313</v>
      </c>
    </row>
    <row r="6" spans="1:12" ht="23.4" x14ac:dyDescent="0.45">
      <c r="A6" s="317" t="s">
        <v>318</v>
      </c>
      <c r="B6" s="318"/>
      <c r="C6" s="324" t="s">
        <v>724</v>
      </c>
      <c r="D6" s="324"/>
      <c r="E6" s="324"/>
      <c r="F6" s="324"/>
      <c r="G6" s="223" t="s">
        <v>320</v>
      </c>
      <c r="H6" s="324" t="s">
        <v>330</v>
      </c>
      <c r="I6" s="324"/>
      <c r="J6" s="223" t="s">
        <v>321</v>
      </c>
      <c r="K6" s="324" t="s">
        <v>725</v>
      </c>
      <c r="L6" s="325"/>
    </row>
    <row r="7" spans="1:12" ht="23.4" hidden="1" x14ac:dyDescent="0.45">
      <c r="A7" s="317" t="s">
        <v>319</v>
      </c>
      <c r="B7" s="318"/>
      <c r="C7" s="319"/>
      <c r="D7" s="319"/>
      <c r="E7" s="319"/>
      <c r="F7" s="319"/>
      <c r="G7" s="223" t="s">
        <v>320</v>
      </c>
      <c r="H7" s="320"/>
      <c r="I7" s="320"/>
      <c r="J7" s="223" t="s">
        <v>321</v>
      </c>
      <c r="K7" s="320"/>
      <c r="L7" s="321"/>
    </row>
    <row r="8" spans="1:12" ht="23.4" x14ac:dyDescent="0.45">
      <c r="A8" s="228"/>
      <c r="B8" s="223" t="s">
        <v>104</v>
      </c>
      <c r="C8" s="237" t="s">
        <v>247</v>
      </c>
      <c r="D8" s="223" t="s">
        <v>320</v>
      </c>
      <c r="E8" s="306" t="str">
        <f>VLOOKUP(C8,'Ref.2'!N4:P26,3,0)</f>
        <v xml:space="preserve"> Sales HP</v>
      </c>
      <c r="F8" s="306"/>
      <c r="G8" s="223" t="s">
        <v>317</v>
      </c>
      <c r="H8" s="306" t="str">
        <f>VLOOKUP(C8,'Ref.2'!N4:Q26,4,0)</f>
        <v>Hospitality</v>
      </c>
      <c r="I8" s="306"/>
      <c r="J8" s="223" t="s">
        <v>321</v>
      </c>
      <c r="K8" s="303" t="str">
        <f>VLOOKUP(C8,'Ref.2'!N4:P26,2,0)</f>
        <v>061-141-6222</v>
      </c>
      <c r="L8" s="304"/>
    </row>
    <row r="9" spans="1:12" ht="23.4" x14ac:dyDescent="0.45">
      <c r="A9" s="228"/>
      <c r="B9" s="223" t="s">
        <v>315</v>
      </c>
      <c r="C9" s="238" t="s">
        <v>203</v>
      </c>
      <c r="D9" s="223" t="s">
        <v>245</v>
      </c>
      <c r="E9" s="302" t="str">
        <f>VLOOKUP(C9,'Ref.2'!B4:G40,2,0)</f>
        <v>PR</v>
      </c>
      <c r="F9" s="302"/>
      <c r="G9" s="223" t="s">
        <v>296</v>
      </c>
      <c r="H9" s="302" t="str">
        <f>VLOOKUP(C9,'Ref.2'!B3:G40,6,0)</f>
        <v xml:space="preserve">AF </v>
      </c>
      <c r="I9" s="302"/>
      <c r="J9" s="223" t="s">
        <v>322</v>
      </c>
      <c r="K9" s="303" t="str">
        <f>VLOOKUP(H9,'Ref.2'!H4:I16,2,0)</f>
        <v>นาย ธวัชชัย จันทร์โยธา</v>
      </c>
      <c r="L9" s="304"/>
    </row>
    <row r="10" spans="1:12" ht="23.4" x14ac:dyDescent="0.45">
      <c r="A10" s="229"/>
      <c r="B10" s="223" t="s">
        <v>301</v>
      </c>
      <c r="C10" s="230" t="str">
        <f>C9</f>
        <v>ประชาราษฎร์</v>
      </c>
      <c r="D10" s="223" t="s">
        <v>316</v>
      </c>
      <c r="E10" s="305" t="str">
        <f>VLOOKUP(C9,'Ref.2'!B2:D39,2,0)</f>
        <v>PR</v>
      </c>
      <c r="F10" s="305"/>
      <c r="G10" s="223" t="s">
        <v>397</v>
      </c>
      <c r="H10" s="302" t="str">
        <f>VLOOKUP(C10,'Ref.2'!B4:E40,3,0)</f>
        <v>F</v>
      </c>
      <c r="I10" s="302"/>
      <c r="J10" s="223" t="s">
        <v>321</v>
      </c>
      <c r="K10" s="306" t="str">
        <f>VLOOKUP(K9,'Ref.2'!N28:O41,2,0)</f>
        <v>086-609-2639</v>
      </c>
      <c r="L10" s="307"/>
    </row>
    <row r="11" spans="1:12" ht="10.8" customHeight="1" thickBot="1" x14ac:dyDescent="0.45">
      <c r="A11" s="231"/>
      <c r="B11" s="219"/>
      <c r="C11" s="219"/>
      <c r="D11" s="219"/>
      <c r="E11" s="219"/>
      <c r="F11" s="219"/>
      <c r="G11" s="232"/>
      <c r="H11" s="233"/>
      <c r="I11" s="234"/>
      <c r="J11" s="232"/>
      <c r="K11" s="235"/>
      <c r="L11" s="236"/>
    </row>
    <row r="12" spans="1:12" ht="21" x14ac:dyDescent="0.4">
      <c r="A12" s="29" t="s">
        <v>46</v>
      </c>
      <c r="B12" s="310" t="s">
        <v>97</v>
      </c>
      <c r="C12" s="311"/>
      <c r="D12" s="311"/>
      <c r="E12" s="311"/>
      <c r="F12" s="311"/>
      <c r="G12" s="312"/>
      <c r="H12" s="30" t="s">
        <v>47</v>
      </c>
      <c r="I12" s="31" t="s">
        <v>48</v>
      </c>
      <c r="J12" s="31" t="s">
        <v>1</v>
      </c>
      <c r="K12" s="30" t="s">
        <v>49</v>
      </c>
      <c r="L12" s="32" t="s">
        <v>1</v>
      </c>
    </row>
    <row r="13" spans="1:12" ht="21" x14ac:dyDescent="0.3">
      <c r="A13" s="186">
        <v>1</v>
      </c>
      <c r="B13" s="295" t="s">
        <v>546</v>
      </c>
      <c r="C13" s="296"/>
      <c r="D13" s="296"/>
      <c r="E13" s="296"/>
      <c r="F13" s="296"/>
      <c r="G13" s="297"/>
      <c r="H13" s="177">
        <v>20000</v>
      </c>
      <c r="I13" s="178">
        <v>1</v>
      </c>
      <c r="J13" s="179" t="s">
        <v>51</v>
      </c>
      <c r="K13" s="180">
        <f>I13*H13</f>
        <v>20000</v>
      </c>
      <c r="L13" s="181" t="s">
        <v>13</v>
      </c>
    </row>
    <row r="14" spans="1:12" ht="21" x14ac:dyDescent="0.3">
      <c r="A14" s="186">
        <v>2</v>
      </c>
      <c r="B14" s="295" t="s">
        <v>547</v>
      </c>
      <c r="C14" s="296"/>
      <c r="D14" s="296"/>
      <c r="E14" s="296"/>
      <c r="F14" s="296"/>
      <c r="G14" s="297"/>
      <c r="H14" s="177">
        <v>0</v>
      </c>
      <c r="I14" s="178">
        <v>1</v>
      </c>
      <c r="J14" s="179" t="s">
        <v>51</v>
      </c>
      <c r="K14" s="180">
        <f t="shared" ref="K14:K15" si="0">I14*H14</f>
        <v>0</v>
      </c>
      <c r="L14" s="181" t="s">
        <v>13</v>
      </c>
    </row>
    <row r="15" spans="1:12" ht="21" x14ac:dyDescent="0.3">
      <c r="A15" s="186">
        <v>3</v>
      </c>
      <c r="B15" s="298" t="s">
        <v>302</v>
      </c>
      <c r="C15" s="299"/>
      <c r="D15" s="299"/>
      <c r="E15" s="299"/>
      <c r="F15" s="299"/>
      <c r="G15" s="300"/>
      <c r="H15" s="177">
        <v>15000</v>
      </c>
      <c r="I15" s="178">
        <v>1</v>
      </c>
      <c r="J15" s="182" t="s">
        <v>50</v>
      </c>
      <c r="K15" s="180">
        <f t="shared" si="0"/>
        <v>15000</v>
      </c>
      <c r="L15" s="181" t="s">
        <v>13</v>
      </c>
    </row>
    <row r="16" spans="1:12" ht="21" x14ac:dyDescent="0.3">
      <c r="A16" s="186">
        <v>4</v>
      </c>
      <c r="B16" s="308" t="s">
        <v>303</v>
      </c>
      <c r="C16" s="308"/>
      <c r="D16" s="308"/>
      <c r="E16" s="308"/>
      <c r="F16" s="308"/>
      <c r="G16" s="308"/>
      <c r="H16" s="183">
        <v>0</v>
      </c>
      <c r="I16" s="178">
        <v>1</v>
      </c>
      <c r="J16" s="182" t="s">
        <v>50</v>
      </c>
      <c r="K16" s="180">
        <f t="shared" ref="K16" si="1">I16*H16</f>
        <v>0</v>
      </c>
      <c r="L16" s="184" t="s">
        <v>13</v>
      </c>
    </row>
    <row r="17" spans="1:12" ht="21" x14ac:dyDescent="0.4">
      <c r="A17" s="288">
        <v>5</v>
      </c>
      <c r="B17" s="190" t="s">
        <v>533</v>
      </c>
      <c r="C17" s="193"/>
      <c r="D17" s="190" t="s">
        <v>538</v>
      </c>
      <c r="E17" s="309"/>
      <c r="F17" s="309"/>
      <c r="G17" s="309"/>
      <c r="H17" s="301" t="s">
        <v>304</v>
      </c>
      <c r="I17" s="301"/>
      <c r="J17" s="301"/>
      <c r="K17" s="188">
        <f>SUM(K13:K16)</f>
        <v>35000</v>
      </c>
      <c r="L17" s="35" t="s">
        <v>13</v>
      </c>
    </row>
    <row r="18" spans="1:12" ht="21" x14ac:dyDescent="0.4">
      <c r="A18" s="289"/>
      <c r="B18" s="191" t="s">
        <v>539</v>
      </c>
      <c r="C18" s="194"/>
      <c r="D18" s="191" t="s">
        <v>540</v>
      </c>
      <c r="E18" s="194"/>
      <c r="F18" s="192" t="s">
        <v>532</v>
      </c>
      <c r="G18" s="194"/>
      <c r="H18" s="285" t="s">
        <v>98</v>
      </c>
      <c r="I18" s="285"/>
      <c r="J18" s="285"/>
      <c r="K18" s="188">
        <f>K13+K14</f>
        <v>20000</v>
      </c>
      <c r="L18" s="35" t="s">
        <v>13</v>
      </c>
    </row>
    <row r="19" spans="1:12" ht="21" x14ac:dyDescent="0.4">
      <c r="A19" s="290"/>
      <c r="B19" s="191" t="s">
        <v>519</v>
      </c>
      <c r="C19" s="194"/>
      <c r="D19" s="192">
        <v>2566</v>
      </c>
      <c r="E19" s="189"/>
      <c r="F19" s="187"/>
      <c r="G19" s="187"/>
      <c r="H19" s="285" t="str">
        <f>VLOOKUP(C5,'Ref.2'!I56:J90,2,0)</f>
        <v>ไม่มีค่าใช้จ่ายเรื่อง Internet</v>
      </c>
      <c r="I19" s="285"/>
      <c r="J19" s="285"/>
      <c r="K19" s="203">
        <f>VLOOKUP(C5,'Ref.2'!I56:K90,3,0)</f>
        <v>0</v>
      </c>
      <c r="L19" s="35" t="s">
        <v>13</v>
      </c>
    </row>
    <row r="20" spans="1:12" ht="24" thickBot="1" x14ac:dyDescent="0.5">
      <c r="A20" s="36"/>
      <c r="B20" s="286"/>
      <c r="C20" s="286"/>
      <c r="D20" s="286"/>
      <c r="E20" s="286"/>
      <c r="F20" s="286"/>
      <c r="G20" s="286"/>
      <c r="H20" s="287" t="s">
        <v>99</v>
      </c>
      <c r="I20" s="287"/>
      <c r="J20" s="287"/>
      <c r="K20" s="195">
        <f>K18-K19</f>
        <v>20000</v>
      </c>
      <c r="L20" s="37" t="s">
        <v>13</v>
      </c>
    </row>
    <row r="21" spans="1:12" ht="21" x14ac:dyDescent="0.4">
      <c r="A21" s="282" t="s">
        <v>536</v>
      </c>
      <c r="B21" s="283"/>
      <c r="C21" s="283"/>
      <c r="D21" s="283"/>
      <c r="E21" s="283"/>
      <c r="F21" s="283"/>
      <c r="G21" s="283"/>
      <c r="H21" s="38"/>
      <c r="I21" s="39"/>
      <c r="J21" s="39"/>
      <c r="K21" s="38"/>
      <c r="L21" s="40"/>
    </row>
    <row r="22" spans="1:12" ht="21" x14ac:dyDescent="0.4">
      <c r="A22" s="41" t="s">
        <v>46</v>
      </c>
      <c r="B22" s="284" t="s">
        <v>592</v>
      </c>
      <c r="C22" s="284"/>
      <c r="D22" s="284"/>
      <c r="E22" s="284"/>
      <c r="F22" s="284"/>
      <c r="G22" s="284"/>
      <c r="H22" s="42" t="s">
        <v>47</v>
      </c>
      <c r="I22" s="43" t="s">
        <v>48</v>
      </c>
      <c r="J22" s="43" t="s">
        <v>1</v>
      </c>
      <c r="K22" s="42" t="s">
        <v>49</v>
      </c>
      <c r="L22" s="44" t="s">
        <v>1</v>
      </c>
    </row>
    <row r="23" spans="1:12" ht="21" x14ac:dyDescent="0.4">
      <c r="A23" s="45">
        <v>1</v>
      </c>
      <c r="B23" s="251" t="s">
        <v>419</v>
      </c>
      <c r="C23" s="251"/>
      <c r="D23" s="251"/>
      <c r="E23" s="251"/>
      <c r="F23" s="251"/>
      <c r="G23" s="251"/>
      <c r="H23" s="46">
        <f t="shared" ref="H23:H44" si="2">IFERROR(VLOOKUP(B23,Priceนอกอาคาร,2,FALSE),"")</f>
        <v>1200</v>
      </c>
      <c r="I23" s="93">
        <v>1</v>
      </c>
      <c r="J23" s="137" t="str">
        <f t="shared" ref="J23:J47" si="3">IFERROR(VLOOKUP(B23,หน่วยนอกอาคาร,2,FALSE),"")</f>
        <v>คู่</v>
      </c>
      <c r="K23" s="46">
        <f t="shared" ref="K23:K47" si="4">IFERROR(I23*H23,0)</f>
        <v>1200</v>
      </c>
      <c r="L23" s="47" t="s">
        <v>13</v>
      </c>
    </row>
    <row r="24" spans="1:12" ht="21" x14ac:dyDescent="0.4">
      <c r="A24" s="48">
        <v>2</v>
      </c>
      <c r="B24" s="251" t="s">
        <v>45</v>
      </c>
      <c r="C24" s="251"/>
      <c r="D24" s="251"/>
      <c r="E24" s="251"/>
      <c r="F24" s="251"/>
      <c r="G24" s="251"/>
      <c r="H24" s="46">
        <f t="shared" si="2"/>
        <v>1050</v>
      </c>
      <c r="I24" s="93">
        <v>1</v>
      </c>
      <c r="J24" s="137" t="str">
        <f>IFERROR(VLOOKUP(B24,หน่วยนอกอาคาร,2,FALSE),"")</f>
        <v>ตัว</v>
      </c>
      <c r="K24" s="46">
        <f t="shared" si="4"/>
        <v>1050</v>
      </c>
      <c r="L24" s="49" t="s">
        <v>13</v>
      </c>
    </row>
    <row r="25" spans="1:12" ht="21" x14ac:dyDescent="0.4">
      <c r="A25" s="45">
        <v>3</v>
      </c>
      <c r="B25" s="251" t="s">
        <v>169</v>
      </c>
      <c r="C25" s="251"/>
      <c r="D25" s="251"/>
      <c r="E25" s="251"/>
      <c r="F25" s="251"/>
      <c r="G25" s="251"/>
      <c r="H25" s="46">
        <f t="shared" ref="H25" si="5">IFERROR(VLOOKUP(B25,Priceนอกอาคาร,2,FALSE),"")</f>
        <v>180</v>
      </c>
      <c r="I25" s="93">
        <v>2</v>
      </c>
      <c r="J25" s="137" t="str">
        <f>IFERROR(VLOOKUP(B25,หน่วยนอกอาคาร,2,FALSE),"")</f>
        <v>เส้น</v>
      </c>
      <c r="K25" s="46">
        <f t="shared" si="4"/>
        <v>360</v>
      </c>
      <c r="L25" s="49" t="s">
        <v>13</v>
      </c>
    </row>
    <row r="26" spans="1:12" ht="21" x14ac:dyDescent="0.4">
      <c r="A26" s="48">
        <v>4</v>
      </c>
      <c r="B26" s="266" t="s">
        <v>26</v>
      </c>
      <c r="C26" s="267"/>
      <c r="D26" s="267"/>
      <c r="E26" s="267"/>
      <c r="F26" s="267"/>
      <c r="G26" s="268"/>
      <c r="H26" s="46">
        <f t="shared" si="2"/>
        <v>28620</v>
      </c>
      <c r="I26" s="93">
        <v>1</v>
      </c>
      <c r="J26" s="137" t="str">
        <f>IFERROR(VLOOKUP(B26,หน่วยนอกอาคาร,2,FALSE),"")</f>
        <v>ตัว</v>
      </c>
      <c r="K26" s="46">
        <f t="shared" si="4"/>
        <v>28620</v>
      </c>
      <c r="L26" s="49" t="s">
        <v>13</v>
      </c>
    </row>
    <row r="27" spans="1:12" ht="21" x14ac:dyDescent="0.4">
      <c r="A27" s="45">
        <v>5</v>
      </c>
      <c r="B27" s="251" t="s">
        <v>6</v>
      </c>
      <c r="C27" s="251"/>
      <c r="D27" s="251"/>
      <c r="E27" s="251"/>
      <c r="F27" s="251"/>
      <c r="G27" s="251"/>
      <c r="H27" s="46">
        <f t="shared" si="2"/>
        <v>2404</v>
      </c>
      <c r="I27" s="93">
        <v>1</v>
      </c>
      <c r="J27" s="137" t="str">
        <f t="shared" si="3"/>
        <v>ชิ้น</v>
      </c>
      <c r="K27" s="46">
        <f t="shared" si="4"/>
        <v>2404</v>
      </c>
      <c r="L27" s="49" t="s">
        <v>13</v>
      </c>
    </row>
    <row r="28" spans="1:12" ht="21" x14ac:dyDescent="0.4">
      <c r="A28" s="48">
        <v>6</v>
      </c>
      <c r="B28" s="266" t="s">
        <v>8</v>
      </c>
      <c r="C28" s="267"/>
      <c r="D28" s="267"/>
      <c r="E28" s="267"/>
      <c r="F28" s="267"/>
      <c r="G28" s="268"/>
      <c r="H28" s="46">
        <f t="shared" si="2"/>
        <v>220</v>
      </c>
      <c r="I28" s="93">
        <v>1</v>
      </c>
      <c r="J28" s="137" t="str">
        <f t="shared" si="3"/>
        <v>ชิ้น</v>
      </c>
      <c r="K28" s="46">
        <f t="shared" si="4"/>
        <v>220</v>
      </c>
      <c r="L28" s="49" t="s">
        <v>13</v>
      </c>
    </row>
    <row r="29" spans="1:12" ht="21" x14ac:dyDescent="0.4">
      <c r="A29" s="45">
        <v>7</v>
      </c>
      <c r="B29" s="266" t="s">
        <v>10</v>
      </c>
      <c r="C29" s="267"/>
      <c r="D29" s="267"/>
      <c r="E29" s="267"/>
      <c r="F29" s="267"/>
      <c r="G29" s="268"/>
      <c r="H29" s="46">
        <f t="shared" si="2"/>
        <v>84</v>
      </c>
      <c r="I29" s="93">
        <v>2</v>
      </c>
      <c r="J29" s="137" t="str">
        <f t="shared" si="3"/>
        <v>เส้น</v>
      </c>
      <c r="K29" s="46">
        <f t="shared" si="4"/>
        <v>168</v>
      </c>
      <c r="L29" s="49" t="s">
        <v>13</v>
      </c>
    </row>
    <row r="30" spans="1:12" ht="21" x14ac:dyDescent="0.4">
      <c r="A30" s="48">
        <v>8</v>
      </c>
      <c r="B30" s="266" t="s">
        <v>475</v>
      </c>
      <c r="C30" s="267"/>
      <c r="D30" s="267"/>
      <c r="E30" s="267"/>
      <c r="F30" s="267"/>
      <c r="G30" s="268"/>
      <c r="H30" s="46">
        <f t="shared" si="2"/>
        <v>52</v>
      </c>
      <c r="I30" s="93">
        <v>1</v>
      </c>
      <c r="J30" s="137" t="str">
        <f t="shared" si="3"/>
        <v>เส้น</v>
      </c>
      <c r="K30" s="46">
        <f t="shared" si="4"/>
        <v>52</v>
      </c>
      <c r="L30" s="49" t="s">
        <v>13</v>
      </c>
    </row>
    <row r="31" spans="1:12" ht="21" x14ac:dyDescent="0.4">
      <c r="A31" s="45">
        <v>9</v>
      </c>
      <c r="B31" s="266"/>
      <c r="C31" s="267"/>
      <c r="D31" s="267"/>
      <c r="E31" s="267"/>
      <c r="F31" s="267"/>
      <c r="G31" s="268"/>
      <c r="H31" s="46" t="str">
        <f t="shared" si="2"/>
        <v/>
      </c>
      <c r="I31" s="93"/>
      <c r="J31" s="137" t="str">
        <f t="shared" si="3"/>
        <v/>
      </c>
      <c r="K31" s="46">
        <f t="shared" si="4"/>
        <v>0</v>
      </c>
      <c r="L31" s="49" t="s">
        <v>13</v>
      </c>
    </row>
    <row r="32" spans="1:12" ht="21" x14ac:dyDescent="0.4">
      <c r="A32" s="48">
        <v>10</v>
      </c>
      <c r="B32" s="266"/>
      <c r="C32" s="267"/>
      <c r="D32" s="267"/>
      <c r="E32" s="267"/>
      <c r="F32" s="267"/>
      <c r="G32" s="268"/>
      <c r="H32" s="46" t="str">
        <f t="shared" si="2"/>
        <v/>
      </c>
      <c r="I32" s="93"/>
      <c r="J32" s="137" t="str">
        <f t="shared" si="3"/>
        <v/>
      </c>
      <c r="K32" s="46">
        <f t="shared" si="4"/>
        <v>0</v>
      </c>
      <c r="L32" s="49" t="s">
        <v>13</v>
      </c>
    </row>
    <row r="33" spans="1:12" ht="21" x14ac:dyDescent="0.4">
      <c r="A33" s="45">
        <v>11</v>
      </c>
      <c r="B33" s="266"/>
      <c r="C33" s="267"/>
      <c r="D33" s="267"/>
      <c r="E33" s="267"/>
      <c r="F33" s="267"/>
      <c r="G33" s="268"/>
      <c r="H33" s="46" t="str">
        <f t="shared" si="2"/>
        <v/>
      </c>
      <c r="I33" s="93"/>
      <c r="J33" s="137" t="str">
        <f t="shared" si="3"/>
        <v/>
      </c>
      <c r="K33" s="46">
        <f t="shared" si="4"/>
        <v>0</v>
      </c>
      <c r="L33" s="49" t="s">
        <v>13</v>
      </c>
    </row>
    <row r="34" spans="1:12" ht="21" x14ac:dyDescent="0.4">
      <c r="A34" s="48">
        <v>12</v>
      </c>
      <c r="B34" s="266"/>
      <c r="C34" s="267"/>
      <c r="D34" s="267"/>
      <c r="E34" s="267"/>
      <c r="F34" s="267"/>
      <c r="G34" s="268"/>
      <c r="H34" s="46" t="str">
        <f t="shared" si="2"/>
        <v/>
      </c>
      <c r="I34" s="93"/>
      <c r="J34" s="137" t="str">
        <f t="shared" si="3"/>
        <v/>
      </c>
      <c r="K34" s="46">
        <f t="shared" si="4"/>
        <v>0</v>
      </c>
      <c r="L34" s="49" t="s">
        <v>13</v>
      </c>
    </row>
    <row r="35" spans="1:12" ht="21" x14ac:dyDescent="0.4">
      <c r="A35" s="45">
        <v>13</v>
      </c>
      <c r="B35" s="266"/>
      <c r="C35" s="267"/>
      <c r="D35" s="267"/>
      <c r="E35" s="267"/>
      <c r="F35" s="267"/>
      <c r="G35" s="268"/>
      <c r="H35" s="46" t="str">
        <f t="shared" si="2"/>
        <v/>
      </c>
      <c r="I35" s="93"/>
      <c r="J35" s="137" t="str">
        <f t="shared" si="3"/>
        <v/>
      </c>
      <c r="K35" s="46">
        <f t="shared" si="4"/>
        <v>0</v>
      </c>
      <c r="L35" s="49" t="s">
        <v>13</v>
      </c>
    </row>
    <row r="36" spans="1:12" ht="21" x14ac:dyDescent="0.4">
      <c r="A36" s="48">
        <v>14</v>
      </c>
      <c r="B36" s="266"/>
      <c r="C36" s="267"/>
      <c r="D36" s="267"/>
      <c r="E36" s="267"/>
      <c r="F36" s="267"/>
      <c r="G36" s="268"/>
      <c r="H36" s="46" t="str">
        <f t="shared" si="2"/>
        <v/>
      </c>
      <c r="I36" s="93"/>
      <c r="J36" s="137" t="str">
        <f t="shared" si="3"/>
        <v/>
      </c>
      <c r="K36" s="46">
        <f t="shared" si="4"/>
        <v>0</v>
      </c>
      <c r="L36" s="49" t="s">
        <v>13</v>
      </c>
    </row>
    <row r="37" spans="1:12" ht="21" x14ac:dyDescent="0.4">
      <c r="A37" s="45">
        <v>15</v>
      </c>
      <c r="B37" s="266"/>
      <c r="C37" s="267"/>
      <c r="D37" s="267"/>
      <c r="E37" s="267"/>
      <c r="F37" s="267"/>
      <c r="G37" s="268"/>
      <c r="H37" s="46" t="str">
        <f t="shared" si="2"/>
        <v/>
      </c>
      <c r="I37" s="93"/>
      <c r="J37" s="137" t="str">
        <f t="shared" si="3"/>
        <v/>
      </c>
      <c r="K37" s="46">
        <f t="shared" si="4"/>
        <v>0</v>
      </c>
      <c r="L37" s="49" t="s">
        <v>13</v>
      </c>
    </row>
    <row r="38" spans="1:12" ht="21" x14ac:dyDescent="0.4">
      <c r="A38" s="48">
        <v>16</v>
      </c>
      <c r="B38" s="266"/>
      <c r="C38" s="267"/>
      <c r="D38" s="267"/>
      <c r="E38" s="267"/>
      <c r="F38" s="267"/>
      <c r="G38" s="268"/>
      <c r="H38" s="46" t="str">
        <f t="shared" si="2"/>
        <v/>
      </c>
      <c r="I38" s="93"/>
      <c r="J38" s="137" t="str">
        <f t="shared" si="3"/>
        <v/>
      </c>
      <c r="K38" s="46">
        <f t="shared" si="4"/>
        <v>0</v>
      </c>
      <c r="L38" s="49" t="s">
        <v>13</v>
      </c>
    </row>
    <row r="39" spans="1:12" ht="21" x14ac:dyDescent="0.4">
      <c r="A39" s="45">
        <v>17</v>
      </c>
      <c r="B39" s="266"/>
      <c r="C39" s="267"/>
      <c r="D39" s="267"/>
      <c r="E39" s="267"/>
      <c r="F39" s="267"/>
      <c r="G39" s="268"/>
      <c r="H39" s="46" t="str">
        <f t="shared" si="2"/>
        <v/>
      </c>
      <c r="I39" s="93"/>
      <c r="J39" s="137" t="str">
        <f t="shared" si="3"/>
        <v/>
      </c>
      <c r="K39" s="46">
        <f t="shared" si="4"/>
        <v>0</v>
      </c>
      <c r="L39" s="49" t="s">
        <v>13</v>
      </c>
    </row>
    <row r="40" spans="1:12" ht="21" x14ac:dyDescent="0.4">
      <c r="A40" s="48">
        <v>18</v>
      </c>
      <c r="B40" s="266"/>
      <c r="C40" s="267"/>
      <c r="D40" s="267"/>
      <c r="E40" s="267"/>
      <c r="F40" s="267"/>
      <c r="G40" s="268"/>
      <c r="H40" s="46" t="str">
        <f t="shared" si="2"/>
        <v/>
      </c>
      <c r="I40" s="93"/>
      <c r="J40" s="137" t="str">
        <f t="shared" si="3"/>
        <v/>
      </c>
      <c r="K40" s="46">
        <f t="shared" si="4"/>
        <v>0</v>
      </c>
      <c r="L40" s="49" t="s">
        <v>13</v>
      </c>
    </row>
    <row r="41" spans="1:12" ht="21" x14ac:dyDescent="0.4">
      <c r="A41" s="45">
        <v>19</v>
      </c>
      <c r="B41" s="291" t="s">
        <v>557</v>
      </c>
      <c r="C41" s="291"/>
      <c r="D41" s="291"/>
      <c r="E41" s="291"/>
      <c r="F41" s="291"/>
      <c r="G41" s="291"/>
      <c r="H41" s="88"/>
      <c r="I41" s="88"/>
      <c r="J41" s="88"/>
      <c r="K41" s="46">
        <f t="shared" si="4"/>
        <v>0</v>
      </c>
      <c r="L41" s="49" t="s">
        <v>13</v>
      </c>
    </row>
    <row r="42" spans="1:12" ht="21" x14ac:dyDescent="0.4">
      <c r="A42" s="48">
        <v>20</v>
      </c>
      <c r="B42" s="291" t="s">
        <v>557</v>
      </c>
      <c r="C42" s="291"/>
      <c r="D42" s="291"/>
      <c r="E42" s="291"/>
      <c r="F42" s="291"/>
      <c r="G42" s="291"/>
      <c r="H42" s="88"/>
      <c r="I42" s="88"/>
      <c r="J42" s="88"/>
      <c r="K42" s="46">
        <f t="shared" si="4"/>
        <v>0</v>
      </c>
      <c r="L42" s="49" t="s">
        <v>13</v>
      </c>
    </row>
    <row r="43" spans="1:12" ht="21" hidden="1" x14ac:dyDescent="0.4">
      <c r="A43" s="45">
        <v>21</v>
      </c>
      <c r="B43" s="292"/>
      <c r="C43" s="293"/>
      <c r="D43" s="293"/>
      <c r="E43" s="293"/>
      <c r="F43" s="293"/>
      <c r="G43" s="294"/>
      <c r="H43" s="46" t="str">
        <f t="shared" si="2"/>
        <v/>
      </c>
      <c r="I43" s="137"/>
      <c r="J43" s="137" t="str">
        <f t="shared" si="3"/>
        <v/>
      </c>
      <c r="K43" s="46">
        <f t="shared" si="4"/>
        <v>0</v>
      </c>
      <c r="L43" s="49" t="s">
        <v>13</v>
      </c>
    </row>
    <row r="44" spans="1:12" ht="21" hidden="1" x14ac:dyDescent="0.4">
      <c r="A44" s="48">
        <v>22</v>
      </c>
      <c r="B44" s="266"/>
      <c r="C44" s="267"/>
      <c r="D44" s="267"/>
      <c r="E44" s="267"/>
      <c r="F44" s="267"/>
      <c r="G44" s="268"/>
      <c r="H44" s="46" t="str">
        <f t="shared" si="2"/>
        <v/>
      </c>
      <c r="I44" s="137"/>
      <c r="J44" s="137" t="str">
        <f t="shared" si="3"/>
        <v/>
      </c>
      <c r="K44" s="46">
        <f t="shared" si="4"/>
        <v>0</v>
      </c>
      <c r="L44" s="49" t="s">
        <v>13</v>
      </c>
    </row>
    <row r="45" spans="1:12" ht="21" hidden="1" x14ac:dyDescent="0.4">
      <c r="A45" s="45">
        <v>23</v>
      </c>
      <c r="B45" s="266"/>
      <c r="C45" s="267"/>
      <c r="D45" s="267"/>
      <c r="E45" s="267"/>
      <c r="F45" s="267"/>
      <c r="G45" s="268"/>
      <c r="H45" s="46" t="str">
        <f>IFERROR(VLOOKUP(B45,Priceนอกอาคาร,2,FALSE),"")</f>
        <v/>
      </c>
      <c r="I45" s="138"/>
      <c r="J45" s="137" t="str">
        <f t="shared" si="3"/>
        <v/>
      </c>
      <c r="K45" s="46">
        <f t="shared" si="4"/>
        <v>0</v>
      </c>
      <c r="L45" s="49" t="s">
        <v>13</v>
      </c>
    </row>
    <row r="46" spans="1:12" ht="21" hidden="1" x14ac:dyDescent="0.4">
      <c r="A46" s="48">
        <v>24</v>
      </c>
      <c r="B46" s="266"/>
      <c r="C46" s="267"/>
      <c r="D46" s="267"/>
      <c r="E46" s="267"/>
      <c r="F46" s="267"/>
      <c r="G46" s="268"/>
      <c r="H46" s="46" t="str">
        <f>IFERROR(VLOOKUP(B46,Priceนอกอาคาร,2,FALSE),"")</f>
        <v/>
      </c>
      <c r="I46" s="138"/>
      <c r="J46" s="137" t="str">
        <f t="shared" si="3"/>
        <v/>
      </c>
      <c r="K46" s="46">
        <f t="shared" si="4"/>
        <v>0</v>
      </c>
      <c r="L46" s="49" t="s">
        <v>13</v>
      </c>
    </row>
    <row r="47" spans="1:12" ht="21" hidden="1" x14ac:dyDescent="0.4">
      <c r="A47" s="45">
        <v>25</v>
      </c>
      <c r="B47" s="266"/>
      <c r="C47" s="267"/>
      <c r="D47" s="267"/>
      <c r="E47" s="267"/>
      <c r="F47" s="267"/>
      <c r="G47" s="268"/>
      <c r="H47" s="46" t="str">
        <f t="shared" ref="H47" si="6">IFERROR(VLOOKUP(B47,Priceนอกอาคาร,2,FALSE),"")</f>
        <v/>
      </c>
      <c r="I47" s="138"/>
      <c r="J47" s="137" t="str">
        <f t="shared" si="3"/>
        <v/>
      </c>
      <c r="K47" s="46">
        <f t="shared" si="4"/>
        <v>0</v>
      </c>
      <c r="L47" s="49" t="s">
        <v>13</v>
      </c>
    </row>
    <row r="48" spans="1:12" ht="23.4" thickBot="1" x14ac:dyDescent="0.6">
      <c r="A48" s="50"/>
      <c r="B48" s="279"/>
      <c r="C48" s="279"/>
      <c r="D48" s="279"/>
      <c r="E48" s="279"/>
      <c r="F48" s="279"/>
      <c r="G48" s="279"/>
      <c r="H48" s="139"/>
      <c r="I48" s="260" t="s">
        <v>100</v>
      </c>
      <c r="J48" s="260"/>
      <c r="K48" s="51">
        <f>SUM(K23:K47)</f>
        <v>34074</v>
      </c>
      <c r="L48" s="52" t="s">
        <v>13</v>
      </c>
    </row>
    <row r="49" spans="1:12" ht="21" hidden="1" x14ac:dyDescent="0.4">
      <c r="A49" s="261" t="s">
        <v>343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3"/>
    </row>
    <row r="50" spans="1:12" ht="23.4" hidden="1" x14ac:dyDescent="0.45">
      <c r="A50" s="53" t="s">
        <v>46</v>
      </c>
      <c r="B50" s="264" t="s">
        <v>89</v>
      </c>
      <c r="C50" s="264"/>
      <c r="D50" s="264"/>
      <c r="E50" s="264"/>
      <c r="F50" s="264"/>
      <c r="G50" s="264"/>
      <c r="H50" s="54" t="s">
        <v>2</v>
      </c>
      <c r="I50" s="55" t="s">
        <v>30</v>
      </c>
      <c r="J50" s="55" t="s">
        <v>1</v>
      </c>
      <c r="K50" s="54" t="s">
        <v>3</v>
      </c>
      <c r="L50" s="56" t="s">
        <v>1</v>
      </c>
    </row>
    <row r="51" spans="1:12" ht="21" hidden="1" x14ac:dyDescent="0.4">
      <c r="A51" s="57">
        <v>1</v>
      </c>
      <c r="B51" s="251" t="s">
        <v>502</v>
      </c>
      <c r="C51" s="251"/>
      <c r="D51" s="251"/>
      <c r="E51" s="251"/>
      <c r="F51" s="251"/>
      <c r="G51" s="251"/>
      <c r="H51" s="46">
        <f t="shared" ref="H51:H62" si="7">IFERROR(VLOOKUP(B51,Priceนอกอาคาร,2,FALSE),"")</f>
        <v>2000</v>
      </c>
      <c r="I51" s="93"/>
      <c r="J51" s="137" t="str">
        <f>IFERROR(VLOOKUP(B51,หน่วยนอกอาคาร,2,FALSE),"")</f>
        <v>ตัว</v>
      </c>
      <c r="K51" s="46">
        <f t="shared" ref="K51:K62" si="8">IFERROR(I51*H51,0)</f>
        <v>0</v>
      </c>
      <c r="L51" s="47" t="s">
        <v>13</v>
      </c>
    </row>
    <row r="52" spans="1:12" ht="21" hidden="1" x14ac:dyDescent="0.4">
      <c r="A52" s="57">
        <v>2</v>
      </c>
      <c r="B52" s="251" t="s">
        <v>503</v>
      </c>
      <c r="C52" s="251"/>
      <c r="D52" s="251"/>
      <c r="E52" s="251"/>
      <c r="F52" s="251"/>
      <c r="G52" s="251"/>
      <c r="H52" s="46">
        <f t="shared" si="7"/>
        <v>10890</v>
      </c>
      <c r="I52" s="93"/>
      <c r="J52" s="137" t="str">
        <f t="shared" ref="J52:J80" si="9">IFERROR(VLOOKUP(B52,หน่วยนอกอาคาร,2,FALSE),"")</f>
        <v>ตัว</v>
      </c>
      <c r="K52" s="46">
        <f t="shared" si="8"/>
        <v>0</v>
      </c>
      <c r="L52" s="47" t="s">
        <v>13</v>
      </c>
    </row>
    <row r="53" spans="1:12" ht="21" hidden="1" x14ac:dyDescent="0.4">
      <c r="A53" s="57">
        <v>3</v>
      </c>
      <c r="B53" s="251" t="s">
        <v>134</v>
      </c>
      <c r="C53" s="251"/>
      <c r="D53" s="251"/>
      <c r="E53" s="251"/>
      <c r="F53" s="251"/>
      <c r="G53" s="251"/>
      <c r="H53" s="46">
        <f t="shared" si="7"/>
        <v>3785</v>
      </c>
      <c r="I53" s="93"/>
      <c r="J53" s="137" t="str">
        <f t="shared" si="9"/>
        <v>ชุด</v>
      </c>
      <c r="K53" s="46">
        <f t="shared" si="8"/>
        <v>0</v>
      </c>
      <c r="L53" s="47" t="s">
        <v>13</v>
      </c>
    </row>
    <row r="54" spans="1:12" ht="21" hidden="1" x14ac:dyDescent="0.4">
      <c r="A54" s="57">
        <v>4</v>
      </c>
      <c r="B54" s="251" t="s">
        <v>135</v>
      </c>
      <c r="C54" s="251"/>
      <c r="D54" s="251"/>
      <c r="E54" s="251"/>
      <c r="F54" s="251"/>
      <c r="G54" s="251"/>
      <c r="H54" s="46">
        <f t="shared" si="7"/>
        <v>1670</v>
      </c>
      <c r="I54" s="93"/>
      <c r="J54" s="137" t="str">
        <f t="shared" si="9"/>
        <v>ตัว</v>
      </c>
      <c r="K54" s="46">
        <f t="shared" si="8"/>
        <v>0</v>
      </c>
      <c r="L54" s="47" t="s">
        <v>13</v>
      </c>
    </row>
    <row r="55" spans="1:12" ht="21" hidden="1" x14ac:dyDescent="0.4">
      <c r="A55" s="57">
        <v>5</v>
      </c>
      <c r="B55" s="266" t="s">
        <v>136</v>
      </c>
      <c r="C55" s="267"/>
      <c r="D55" s="267"/>
      <c r="E55" s="267"/>
      <c r="F55" s="267"/>
      <c r="G55" s="268"/>
      <c r="H55" s="46">
        <f t="shared" si="7"/>
        <v>1800</v>
      </c>
      <c r="I55" s="93"/>
      <c r="J55" s="137" t="str">
        <f t="shared" si="9"/>
        <v>กล่อง</v>
      </c>
      <c r="K55" s="46">
        <f t="shared" si="8"/>
        <v>0</v>
      </c>
      <c r="L55" s="47" t="s">
        <v>13</v>
      </c>
    </row>
    <row r="56" spans="1:12" ht="21" hidden="1" x14ac:dyDescent="0.4">
      <c r="A56" s="57">
        <v>6</v>
      </c>
      <c r="B56" s="266" t="s">
        <v>41</v>
      </c>
      <c r="C56" s="267"/>
      <c r="D56" s="267"/>
      <c r="E56" s="267"/>
      <c r="F56" s="267"/>
      <c r="G56" s="268"/>
      <c r="H56" s="46">
        <f t="shared" si="7"/>
        <v>50</v>
      </c>
      <c r="I56" s="93"/>
      <c r="J56" s="137" t="str">
        <f t="shared" si="9"/>
        <v>ถุง</v>
      </c>
      <c r="K56" s="46">
        <f t="shared" si="8"/>
        <v>0</v>
      </c>
      <c r="L56" s="47" t="s">
        <v>13</v>
      </c>
    </row>
    <row r="57" spans="1:12" ht="21" hidden="1" x14ac:dyDescent="0.4">
      <c r="A57" s="57">
        <v>7</v>
      </c>
      <c r="B57" s="266"/>
      <c r="C57" s="267"/>
      <c r="D57" s="267"/>
      <c r="E57" s="267"/>
      <c r="F57" s="267"/>
      <c r="G57" s="268"/>
      <c r="H57" s="46" t="str">
        <f t="shared" si="7"/>
        <v/>
      </c>
      <c r="I57" s="93"/>
      <c r="J57" s="137" t="str">
        <f t="shared" si="9"/>
        <v/>
      </c>
      <c r="K57" s="46">
        <f t="shared" si="8"/>
        <v>0</v>
      </c>
      <c r="L57" s="47" t="s">
        <v>13</v>
      </c>
    </row>
    <row r="58" spans="1:12" ht="21" hidden="1" x14ac:dyDescent="0.4">
      <c r="A58" s="57">
        <v>8</v>
      </c>
      <c r="B58" s="266"/>
      <c r="C58" s="267"/>
      <c r="D58" s="267"/>
      <c r="E58" s="267"/>
      <c r="F58" s="267"/>
      <c r="G58" s="268"/>
      <c r="H58" s="46" t="str">
        <f t="shared" si="7"/>
        <v/>
      </c>
      <c r="I58" s="93"/>
      <c r="J58" s="137" t="str">
        <f t="shared" si="9"/>
        <v/>
      </c>
      <c r="K58" s="46">
        <f t="shared" si="8"/>
        <v>0</v>
      </c>
      <c r="L58" s="47" t="s">
        <v>13</v>
      </c>
    </row>
    <row r="59" spans="1:12" ht="21" hidden="1" x14ac:dyDescent="0.4">
      <c r="A59" s="57">
        <v>9</v>
      </c>
      <c r="B59" s="266"/>
      <c r="C59" s="267"/>
      <c r="D59" s="267"/>
      <c r="E59" s="267"/>
      <c r="F59" s="267"/>
      <c r="G59" s="268"/>
      <c r="H59" s="46" t="str">
        <f t="shared" si="7"/>
        <v/>
      </c>
      <c r="I59" s="93"/>
      <c r="J59" s="137" t="str">
        <f t="shared" si="9"/>
        <v/>
      </c>
      <c r="K59" s="46">
        <f t="shared" si="8"/>
        <v>0</v>
      </c>
      <c r="L59" s="47" t="s">
        <v>13</v>
      </c>
    </row>
    <row r="60" spans="1:12" ht="21" hidden="1" x14ac:dyDescent="0.4">
      <c r="A60" s="57">
        <v>10</v>
      </c>
      <c r="B60" s="266"/>
      <c r="C60" s="267"/>
      <c r="D60" s="267"/>
      <c r="E60" s="267"/>
      <c r="F60" s="267"/>
      <c r="G60" s="268"/>
      <c r="H60" s="46" t="str">
        <f t="shared" si="7"/>
        <v/>
      </c>
      <c r="I60" s="93"/>
      <c r="J60" s="137" t="str">
        <f t="shared" si="9"/>
        <v/>
      </c>
      <c r="K60" s="46">
        <f t="shared" si="8"/>
        <v>0</v>
      </c>
      <c r="L60" s="47" t="s">
        <v>13</v>
      </c>
    </row>
    <row r="61" spans="1:12" ht="21" hidden="1" x14ac:dyDescent="0.4">
      <c r="A61" s="57">
        <v>11</v>
      </c>
      <c r="B61" s="266"/>
      <c r="C61" s="267"/>
      <c r="D61" s="267"/>
      <c r="E61" s="267"/>
      <c r="F61" s="267"/>
      <c r="G61" s="268"/>
      <c r="H61" s="46" t="str">
        <f t="shared" si="7"/>
        <v/>
      </c>
      <c r="I61" s="137"/>
      <c r="J61" s="137" t="str">
        <f t="shared" si="9"/>
        <v/>
      </c>
      <c r="K61" s="46">
        <f t="shared" si="8"/>
        <v>0</v>
      </c>
      <c r="L61" s="47" t="s">
        <v>13</v>
      </c>
    </row>
    <row r="62" spans="1:12" ht="21" hidden="1" x14ac:dyDescent="0.4">
      <c r="A62" s="57">
        <v>12</v>
      </c>
      <c r="B62" s="266"/>
      <c r="C62" s="267"/>
      <c r="D62" s="267"/>
      <c r="E62" s="267"/>
      <c r="F62" s="267"/>
      <c r="G62" s="268"/>
      <c r="H62" s="46" t="str">
        <f t="shared" si="7"/>
        <v/>
      </c>
      <c r="I62" s="137"/>
      <c r="J62" s="137" t="str">
        <f t="shared" si="9"/>
        <v/>
      </c>
      <c r="K62" s="46">
        <f t="shared" si="8"/>
        <v>0</v>
      </c>
      <c r="L62" s="47" t="s">
        <v>13</v>
      </c>
    </row>
    <row r="63" spans="1:12" ht="21" hidden="1" x14ac:dyDescent="0.4">
      <c r="A63" s="58">
        <v>13</v>
      </c>
      <c r="B63" s="89"/>
      <c r="C63" s="90"/>
      <c r="D63" s="90"/>
      <c r="E63" s="90"/>
      <c r="F63" s="90"/>
      <c r="G63" s="90"/>
      <c r="H63" s="59"/>
      <c r="I63" s="140"/>
      <c r="J63" s="140"/>
      <c r="K63" s="59"/>
      <c r="L63" s="47"/>
    </row>
    <row r="64" spans="1:12" ht="21" hidden="1" x14ac:dyDescent="0.4">
      <c r="A64" s="58">
        <v>14</v>
      </c>
      <c r="B64" s="89"/>
      <c r="C64" s="90"/>
      <c r="D64" s="90"/>
      <c r="E64" s="90"/>
      <c r="F64" s="90"/>
      <c r="G64" s="90"/>
      <c r="H64" s="59"/>
      <c r="I64" s="140"/>
      <c r="J64" s="140"/>
      <c r="K64" s="59"/>
      <c r="L64" s="47"/>
    </row>
    <row r="65" spans="1:12" ht="21" hidden="1" x14ac:dyDescent="0.4">
      <c r="A65" s="58">
        <v>15</v>
      </c>
      <c r="B65" s="89"/>
      <c r="C65" s="90"/>
      <c r="D65" s="90"/>
      <c r="E65" s="90"/>
      <c r="F65" s="90"/>
      <c r="G65" s="90"/>
      <c r="H65" s="59"/>
      <c r="I65" s="140"/>
      <c r="J65" s="140"/>
      <c r="K65" s="59"/>
      <c r="L65" s="47"/>
    </row>
    <row r="66" spans="1:12" ht="21" hidden="1" x14ac:dyDescent="0.4">
      <c r="A66" s="58">
        <v>16</v>
      </c>
      <c r="B66" s="89"/>
      <c r="C66" s="90"/>
      <c r="D66" s="90"/>
      <c r="E66" s="90"/>
      <c r="F66" s="90"/>
      <c r="G66" s="90"/>
      <c r="H66" s="59"/>
      <c r="I66" s="140"/>
      <c r="J66" s="140"/>
      <c r="K66" s="59"/>
      <c r="L66" s="47"/>
    </row>
    <row r="67" spans="1:12" ht="21" hidden="1" x14ac:dyDescent="0.4">
      <c r="A67" s="58">
        <v>17</v>
      </c>
      <c r="B67" s="89"/>
      <c r="C67" s="90"/>
      <c r="D67" s="90"/>
      <c r="E67" s="90"/>
      <c r="F67" s="90"/>
      <c r="G67" s="90"/>
      <c r="H67" s="59"/>
      <c r="I67" s="140"/>
      <c r="J67" s="140"/>
      <c r="K67" s="59"/>
      <c r="L67" s="47"/>
    </row>
    <row r="68" spans="1:12" ht="21" hidden="1" x14ac:dyDescent="0.4">
      <c r="A68" s="58">
        <v>18</v>
      </c>
      <c r="B68" s="89"/>
      <c r="C68" s="90"/>
      <c r="D68" s="90"/>
      <c r="E68" s="90"/>
      <c r="F68" s="90"/>
      <c r="G68" s="90"/>
      <c r="H68" s="59"/>
      <c r="I68" s="140"/>
      <c r="J68" s="140"/>
      <c r="K68" s="59"/>
      <c r="L68" s="47"/>
    </row>
    <row r="69" spans="1:12" ht="21" hidden="1" x14ac:dyDescent="0.4">
      <c r="A69" s="58">
        <v>19</v>
      </c>
      <c r="B69" s="89"/>
      <c r="C69" s="90"/>
      <c r="D69" s="90"/>
      <c r="E69" s="90"/>
      <c r="F69" s="90"/>
      <c r="G69" s="90"/>
      <c r="H69" s="59"/>
      <c r="I69" s="140"/>
      <c r="J69" s="140"/>
      <c r="K69" s="59"/>
      <c r="L69" s="47"/>
    </row>
    <row r="70" spans="1:12" ht="21" hidden="1" x14ac:dyDescent="0.4">
      <c r="A70" s="58">
        <v>20</v>
      </c>
      <c r="B70" s="89"/>
      <c r="C70" s="90"/>
      <c r="D70" s="90"/>
      <c r="E70" s="90"/>
      <c r="F70" s="90"/>
      <c r="G70" s="90"/>
      <c r="H70" s="59"/>
      <c r="I70" s="140"/>
      <c r="J70" s="140"/>
      <c r="K70" s="59"/>
      <c r="L70" s="47"/>
    </row>
    <row r="71" spans="1:12" ht="21" hidden="1" x14ac:dyDescent="0.4">
      <c r="A71" s="58">
        <v>21</v>
      </c>
      <c r="B71" s="89"/>
      <c r="C71" s="90"/>
      <c r="D71" s="90"/>
      <c r="E71" s="90"/>
      <c r="F71" s="90"/>
      <c r="G71" s="90"/>
      <c r="H71" s="59"/>
      <c r="I71" s="140"/>
      <c r="J71" s="140"/>
      <c r="K71" s="59"/>
      <c r="L71" s="47"/>
    </row>
    <row r="72" spans="1:12" ht="21" hidden="1" x14ac:dyDescent="0.4">
      <c r="A72" s="58">
        <v>22</v>
      </c>
      <c r="B72" s="89"/>
      <c r="C72" s="90"/>
      <c r="D72" s="90"/>
      <c r="E72" s="90"/>
      <c r="F72" s="90"/>
      <c r="G72" s="90"/>
      <c r="H72" s="59"/>
      <c r="I72" s="140"/>
      <c r="J72" s="140"/>
      <c r="K72" s="59"/>
      <c r="L72" s="47"/>
    </row>
    <row r="73" spans="1:12" ht="21" hidden="1" x14ac:dyDescent="0.4">
      <c r="A73" s="58">
        <v>23</v>
      </c>
      <c r="B73" s="89"/>
      <c r="C73" s="90"/>
      <c r="D73" s="90"/>
      <c r="E73" s="90"/>
      <c r="F73" s="90"/>
      <c r="G73" s="90"/>
      <c r="H73" s="59"/>
      <c r="I73" s="140"/>
      <c r="J73" s="140"/>
      <c r="K73" s="59"/>
      <c r="L73" s="47"/>
    </row>
    <row r="74" spans="1:12" ht="21" hidden="1" x14ac:dyDescent="0.4">
      <c r="A74" s="58">
        <v>24</v>
      </c>
      <c r="B74" s="89"/>
      <c r="C74" s="90"/>
      <c r="D74" s="90"/>
      <c r="E74" s="90"/>
      <c r="F74" s="90"/>
      <c r="G74" s="90"/>
      <c r="H74" s="59"/>
      <c r="I74" s="140"/>
      <c r="J74" s="140"/>
      <c r="K74" s="59"/>
      <c r="L74" s="47"/>
    </row>
    <row r="75" spans="1:12" ht="21" hidden="1" x14ac:dyDescent="0.4">
      <c r="A75" s="58">
        <v>25</v>
      </c>
      <c r="B75" s="89"/>
      <c r="C75" s="90"/>
      <c r="D75" s="90"/>
      <c r="E75" s="90"/>
      <c r="F75" s="90"/>
      <c r="G75" s="90"/>
      <c r="H75" s="59"/>
      <c r="I75" s="140"/>
      <c r="J75" s="140"/>
      <c r="K75" s="59"/>
      <c r="L75" s="47"/>
    </row>
    <row r="76" spans="1:12" ht="21" hidden="1" x14ac:dyDescent="0.4">
      <c r="A76" s="58">
        <v>26</v>
      </c>
      <c r="B76" s="89"/>
      <c r="C76" s="90"/>
      <c r="D76" s="90"/>
      <c r="E76" s="90"/>
      <c r="F76" s="90"/>
      <c r="G76" s="90"/>
      <c r="H76" s="59" t="str">
        <f t="shared" ref="H76:H80" si="10">IFERROR(VLOOKUP(B76,Priceนอกอาคาร,2,FALSE),"")</f>
        <v/>
      </c>
      <c r="I76" s="140"/>
      <c r="J76" s="140" t="str">
        <f t="shared" si="9"/>
        <v/>
      </c>
      <c r="K76" s="59">
        <f>IFERROR(I76*H76,0)</f>
        <v>0</v>
      </c>
      <c r="L76" s="47"/>
    </row>
    <row r="77" spans="1:12" ht="21" hidden="1" x14ac:dyDescent="0.4">
      <c r="A77" s="58">
        <v>27</v>
      </c>
      <c r="B77" s="89"/>
      <c r="C77" s="90"/>
      <c r="D77" s="90"/>
      <c r="E77" s="90"/>
      <c r="F77" s="90"/>
      <c r="G77" s="90"/>
      <c r="H77" s="59" t="str">
        <f t="shared" si="10"/>
        <v/>
      </c>
      <c r="I77" s="140"/>
      <c r="J77" s="140" t="str">
        <f t="shared" si="9"/>
        <v/>
      </c>
      <c r="K77" s="59">
        <f>IFERROR(I77*H77,0)</f>
        <v>0</v>
      </c>
      <c r="L77" s="47"/>
    </row>
    <row r="78" spans="1:12" ht="11.4" hidden="1" customHeight="1" x14ac:dyDescent="0.4">
      <c r="A78" s="58">
        <v>28</v>
      </c>
      <c r="B78" s="89"/>
      <c r="C78" s="90"/>
      <c r="D78" s="90"/>
      <c r="E78" s="90"/>
      <c r="F78" s="90"/>
      <c r="G78" s="90"/>
      <c r="H78" s="59" t="str">
        <f t="shared" si="10"/>
        <v/>
      </c>
      <c r="I78" s="140"/>
      <c r="J78" s="140" t="str">
        <f t="shared" si="9"/>
        <v/>
      </c>
      <c r="K78" s="59">
        <f>IFERROR(I78*H78,0)</f>
        <v>0</v>
      </c>
      <c r="L78" s="47"/>
    </row>
    <row r="79" spans="1:12" ht="21" hidden="1" x14ac:dyDescent="0.4">
      <c r="A79" s="58">
        <v>29</v>
      </c>
      <c r="B79" s="89"/>
      <c r="C79" s="90"/>
      <c r="D79" s="90"/>
      <c r="E79" s="90"/>
      <c r="F79" s="90"/>
      <c r="G79" s="90"/>
      <c r="H79" s="59" t="str">
        <f t="shared" si="10"/>
        <v/>
      </c>
      <c r="I79" s="140"/>
      <c r="J79" s="140" t="str">
        <f t="shared" si="9"/>
        <v/>
      </c>
      <c r="K79" s="59">
        <f>IFERROR(I79*H79,0)</f>
        <v>0</v>
      </c>
      <c r="L79" s="47"/>
    </row>
    <row r="80" spans="1:12" ht="21" hidden="1" x14ac:dyDescent="0.4">
      <c r="A80" s="60">
        <v>30</v>
      </c>
      <c r="B80" s="91"/>
      <c r="C80" s="92"/>
      <c r="D80" s="92"/>
      <c r="E80" s="92"/>
      <c r="F80" s="92"/>
      <c r="G80" s="92"/>
      <c r="H80" s="61" t="str">
        <f t="shared" si="10"/>
        <v/>
      </c>
      <c r="I80" s="140"/>
      <c r="J80" s="140" t="str">
        <f t="shared" si="9"/>
        <v/>
      </c>
      <c r="K80" s="61">
        <f>IFERROR(I80*H80,0)</f>
        <v>0</v>
      </c>
      <c r="L80" s="62"/>
    </row>
    <row r="81" spans="1:12" ht="23.4" hidden="1" thickBot="1" x14ac:dyDescent="0.45">
      <c r="A81" s="63"/>
      <c r="B81" s="280"/>
      <c r="C81" s="280"/>
      <c r="D81" s="280"/>
      <c r="E81" s="280"/>
      <c r="F81" s="280"/>
      <c r="G81" s="280"/>
      <c r="H81" s="141"/>
      <c r="I81" s="265" t="s">
        <v>100</v>
      </c>
      <c r="J81" s="265"/>
      <c r="K81" s="64">
        <f>SUM(K51:K80)</f>
        <v>0</v>
      </c>
      <c r="L81" s="65" t="s">
        <v>13</v>
      </c>
    </row>
    <row r="82" spans="1:12" ht="21" x14ac:dyDescent="0.4">
      <c r="A82" s="66"/>
      <c r="B82" s="269" t="s">
        <v>463</v>
      </c>
      <c r="C82" s="270"/>
      <c r="D82" s="270"/>
      <c r="E82" s="270"/>
      <c r="F82" s="270"/>
      <c r="G82" s="271"/>
      <c r="H82" s="67"/>
      <c r="I82" s="68"/>
      <c r="J82" s="68"/>
      <c r="K82" s="67"/>
      <c r="L82" s="69"/>
    </row>
    <row r="83" spans="1:12" ht="21" x14ac:dyDescent="0.4">
      <c r="A83" s="70" t="s">
        <v>46</v>
      </c>
      <c r="B83" s="272" t="s">
        <v>97</v>
      </c>
      <c r="C83" s="272"/>
      <c r="D83" s="272"/>
      <c r="E83" s="272"/>
      <c r="F83" s="272"/>
      <c r="G83" s="272"/>
      <c r="H83" s="71" t="s">
        <v>47</v>
      </c>
      <c r="I83" s="72" t="s">
        <v>48</v>
      </c>
      <c r="J83" s="72" t="s">
        <v>1</v>
      </c>
      <c r="K83" s="71" t="s">
        <v>49</v>
      </c>
      <c r="L83" s="73" t="s">
        <v>1</v>
      </c>
    </row>
    <row r="84" spans="1:12" ht="21" x14ac:dyDescent="0.4">
      <c r="A84" s="33">
        <v>1</v>
      </c>
      <c r="B84" s="251" t="s">
        <v>58</v>
      </c>
      <c r="C84" s="251"/>
      <c r="D84" s="251"/>
      <c r="E84" s="251"/>
      <c r="F84" s="251"/>
      <c r="G84" s="251"/>
      <c r="H84" s="46">
        <f t="shared" ref="H84:H97" si="11">IFERROR(VLOOKUP(B84,Priceนอกอาคาร,2,FALSE),"")</f>
        <v>12</v>
      </c>
      <c r="I84" s="93">
        <v>350</v>
      </c>
      <c r="J84" s="137" t="str">
        <f t="shared" ref="J84:J97" si="12">IFERROR(VLOOKUP(B84,หน่วยนอกอาคาร,2,FALSE),"")</f>
        <v>เมตร</v>
      </c>
      <c r="K84" s="46">
        <f t="shared" ref="K84:K97" si="13">IFERROR(I84*H84,0)</f>
        <v>4200</v>
      </c>
      <c r="L84" s="34" t="s">
        <v>13</v>
      </c>
    </row>
    <row r="85" spans="1:12" ht="21" x14ac:dyDescent="0.4">
      <c r="A85" s="33">
        <v>2</v>
      </c>
      <c r="B85" s="251" t="s">
        <v>408</v>
      </c>
      <c r="C85" s="251"/>
      <c r="D85" s="251"/>
      <c r="E85" s="251"/>
      <c r="F85" s="251"/>
      <c r="G85" s="251"/>
      <c r="H85" s="46">
        <f t="shared" si="11"/>
        <v>14</v>
      </c>
      <c r="I85" s="88">
        <v>350</v>
      </c>
      <c r="J85" s="137" t="str">
        <f t="shared" si="12"/>
        <v>เมตร</v>
      </c>
      <c r="K85" s="46">
        <f t="shared" si="13"/>
        <v>4900</v>
      </c>
      <c r="L85" s="34" t="s">
        <v>13</v>
      </c>
    </row>
    <row r="86" spans="1:12" ht="21" x14ac:dyDescent="0.4">
      <c r="A86" s="33">
        <v>3</v>
      </c>
      <c r="B86" s="266"/>
      <c r="C86" s="267"/>
      <c r="D86" s="267"/>
      <c r="E86" s="267"/>
      <c r="F86" s="267"/>
      <c r="G86" s="268"/>
      <c r="H86" s="46" t="str">
        <f t="shared" si="11"/>
        <v/>
      </c>
      <c r="I86" s="88"/>
      <c r="J86" s="137" t="str">
        <f t="shared" ref="J86" si="14">IFERROR(VLOOKUP(B86,หน่วยนอกอาคาร,2,FALSE),"")</f>
        <v/>
      </c>
      <c r="K86" s="46">
        <f t="shared" ref="K86" si="15">IFERROR(I86*H86,0)</f>
        <v>0</v>
      </c>
      <c r="L86" s="34" t="s">
        <v>13</v>
      </c>
    </row>
    <row r="87" spans="1:12" ht="21" x14ac:dyDescent="0.4">
      <c r="A87" s="33">
        <v>4</v>
      </c>
      <c r="B87" s="251"/>
      <c r="C87" s="251"/>
      <c r="D87" s="251"/>
      <c r="E87" s="251"/>
      <c r="F87" s="251"/>
      <c r="G87" s="251"/>
      <c r="H87" s="46" t="str">
        <f t="shared" si="11"/>
        <v/>
      </c>
      <c r="I87" s="88"/>
      <c r="J87" s="137" t="str">
        <f t="shared" ref="J87" si="16">IFERROR(VLOOKUP(B87,หน่วยนอกอาคาร,2,FALSE),"")</f>
        <v/>
      </c>
      <c r="K87" s="46">
        <f t="shared" ref="K87" si="17">IFERROR(I87*H87,0)</f>
        <v>0</v>
      </c>
      <c r="L87" s="34" t="s">
        <v>13</v>
      </c>
    </row>
    <row r="88" spans="1:12" ht="21" x14ac:dyDescent="0.4">
      <c r="A88" s="33">
        <v>5</v>
      </c>
      <c r="B88" s="251"/>
      <c r="C88" s="251"/>
      <c r="D88" s="251"/>
      <c r="E88" s="251"/>
      <c r="F88" s="251"/>
      <c r="G88" s="251"/>
      <c r="H88" s="46" t="str">
        <f t="shared" si="11"/>
        <v/>
      </c>
      <c r="I88" s="88"/>
      <c r="J88" s="137" t="str">
        <f t="shared" si="12"/>
        <v/>
      </c>
      <c r="K88" s="46">
        <f t="shared" si="13"/>
        <v>0</v>
      </c>
      <c r="L88" s="34" t="s">
        <v>13</v>
      </c>
    </row>
    <row r="89" spans="1:12" ht="23.4" thickBot="1" x14ac:dyDescent="0.45">
      <c r="A89" s="63"/>
      <c r="B89" s="281"/>
      <c r="C89" s="281"/>
      <c r="D89" s="281"/>
      <c r="E89" s="281"/>
      <c r="F89" s="281"/>
      <c r="G89" s="281"/>
      <c r="H89" s="141"/>
      <c r="I89" s="265" t="s">
        <v>100</v>
      </c>
      <c r="J89" s="265"/>
      <c r="K89" s="64">
        <f>SUM(K84:K88)</f>
        <v>9100</v>
      </c>
      <c r="L89" s="65" t="s">
        <v>13</v>
      </c>
    </row>
    <row r="90" spans="1:12" ht="21" x14ac:dyDescent="0.4">
      <c r="A90" s="149"/>
      <c r="B90" s="252" t="s">
        <v>464</v>
      </c>
      <c r="C90" s="253"/>
      <c r="D90" s="253"/>
      <c r="E90" s="253"/>
      <c r="F90" s="253"/>
      <c r="G90" s="254"/>
      <c r="H90" s="150"/>
      <c r="I90" s="151"/>
      <c r="J90" s="151"/>
      <c r="K90" s="150"/>
      <c r="L90" s="152"/>
    </row>
    <row r="91" spans="1:12" ht="21" x14ac:dyDescent="0.4">
      <c r="A91" s="153" t="s">
        <v>46</v>
      </c>
      <c r="B91" s="255" t="s">
        <v>97</v>
      </c>
      <c r="C91" s="255"/>
      <c r="D91" s="255"/>
      <c r="E91" s="255"/>
      <c r="F91" s="255"/>
      <c r="G91" s="255"/>
      <c r="H91" s="154" t="s">
        <v>47</v>
      </c>
      <c r="I91" s="167" t="s">
        <v>48</v>
      </c>
      <c r="J91" s="167" t="s">
        <v>1</v>
      </c>
      <c r="K91" s="154" t="s">
        <v>49</v>
      </c>
      <c r="L91" s="155" t="s">
        <v>1</v>
      </c>
    </row>
    <row r="92" spans="1:12" ht="21" x14ac:dyDescent="0.4">
      <c r="A92" s="33">
        <v>1</v>
      </c>
      <c r="B92" s="251" t="s">
        <v>431</v>
      </c>
      <c r="C92" s="251"/>
      <c r="D92" s="251"/>
      <c r="E92" s="251"/>
      <c r="F92" s="251"/>
      <c r="G92" s="251"/>
      <c r="H92" s="46">
        <f t="shared" ref="H92:H94" si="18">IFERROR(VLOOKUP(B92,Priceนอกอาคาร,2,FALSE),"")</f>
        <v>1500</v>
      </c>
      <c r="I92" s="93">
        <v>1</v>
      </c>
      <c r="J92" s="137" t="str">
        <f t="shared" ref="J92:J94" si="19">IFERROR(VLOOKUP(B92,หน่วยนอกอาคาร,2,FALSE),"")</f>
        <v>วัน</v>
      </c>
      <c r="K92" s="46">
        <f t="shared" ref="K92:K94" si="20">IFERROR(I92*H92,0)</f>
        <v>1500</v>
      </c>
      <c r="L92" s="34" t="s">
        <v>13</v>
      </c>
    </row>
    <row r="93" spans="1:12" ht="21" x14ac:dyDescent="0.4">
      <c r="A93" s="33">
        <v>2</v>
      </c>
      <c r="B93" s="251" t="s">
        <v>437</v>
      </c>
      <c r="C93" s="251"/>
      <c r="D93" s="251"/>
      <c r="E93" s="251"/>
      <c r="F93" s="251"/>
      <c r="G93" s="251"/>
      <c r="H93" s="46">
        <f t="shared" si="18"/>
        <v>1000</v>
      </c>
      <c r="I93" s="88">
        <v>2</v>
      </c>
      <c r="J93" s="137" t="str">
        <f t="shared" si="19"/>
        <v>จุด</v>
      </c>
      <c r="K93" s="46">
        <f t="shared" si="20"/>
        <v>2000</v>
      </c>
      <c r="L93" s="34" t="s">
        <v>13</v>
      </c>
    </row>
    <row r="94" spans="1:12" ht="21" x14ac:dyDescent="0.4">
      <c r="A94" s="33">
        <v>3</v>
      </c>
      <c r="B94" s="251" t="s">
        <v>436</v>
      </c>
      <c r="C94" s="251"/>
      <c r="D94" s="251"/>
      <c r="E94" s="251"/>
      <c r="F94" s="251"/>
      <c r="G94" s="251"/>
      <c r="H94" s="46">
        <f t="shared" si="18"/>
        <v>1000</v>
      </c>
      <c r="I94" s="88"/>
      <c r="J94" s="137" t="str">
        <f t="shared" si="19"/>
        <v>จุด</v>
      </c>
      <c r="K94" s="46">
        <f t="shared" si="20"/>
        <v>0</v>
      </c>
      <c r="L94" s="34" t="s">
        <v>13</v>
      </c>
    </row>
    <row r="95" spans="1:12" ht="21" x14ac:dyDescent="0.4">
      <c r="A95" s="33">
        <v>4</v>
      </c>
      <c r="B95" s="251" t="s">
        <v>647</v>
      </c>
      <c r="C95" s="251"/>
      <c r="D95" s="251"/>
      <c r="E95" s="251"/>
      <c r="F95" s="251"/>
      <c r="G95" s="251"/>
      <c r="H95" s="46">
        <f t="shared" si="11"/>
        <v>7</v>
      </c>
      <c r="I95" s="88"/>
      <c r="J95" s="137" t="str">
        <f t="shared" si="12"/>
        <v>เมตร</v>
      </c>
      <c r="K95" s="46">
        <f t="shared" si="13"/>
        <v>0</v>
      </c>
      <c r="L95" s="34" t="s">
        <v>13</v>
      </c>
    </row>
    <row r="96" spans="1:12" ht="21.6" thickBot="1" x14ac:dyDescent="0.45">
      <c r="A96" s="74">
        <v>5</v>
      </c>
      <c r="B96" s="273"/>
      <c r="C96" s="273"/>
      <c r="D96" s="273"/>
      <c r="E96" s="273"/>
      <c r="F96" s="273"/>
      <c r="G96" s="273"/>
      <c r="H96" s="75" t="str">
        <f t="shared" si="11"/>
        <v/>
      </c>
      <c r="I96" s="142"/>
      <c r="J96" s="76" t="str">
        <f t="shared" si="12"/>
        <v/>
      </c>
      <c r="K96" s="75">
        <f t="shared" si="13"/>
        <v>0</v>
      </c>
      <c r="L96" s="77" t="s">
        <v>13</v>
      </c>
    </row>
    <row r="97" spans="1:12" ht="23.4" hidden="1" customHeight="1" thickBot="1" x14ac:dyDescent="0.45">
      <c r="A97" s="156">
        <v>6</v>
      </c>
      <c r="B97" s="275"/>
      <c r="C97" s="276"/>
      <c r="D97" s="276"/>
      <c r="E97" s="276"/>
      <c r="F97" s="276"/>
      <c r="G97" s="277"/>
      <c r="H97" s="157" t="str">
        <f t="shared" si="11"/>
        <v/>
      </c>
      <c r="I97" s="169"/>
      <c r="J97" s="158" t="str">
        <f t="shared" si="12"/>
        <v/>
      </c>
      <c r="K97" s="157">
        <f t="shared" si="13"/>
        <v>0</v>
      </c>
      <c r="L97" s="159" t="s">
        <v>13</v>
      </c>
    </row>
    <row r="98" spans="1:12" ht="28.8" customHeight="1" x14ac:dyDescent="0.45">
      <c r="A98" s="78"/>
      <c r="B98" s="256" t="s">
        <v>717</v>
      </c>
      <c r="C98" s="256"/>
      <c r="D98" s="256"/>
      <c r="E98" s="256"/>
      <c r="F98" s="256"/>
      <c r="G98" s="256"/>
      <c r="H98" s="79"/>
      <c r="I98" s="278" t="s">
        <v>100</v>
      </c>
      <c r="J98" s="278"/>
      <c r="K98" s="80">
        <f>SUM(K92:K96)</f>
        <v>3500</v>
      </c>
      <c r="L98" s="27" t="s">
        <v>13</v>
      </c>
    </row>
    <row r="99" spans="1:12" ht="6.6" hidden="1" customHeight="1" x14ac:dyDescent="0.45">
      <c r="A99" s="78"/>
      <c r="B99" s="256"/>
      <c r="C99" s="256"/>
      <c r="D99" s="256"/>
      <c r="E99" s="256"/>
      <c r="F99" s="256"/>
      <c r="G99" s="256"/>
      <c r="H99" s="79"/>
      <c r="I99" s="81"/>
      <c r="J99" s="81"/>
      <c r="K99" s="80"/>
      <c r="L99" s="27"/>
    </row>
    <row r="100" spans="1:12" ht="25.2" x14ac:dyDescent="0.6">
      <c r="A100" s="28"/>
      <c r="B100" s="256"/>
      <c r="C100" s="256"/>
      <c r="D100" s="256"/>
      <c r="E100" s="256"/>
      <c r="F100" s="256"/>
      <c r="G100" s="256"/>
      <c r="H100" s="162"/>
      <c r="I100" s="28"/>
      <c r="J100" s="82" t="s">
        <v>101</v>
      </c>
      <c r="K100" s="202">
        <f>K89+K81+K48+K98</f>
        <v>46674</v>
      </c>
      <c r="L100" s="83" t="s">
        <v>13</v>
      </c>
    </row>
    <row r="101" spans="1:12" ht="24" thickBot="1" x14ac:dyDescent="0.5">
      <c r="A101" s="28"/>
      <c r="B101" s="171"/>
      <c r="C101" s="171"/>
      <c r="D101" s="171"/>
      <c r="E101" s="171"/>
      <c r="F101" s="171"/>
      <c r="G101" s="171"/>
      <c r="H101" s="197"/>
      <c r="I101" s="28"/>
      <c r="J101" s="82" t="s">
        <v>555</v>
      </c>
      <c r="K101" s="201">
        <f>K15+K16</f>
        <v>15000</v>
      </c>
      <c r="L101" s="83" t="s">
        <v>13</v>
      </c>
    </row>
    <row r="102" spans="1:12" ht="24.6" thickTop="1" thickBot="1" x14ac:dyDescent="0.5">
      <c r="A102" s="28"/>
      <c r="B102" s="171"/>
      <c r="C102" s="171"/>
      <c r="D102" s="171"/>
      <c r="E102" s="171"/>
      <c r="F102" s="171"/>
      <c r="G102" s="171"/>
      <c r="H102" s="197"/>
      <c r="I102" s="28"/>
      <c r="J102" s="82" t="s">
        <v>556</v>
      </c>
      <c r="K102" s="201">
        <f>K100-K101</f>
        <v>31674</v>
      </c>
      <c r="L102" s="83" t="s">
        <v>13</v>
      </c>
    </row>
    <row r="103" spans="1:12" ht="25.8" thickTop="1" x14ac:dyDescent="0.6">
      <c r="A103" s="28"/>
      <c r="B103" s="256"/>
      <c r="C103" s="256"/>
      <c r="D103" s="256"/>
      <c r="E103" s="256"/>
      <c r="F103" s="256"/>
      <c r="G103" s="256"/>
      <c r="H103" s="274" t="s">
        <v>456</v>
      </c>
      <c r="I103" s="274"/>
      <c r="J103" s="274"/>
      <c r="K103" s="160">
        <f>(K48+K89-K101)/K20</f>
        <v>1.4087000000000001</v>
      </c>
      <c r="L103" s="83" t="s">
        <v>51</v>
      </c>
    </row>
    <row r="104" spans="1:12" ht="25.2" x14ac:dyDescent="0.6">
      <c r="A104" s="84"/>
      <c r="B104" s="256"/>
      <c r="C104" s="256"/>
      <c r="D104" s="256"/>
      <c r="E104" s="256"/>
      <c r="F104" s="256"/>
      <c r="G104" s="256"/>
      <c r="H104" s="162"/>
      <c r="I104" s="84"/>
      <c r="J104" s="161" t="s">
        <v>625</v>
      </c>
      <c r="K104" s="160">
        <f>K102/K20</f>
        <v>1.5837000000000001</v>
      </c>
      <c r="L104" s="85" t="s">
        <v>51</v>
      </c>
    </row>
    <row r="105" spans="1:12" ht="25.8" customHeight="1" x14ac:dyDescent="0.6">
      <c r="A105" s="78"/>
      <c r="B105" s="256"/>
      <c r="C105" s="256"/>
      <c r="D105" s="256"/>
      <c r="E105" s="256"/>
      <c r="F105" s="256"/>
      <c r="G105" s="256"/>
      <c r="H105" s="86"/>
      <c r="I105" s="81"/>
      <c r="J105" s="196" t="s">
        <v>541</v>
      </c>
      <c r="K105" s="200">
        <f>K18/K5</f>
        <v>55.248618784530386</v>
      </c>
      <c r="L105" s="198" t="s">
        <v>13</v>
      </c>
    </row>
    <row r="106" spans="1:12" ht="32.4" customHeight="1" x14ac:dyDescent="0.4">
      <c r="A106" s="257" t="s">
        <v>595</v>
      </c>
      <c r="B106" s="257"/>
      <c r="C106" s="257"/>
      <c r="D106" s="258" t="s">
        <v>102</v>
      </c>
      <c r="E106" s="258"/>
      <c r="F106" s="258"/>
      <c r="G106" s="258"/>
      <c r="H106" s="258" t="str">
        <f>VLOOKUP(C5,'Ref.2'!I18:M52,5,0)</f>
        <v>ผู้อนุมัติส่วนงาน Non cable</v>
      </c>
      <c r="I106" s="258"/>
      <c r="J106" s="258"/>
      <c r="K106" s="258"/>
      <c r="L106" s="258"/>
    </row>
    <row r="107" spans="1:12" ht="49.2" customHeight="1" x14ac:dyDescent="0.4">
      <c r="A107" s="258" t="s">
        <v>596</v>
      </c>
      <c r="B107" s="258"/>
      <c r="C107" s="258"/>
      <c r="D107" s="258" t="s">
        <v>504</v>
      </c>
      <c r="E107" s="258"/>
      <c r="F107" s="258"/>
      <c r="G107" s="258"/>
      <c r="H107" s="258" t="s">
        <v>591</v>
      </c>
      <c r="I107" s="258"/>
      <c r="J107" s="258"/>
      <c r="K107" s="258"/>
      <c r="L107" s="258"/>
    </row>
    <row r="108" spans="1:12" ht="17.399999999999999" customHeight="1" x14ac:dyDescent="0.4">
      <c r="A108" s="250" t="str">
        <f>VLOOKUP(C8,'Ref.2'!P28:Q51,2,0)</f>
        <v>นางสาวพัชรพรรณ   พึ่งพา</v>
      </c>
      <c r="B108" s="250"/>
      <c r="C108" s="250"/>
      <c r="D108" s="250" t="str">
        <f>K9</f>
        <v>นาย ธวัชชัย จันทร์โยธา</v>
      </c>
      <c r="E108" s="250"/>
      <c r="F108" s="250"/>
      <c r="G108" s="250"/>
      <c r="H108" s="259" t="str">
        <f>VLOOKUP(C5,'Ref.2'!I18:L52,4,0)</f>
        <v>นายชนะชัย คุ้มคำ          ,           นายภูริวัจน์ ธาดาวัฒนาวิทย์</v>
      </c>
      <c r="I108" s="259"/>
      <c r="J108" s="259"/>
      <c r="K108" s="259"/>
      <c r="L108" s="259"/>
    </row>
    <row r="109" spans="1:12" ht="12.6" customHeight="1" x14ac:dyDescent="0.4">
      <c r="A109" s="26"/>
      <c r="B109" s="26"/>
      <c r="C109" s="26"/>
      <c r="D109" s="27"/>
      <c r="E109" s="26"/>
      <c r="F109" s="26"/>
      <c r="G109" s="26"/>
      <c r="H109" s="86"/>
      <c r="I109" s="86"/>
      <c r="J109" s="27"/>
      <c r="K109" s="27"/>
      <c r="L109" s="87"/>
    </row>
    <row r="110" spans="1:12" ht="25.8" x14ac:dyDescent="0.5">
      <c r="A110" s="258" t="s">
        <v>439</v>
      </c>
      <c r="B110" s="258"/>
      <c r="C110" s="258"/>
      <c r="D110" s="258" t="s">
        <v>440</v>
      </c>
      <c r="E110" s="258"/>
      <c r="F110" s="258"/>
      <c r="G110" s="258"/>
      <c r="H110" s="258" t="s">
        <v>438</v>
      </c>
      <c r="I110" s="258"/>
      <c r="J110" s="258"/>
      <c r="K110" s="258"/>
      <c r="L110" s="258"/>
    </row>
    <row r="111" spans="1:12" ht="49.2" customHeight="1" x14ac:dyDescent="0.4">
      <c r="A111" s="258" t="s">
        <v>505</v>
      </c>
      <c r="B111" s="258"/>
      <c r="C111" s="258"/>
      <c r="D111" s="258" t="s">
        <v>310</v>
      </c>
      <c r="E111" s="258"/>
      <c r="F111" s="258"/>
      <c r="G111" s="258"/>
      <c r="H111" s="258" t="s">
        <v>506</v>
      </c>
      <c r="I111" s="258"/>
      <c r="J111" s="258"/>
      <c r="K111" s="258"/>
      <c r="L111" s="258"/>
    </row>
    <row r="112" spans="1:12" ht="20.399999999999999" customHeight="1" x14ac:dyDescent="0.4">
      <c r="A112" s="250" t="s">
        <v>665</v>
      </c>
      <c r="B112" s="250"/>
      <c r="C112" s="250"/>
      <c r="D112" s="250" t="str">
        <f>VLOOKUP(H8,'Ref.2'!Q5:S26,2,0)</f>
        <v>นางสาววันวิสาข์  ประทุมเมือง</v>
      </c>
      <c r="E112" s="250"/>
      <c r="F112" s="250"/>
      <c r="G112" s="250"/>
      <c r="H112" s="259" t="str">
        <f>VLOOKUP(C5,'Ref.2'!I18:M52,3,0)</f>
        <v xml:space="preserve">นายธเนศ แจ้งสว่าง  </v>
      </c>
      <c r="I112" s="259"/>
      <c r="J112" s="259"/>
      <c r="K112" s="259"/>
      <c r="L112" s="259"/>
    </row>
    <row r="113" spans="1:12" ht="21" x14ac:dyDescent="0.4">
      <c r="A113" s="250" t="s">
        <v>630</v>
      </c>
      <c r="B113" s="250"/>
      <c r="C113" s="250"/>
      <c r="D113" s="250" t="str">
        <f>VLOOKUP(H8,'Ref.2'!Q5:S26,3,0)</f>
        <v>Deputy Managing Director of Marketing</v>
      </c>
      <c r="E113" s="250"/>
      <c r="F113" s="250"/>
      <c r="G113" s="250"/>
      <c r="H113" s="250" t="str">
        <f>VLOOKUP(C5,'Ref.2'!I18:M52,5,0)</f>
        <v>ผู้อนุมัติส่วนงาน Non cable</v>
      </c>
      <c r="I113" s="250"/>
      <c r="J113" s="250"/>
      <c r="K113" s="250"/>
      <c r="L113" s="250"/>
    </row>
    <row r="114" spans="1:12" x14ac:dyDescent="0.3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</row>
    <row r="115" spans="1:12" x14ac:dyDescent="0.3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</row>
    <row r="116" spans="1:12" x14ac:dyDescent="0.3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</row>
    <row r="117" spans="1:12" x14ac:dyDescent="0.3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</row>
  </sheetData>
  <sheetProtection algorithmName="SHA-512" hashValue="/uGsHZgQvDQWr2roTEVTkDLIfLeqtw8qImNQx9p3kAQFqNhN9FxHhZ7VVklFGG3TFaMCJ3lxkGxxO3J+gInG+w==" saltValue="RCdTlixDWiRNg2M8+WUS6g==" spinCount="100000" sheet="1" objects="1" scenarios="1"/>
  <mergeCells count="130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B20:G20"/>
    <mergeCell ref="H20:J20"/>
    <mergeCell ref="A17:A19"/>
    <mergeCell ref="B48:G48"/>
    <mergeCell ref="B46:G46"/>
    <mergeCell ref="B47:G47"/>
    <mergeCell ref="B57:G57"/>
    <mergeCell ref="B58:G58"/>
    <mergeCell ref="B59:G59"/>
    <mergeCell ref="B60:G60"/>
    <mergeCell ref="B81:G81"/>
    <mergeCell ref="B89:G89"/>
    <mergeCell ref="H106:L106"/>
    <mergeCell ref="H107:L107"/>
    <mergeCell ref="B98:G98"/>
    <mergeCell ref="B99:G99"/>
    <mergeCell ref="B97:G97"/>
    <mergeCell ref="I98:J98"/>
    <mergeCell ref="B95:G95"/>
    <mergeCell ref="B103:G103"/>
    <mergeCell ref="B100:G100"/>
    <mergeCell ref="I48:J48"/>
    <mergeCell ref="A49:L49"/>
    <mergeCell ref="B50:G50"/>
    <mergeCell ref="H108:L108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8:G88"/>
    <mergeCell ref="B96:G96"/>
    <mergeCell ref="B93:G93"/>
    <mergeCell ref="I89:J89"/>
    <mergeCell ref="H103:J103"/>
    <mergeCell ref="B86:G86"/>
    <mergeCell ref="B87:G87"/>
    <mergeCell ref="A113:C113"/>
    <mergeCell ref="B94:G94"/>
    <mergeCell ref="B90:G90"/>
    <mergeCell ref="B91:G91"/>
    <mergeCell ref="B92:G92"/>
    <mergeCell ref="B104:G104"/>
    <mergeCell ref="B105:G105"/>
    <mergeCell ref="H113:L113"/>
    <mergeCell ref="A106:C106"/>
    <mergeCell ref="A107:C107"/>
    <mergeCell ref="A108:C108"/>
    <mergeCell ref="D106:G106"/>
    <mergeCell ref="D113:G113"/>
    <mergeCell ref="A110:C110"/>
    <mergeCell ref="A111:C111"/>
    <mergeCell ref="A112:C112"/>
    <mergeCell ref="D107:G107"/>
    <mergeCell ref="D108:G108"/>
    <mergeCell ref="D111:G111"/>
    <mergeCell ref="D110:G110"/>
    <mergeCell ref="D112:G112"/>
    <mergeCell ref="H110:L110"/>
    <mergeCell ref="H111:L111"/>
    <mergeCell ref="H112:L112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4E78B3AC-EA30-4AF9-9A55-005F698BDC71}">
          <x14:formula1>
            <xm:f>'Ref.2'!$T$9:$T$17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'Ref.1'!$E$264:$E$279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'Ref.1'!$B$264:$B$270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'Ref.1'!$B$214:$B$255</xm:f>
          </x14:formula1>
          <xm:sqref>B97:G97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B84:G88</xm:sqref>
        </x14:dataValidation>
        <x14:dataValidation type="list" allowBlank="1" showInputMessage="1" showErrorMessage="1" xr:uid="{0B6245AB-9FEC-4E2C-8F6F-8C304414FEE6}">
          <x14:formula1>
            <xm:f>'Ref.2'!$W$3:$W$15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C8:D8</xm:sqref>
        </x14:dataValidation>
        <x14:dataValidation type="list" allowBlank="1" showInputMessage="1" showErrorMessage="1" xr:uid="{9FC9B514-159F-4F71-8D1B-4F724594E2D7}">
          <x14:formula1>
            <xm:f>'Ref.2'!$I$56:$I$90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Ref.1</vt:lpstr>
      <vt:lpstr>Ref.2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patcharapan39@gmail.com</cp:lastModifiedBy>
  <cp:lastPrinted>2023-09-07T08:26:08Z</cp:lastPrinted>
  <dcterms:created xsi:type="dcterms:W3CDTF">2021-08-28T09:02:17Z</dcterms:created>
  <dcterms:modified xsi:type="dcterms:W3CDTF">2024-02-20T08:11:18Z</dcterms:modified>
</cp:coreProperties>
</file>