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66925"/>
  <mc:AlternateContent xmlns:mc="http://schemas.openxmlformats.org/markup-compatibility/2006">
    <mc:Choice Requires="x15">
      <x15ac:absPath xmlns:x15ac="http://schemas.microsoft.com/office/spreadsheetml/2010/11/ac" url="C:\Users\Admin\Documents\02 งาน Oper Sale\05 Sale commission\03 ตั้งเบิก Sales Commission\รอบ 11-2567\HP\"/>
    </mc:Choice>
  </mc:AlternateContent>
  <xr:revisionPtr revIDLastSave="0" documentId="13_ncr:1_{4F0ED1CC-88D1-46C9-8BB6-E906F1D00B23}" xr6:coauthVersionLast="43" xr6:coauthVersionMax="43" xr10:uidLastSave="{00000000-0000-0000-0000-000000000000}"/>
  <bookViews>
    <workbookView xWindow="-108" yWindow="-108" windowWidth="23256" windowHeight="12456" activeTab="1" xr2:uid="{195A0F0A-E35C-4AD4-8EE8-0CFEA0DC919D}"/>
  </bookViews>
  <sheets>
    <sheet name="Ref" sheetId="6" r:id="rId1"/>
    <sheet name="คอมฯ  CN" sheetId="1" r:id="rId2"/>
    <sheet name="สรุปยอดเบิก CN" sheetId="5" r:id="rId3"/>
    <sheet name="คอมฯ CBN" sheetId="2" r:id="rId4"/>
    <sheet name="สรุปยอดเบิก CBN" sheetId="3" r:id="rId5"/>
  </sheets>
  <externalReferences>
    <externalReference r:id="rId6"/>
  </externalReferences>
  <definedNames>
    <definedName name="_xlnm._FilterDatabase" localSheetId="1" hidden="1">'คอมฯ  CN'!#REF!</definedName>
    <definedName name="_xlnm._FilterDatabase" localSheetId="3" hidden="1">'คอมฯ CBN'!#REF!</definedName>
    <definedName name="_xlnm.Print_Area" localSheetId="1">'คอมฯ  CN'!$A$1:$U$30</definedName>
    <definedName name="_xlnm.Print_Area" localSheetId="3">'คอมฯ CBN'!$A$1:$U$30</definedName>
    <definedName name="_xlnm.Print_Area" localSheetId="4">'สรุปยอดเบิก CBN'!$A$1:$M$61</definedName>
    <definedName name="_xlnm.Print_Area" localSheetId="2">'สรุปยอดเบิก CN'!$A$1:$M$72</definedName>
    <definedName name="_xlnm.Print_Titles" localSheetId="1">'คอมฯ  CN'!$5:$5</definedName>
    <definedName name="_xlnm.Print_Titles" localSheetId="3">'คอมฯ CBN'!$5:$5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46" i="5" l="1"/>
  <c r="AD45" i="5"/>
  <c r="AB46" i="5"/>
  <c r="AC45" i="5"/>
  <c r="AB45" i="5"/>
  <c r="AB38" i="5"/>
  <c r="AB40" i="5" s="1"/>
  <c r="AD20" i="5"/>
  <c r="AC12" i="5"/>
  <c r="AC13" i="5"/>
  <c r="AC14" i="5"/>
  <c r="AC15" i="5"/>
  <c r="AC16" i="5"/>
  <c r="AC17" i="5"/>
  <c r="AC18" i="5"/>
  <c r="AC19" i="5"/>
  <c r="AC11" i="5"/>
  <c r="AC5" i="5"/>
  <c r="AC6" i="5"/>
  <c r="AC7" i="5"/>
  <c r="AC4" i="5"/>
  <c r="AD8" i="5"/>
  <c r="AD9" i="5" s="1"/>
  <c r="AB39" i="5" l="1"/>
  <c r="AC39" i="5" s="1"/>
  <c r="AC40" i="5" s="1"/>
  <c r="AC20" i="5"/>
  <c r="AD21" i="5" s="1"/>
  <c r="AD22" i="5" s="1"/>
  <c r="M6" i="1"/>
  <c r="L6" i="1"/>
  <c r="L18" i="1"/>
  <c r="S6" i="5" l="1"/>
  <c r="T6" i="5"/>
  <c r="S7" i="5"/>
  <c r="T7" i="5"/>
  <c r="S8" i="5"/>
  <c r="T8" i="5"/>
  <c r="JC8" i="5" s="1"/>
  <c r="S9" i="5"/>
  <c r="JC14" i="5" s="1"/>
  <c r="T9" i="5"/>
  <c r="JC9" i="5" s="1"/>
  <c r="S12" i="5"/>
  <c r="S13" i="5"/>
  <c r="V13" i="5" l="1"/>
  <c r="JC12" i="5"/>
  <c r="JC13" i="5"/>
  <c r="V8" i="5"/>
  <c r="V12" i="5"/>
  <c r="V9" i="5"/>
  <c r="V14" i="5"/>
  <c r="JC6" i="5"/>
  <c r="V6" i="5"/>
  <c r="R6" i="2"/>
  <c r="Q6" i="2"/>
  <c r="N6" i="2"/>
  <c r="M6" i="2"/>
  <c r="L6" i="2"/>
  <c r="I6" i="2"/>
  <c r="I9" i="2" l="1"/>
  <c r="I12" i="2"/>
  <c r="Q15" i="2" l="1"/>
  <c r="M15" i="2"/>
  <c r="L15" i="2"/>
  <c r="N15" i="2" s="1"/>
  <c r="R15" i="2" s="1"/>
  <c r="I15" i="2"/>
  <c r="Q12" i="2"/>
  <c r="M12" i="2"/>
  <c r="L12" i="2"/>
  <c r="N12" i="2" s="1"/>
  <c r="R12" i="2" l="1"/>
  <c r="F21" i="3" l="1"/>
  <c r="E21" i="3"/>
  <c r="F20" i="3"/>
  <c r="E20" i="3"/>
  <c r="F18" i="3"/>
  <c r="E18" i="3"/>
  <c r="F17" i="3"/>
  <c r="E17" i="3"/>
  <c r="F16" i="3"/>
  <c r="E16" i="3"/>
  <c r="F14" i="3"/>
  <c r="E14" i="3"/>
  <c r="F12" i="3"/>
  <c r="E12" i="3"/>
  <c r="F11" i="3"/>
  <c r="E11" i="3"/>
  <c r="Q9" i="2"/>
  <c r="Q18" i="2"/>
  <c r="F19" i="3" l="1"/>
  <c r="H19" i="3" s="1"/>
  <c r="E19" i="3"/>
  <c r="H20" i="3"/>
  <c r="H18" i="3"/>
  <c r="H21" i="3"/>
  <c r="H17" i="3"/>
  <c r="H14" i="3"/>
  <c r="H12" i="3"/>
  <c r="H16" i="3"/>
  <c r="I18" i="2" l="1"/>
  <c r="Q21" i="2"/>
  <c r="I21" i="2" l="1"/>
  <c r="I27" i="1" l="1"/>
  <c r="I24" i="1"/>
  <c r="I21" i="1"/>
  <c r="I18" i="1"/>
  <c r="I15" i="1"/>
  <c r="I12" i="1"/>
  <c r="I9" i="1"/>
  <c r="I6" i="1"/>
  <c r="I27" i="2" l="1"/>
  <c r="I24" i="2"/>
  <c r="Q9" i="1"/>
  <c r="E21" i="5"/>
  <c r="E14" i="5"/>
  <c r="F7" i="5"/>
  <c r="E7" i="5"/>
  <c r="E9" i="3" l="1"/>
  <c r="L12" i="1"/>
  <c r="M12" i="1"/>
  <c r="Q12" i="1"/>
  <c r="L15" i="1"/>
  <c r="M15" i="1"/>
  <c r="Q15" i="1"/>
  <c r="N12" i="1" l="1"/>
  <c r="R12" i="1" s="1"/>
  <c r="N15" i="1"/>
  <c r="R15" i="1" s="1"/>
  <c r="M18" i="2" l="1"/>
  <c r="L18" i="2"/>
  <c r="M9" i="2"/>
  <c r="L9" i="2"/>
  <c r="R27" i="2"/>
  <c r="R24" i="2"/>
  <c r="G54" i="3" l="1"/>
  <c r="G56" i="3"/>
  <c r="E23" i="5"/>
  <c r="E16" i="5"/>
  <c r="E9" i="5"/>
  <c r="G9" i="5" l="1"/>
  <c r="H9" i="5" s="1"/>
  <c r="H42" i="5" l="1"/>
  <c r="I42" i="5"/>
  <c r="Q24" i="1" l="1"/>
  <c r="M24" i="1"/>
  <c r="L24" i="1"/>
  <c r="Q21" i="1"/>
  <c r="M21" i="1"/>
  <c r="L21" i="1"/>
  <c r="L27" i="1"/>
  <c r="M27" i="1"/>
  <c r="Q27" i="1"/>
  <c r="F30" i="1"/>
  <c r="I30" i="1"/>
  <c r="J30" i="1"/>
  <c r="K30" i="1"/>
  <c r="O30" i="1"/>
  <c r="P30" i="1"/>
  <c r="S30" i="1"/>
  <c r="T30" i="1"/>
  <c r="U30" i="1"/>
  <c r="Q18" i="1"/>
  <c r="M18" i="1"/>
  <c r="N21" i="1" l="1"/>
  <c r="R21" i="1" s="1"/>
  <c r="N24" i="1"/>
  <c r="R24" i="1" s="1"/>
  <c r="N27" i="1"/>
  <c r="R27" i="1" s="1"/>
  <c r="N18" i="1"/>
  <c r="E25" i="5"/>
  <c r="E18" i="5"/>
  <c r="F11" i="5"/>
  <c r="E11" i="5"/>
  <c r="R18" i="1" l="1"/>
  <c r="F6" i="3"/>
  <c r="E24" i="5"/>
  <c r="E17" i="5"/>
  <c r="F10" i="5"/>
  <c r="E10" i="5"/>
  <c r="E6" i="3" l="1"/>
  <c r="E19" i="5" l="1"/>
  <c r="E12" i="5"/>
  <c r="E5" i="5"/>
  <c r="E20" i="5" l="1"/>
  <c r="E13" i="5"/>
  <c r="F6" i="5"/>
  <c r="E6" i="5"/>
  <c r="F5" i="3"/>
  <c r="E5" i="3"/>
  <c r="E7" i="3" l="1"/>
  <c r="F7" i="3"/>
  <c r="H7" i="3" l="1"/>
  <c r="F9" i="3"/>
  <c r="H9" i="3" l="1"/>
  <c r="F25" i="5" l="1"/>
  <c r="F18" i="5" l="1"/>
  <c r="F24" i="5" l="1"/>
  <c r="M9" i="1"/>
  <c r="L9" i="1"/>
  <c r="N9" i="1" l="1"/>
  <c r="F17" i="5" l="1"/>
  <c r="R9" i="1"/>
  <c r="E22" i="5"/>
  <c r="E15" i="5"/>
  <c r="F8" i="5"/>
  <c r="E8" i="5"/>
  <c r="J30" i="2"/>
  <c r="K30" i="2"/>
  <c r="I30" i="2"/>
  <c r="G8" i="5" l="1"/>
  <c r="H8" i="5" s="1"/>
  <c r="S30" i="2" l="1"/>
  <c r="T30" i="2"/>
  <c r="H19" i="5" l="1"/>
  <c r="H24" i="5"/>
  <c r="G6" i="5" l="1"/>
  <c r="H6" i="5" s="1"/>
  <c r="F8" i="3" l="1"/>
  <c r="E8" i="3"/>
  <c r="E10" i="3"/>
  <c r="F10" i="3"/>
  <c r="G7" i="5" l="1"/>
  <c r="H7" i="5" s="1"/>
  <c r="G8" i="3"/>
  <c r="H8" i="3" s="1"/>
  <c r="G10" i="3"/>
  <c r="H10" i="3" s="1"/>
  <c r="H36" i="3" l="1"/>
  <c r="Q6" i="1" l="1"/>
  <c r="M27" i="2"/>
  <c r="L27" i="2"/>
  <c r="M24" i="2"/>
  <c r="L24" i="2"/>
  <c r="M21" i="2"/>
  <c r="L21" i="2"/>
  <c r="M30" i="1"/>
  <c r="L30" i="1"/>
  <c r="F21" i="5" l="1"/>
  <c r="H21" i="5" s="1"/>
  <c r="H23" i="5"/>
  <c r="N21" i="2"/>
  <c r="R21" i="2" s="1"/>
  <c r="H25" i="5"/>
  <c r="Q30" i="1"/>
  <c r="F20" i="5"/>
  <c r="H20" i="5" s="1"/>
  <c r="L30" i="2"/>
  <c r="M30" i="2"/>
  <c r="F22" i="5"/>
  <c r="H22" i="5" s="1"/>
  <c r="N6" i="1" l="1"/>
  <c r="H16" i="5" s="1"/>
  <c r="G62" i="5" s="1"/>
  <c r="E37" i="5" s="1"/>
  <c r="F30" i="2"/>
  <c r="F14" i="5" l="1"/>
  <c r="H14" i="5" s="1"/>
  <c r="G60" i="5" s="1"/>
  <c r="R6" i="1"/>
  <c r="R30" i="1" s="1"/>
  <c r="N30" i="1"/>
  <c r="F13" i="5"/>
  <c r="F15" i="5" l="1"/>
  <c r="H15" i="5" s="1"/>
  <c r="G61" i="5" s="1"/>
  <c r="G6" i="3"/>
  <c r="H6" i="3" s="1"/>
  <c r="G5" i="3"/>
  <c r="E36" i="5" l="1"/>
  <c r="H13" i="5"/>
  <c r="G59" i="5" s="1"/>
  <c r="G11" i="5"/>
  <c r="H11" i="5" s="1"/>
  <c r="G10" i="5"/>
  <c r="N18" i="2"/>
  <c r="R18" i="2" s="1"/>
  <c r="N9" i="2" l="1"/>
  <c r="E15" i="3" l="1"/>
  <c r="F15" i="3"/>
  <c r="H15" i="3" s="1"/>
  <c r="G55" i="3" s="1"/>
  <c r="E31" i="3" s="1"/>
  <c r="G31" i="3" s="1"/>
  <c r="I31" i="3" s="1"/>
  <c r="J31" i="3" s="1"/>
  <c r="K31" i="3" s="1"/>
  <c r="R9" i="2"/>
  <c r="E13" i="3"/>
  <c r="F13" i="3"/>
  <c r="H13" i="3" s="1"/>
  <c r="E22" i="3" l="1"/>
  <c r="H18" i="5"/>
  <c r="G63" i="5" s="1"/>
  <c r="E26" i="5"/>
  <c r="H17" i="5"/>
  <c r="H10" i="5"/>
  <c r="G58" i="5" l="1"/>
  <c r="G37" i="5"/>
  <c r="J37" i="5" s="1"/>
  <c r="E38" i="5"/>
  <c r="G36" i="5"/>
  <c r="J36" i="5" s="1"/>
  <c r="E35" i="5"/>
  <c r="G35" i="5" s="1"/>
  <c r="J35" i="5" s="1"/>
  <c r="E34" i="5"/>
  <c r="G34" i="5" s="1"/>
  <c r="J34" i="5" s="1"/>
  <c r="G5" i="5"/>
  <c r="H5" i="5" s="1"/>
  <c r="E33" i="5" l="1"/>
  <c r="G33" i="5" s="1"/>
  <c r="J33" i="5" s="1"/>
  <c r="G38" i="5"/>
  <c r="J38" i="5" s="1"/>
  <c r="N30" i="2" l="1"/>
  <c r="E30" i="3"/>
  <c r="G30" i="3" s="1"/>
  <c r="I30" i="3" s="1"/>
  <c r="J30" i="3" s="1"/>
  <c r="K30" i="3" s="1"/>
  <c r="G52" i="3"/>
  <c r="E29" i="3" l="1"/>
  <c r="G29" i="3" s="1"/>
  <c r="I29" i="3" s="1"/>
  <c r="J29" i="3" s="1"/>
  <c r="K29" i="3" s="1"/>
  <c r="G53" i="3"/>
  <c r="E32" i="3" s="1"/>
  <c r="H11" i="3"/>
  <c r="F22" i="3"/>
  <c r="G32" i="3" l="1"/>
  <c r="I32" i="3" s="1"/>
  <c r="J32" i="3" s="1"/>
  <c r="K32" i="3" s="1"/>
  <c r="H5" i="3"/>
  <c r="G51" i="3" s="1"/>
  <c r="G22" i="3"/>
  <c r="H22" i="3" l="1"/>
  <c r="G59" i="3" s="1"/>
  <c r="E28" i="3"/>
  <c r="G28" i="3" s="1"/>
  <c r="G57" i="3" l="1"/>
  <c r="E33" i="3" s="1"/>
  <c r="G33" i="3" s="1"/>
  <c r="G58" i="3"/>
  <c r="E34" i="3" s="1"/>
  <c r="G34" i="3" s="1"/>
  <c r="I34" i="3" s="1"/>
  <c r="J34" i="3" s="1"/>
  <c r="K34" i="3" s="1"/>
  <c r="E35" i="3"/>
  <c r="G35" i="3" s="1"/>
  <c r="I35" i="3" s="1"/>
  <c r="J35" i="3" s="1"/>
  <c r="K35" i="3" s="1"/>
  <c r="G26" i="5"/>
  <c r="I28" i="3"/>
  <c r="G60" i="3" l="1"/>
  <c r="J28" i="3"/>
  <c r="F26" i="5"/>
  <c r="H12" i="5"/>
  <c r="G57" i="5" s="1"/>
  <c r="E32" i="5" l="1"/>
  <c r="H26" i="5"/>
  <c r="K28" i="3"/>
  <c r="I33" i="3"/>
  <c r="G36" i="3"/>
  <c r="G65" i="5" l="1"/>
  <c r="E40" i="5" s="1"/>
  <c r="G66" i="5"/>
  <c r="E41" i="5" s="1"/>
  <c r="G41" i="5" s="1"/>
  <c r="J41" i="5" s="1"/>
  <c r="G64" i="5"/>
  <c r="E39" i="5" s="1"/>
  <c r="G39" i="5" s="1"/>
  <c r="J39" i="5" s="1"/>
  <c r="J33" i="3"/>
  <c r="J36" i="3" s="1"/>
  <c r="I36" i="3"/>
  <c r="G32" i="5"/>
  <c r="J32" i="5" s="1"/>
  <c r="K33" i="3" l="1"/>
  <c r="G40" i="5"/>
  <c r="J40" i="5" s="1"/>
  <c r="G67" i="5"/>
  <c r="K36" i="3" l="1"/>
  <c r="J42" i="5"/>
  <c r="E42" i="5"/>
  <c r="G42" i="5" l="1"/>
  <c r="R30" i="2"/>
</calcChain>
</file>

<file path=xl/sharedStrings.xml><?xml version="1.0" encoding="utf-8"?>
<sst xmlns="http://schemas.openxmlformats.org/spreadsheetml/2006/main" count="16834" uniqueCount="16588">
  <si>
    <t>ลำดับ</t>
  </si>
  <si>
    <t>ชื่อเจ้าของโครงการ</t>
  </si>
  <si>
    <t>รายการเบิก</t>
  </si>
  <si>
    <t>จำนวนเงิน</t>
  </si>
  <si>
    <t>ยอดคงเหลือ</t>
  </si>
  <si>
    <t>Total</t>
  </si>
  <si>
    <t>Sales</t>
  </si>
  <si>
    <t>เขตการขาย</t>
  </si>
  <si>
    <t>ฝ่ายขายกลุ่ม Hospitality</t>
  </si>
  <si>
    <t xml:space="preserve">ตั้งเบิก บริษัท เคเบิล คอนเน็ค จำกัด </t>
  </si>
  <si>
    <t>รายละเอียดค่าคอม</t>
  </si>
  <si>
    <t>หัก CBN
30%</t>
  </si>
  <si>
    <t>ค่าคอมฯ ช่างติดตั้ง</t>
  </si>
  <si>
    <t>รวมทั้งสิ้น</t>
  </si>
  <si>
    <t>ส่วนงานขาย</t>
  </si>
  <si>
    <t>ชื่อผู้รับเงิน</t>
  </si>
  <si>
    <t>หัก ณ ที่จ่าย</t>
  </si>
  <si>
    <t xml:space="preserve">ค่าคอมฯ สุทธิ </t>
  </si>
  <si>
    <t>HP</t>
  </si>
  <si>
    <t>Freelance</t>
  </si>
  <si>
    <t>ค่าคอมขายอุปกรณ์</t>
  </si>
  <si>
    <t>คุณจันทราภรณ์ สุภาพวนิช</t>
  </si>
  <si>
    <t>อัตราส่วนแบ่ง</t>
  </si>
  <si>
    <t>SALES</t>
  </si>
  <si>
    <t>CENTER SALES</t>
  </si>
  <si>
    <t>Sales Coordinator</t>
  </si>
  <si>
    <t>จำนวน
โครงการ</t>
  </si>
  <si>
    <t>งานขายอุปกรณ์เพิ่มเติม</t>
  </si>
  <si>
    <t>ค่าคอมฯขาย
Cable TV</t>
  </si>
  <si>
    <t>ตั้งเบิก Charoen Cable TV Network Co.,Ltd.</t>
  </si>
  <si>
    <t>หัก กสทช</t>
  </si>
  <si>
    <t>ยอดโอนสุทธิ</t>
  </si>
  <si>
    <t>รายชื่อผู้รับค่าคอมส่วนงาน HP  (ตามหลักเกณฑ์ใหม่)</t>
  </si>
  <si>
    <t>ค่าบริการรายเดือนตาม Package</t>
  </si>
  <si>
    <t>รวมค่าคอมฯ</t>
  </si>
  <si>
    <t>หัก ภาษีรายได้</t>
  </si>
  <si>
    <t>ยอดเงินโอน</t>
  </si>
  <si>
    <t>เงินเข้าสุทธิ</t>
  </si>
  <si>
    <t xml:space="preserve">รายละเอียดการจัดสรรส่วนแบ่ง ค่าคอมฯ ส่วนงาน HP </t>
  </si>
  <si>
    <t>ค่าคอมขาย - cable TV</t>
  </si>
  <si>
    <t>ชื่อผู้รับเงิน (บัญชีเงินเดือน)</t>
  </si>
  <si>
    <t>คุณรัฏฎิการ์</t>
  </si>
  <si>
    <t>เดือนที่เริ่มเก็บ
ค่าบริการ</t>
  </si>
  <si>
    <t>รายการเบิก
คอมขาย</t>
  </si>
  <si>
    <t>เลขที่ใบกำกับ/ใบเสร็จรับเงิน</t>
  </si>
  <si>
    <t>รหัสลูกค้า</t>
  </si>
  <si>
    <t>สรุปรายการผู้รับเงิน</t>
  </si>
  <si>
    <t xml:space="preserve">เลขที่นำส่งเงิน
</t>
  </si>
  <si>
    <t>บริษัท Cable connect Co,LTD.</t>
  </si>
  <si>
    <t>บริษัท เจริญเคเบิลทีวี เน็ตเวอร์ค จำกัด</t>
  </si>
  <si>
    <t>บริการประเภท</t>
  </si>
  <si>
    <t>Cable DTV</t>
  </si>
  <si>
    <t>Cable IPTV</t>
  </si>
  <si>
    <t>Internet Lease Line</t>
  </si>
  <si>
    <t>ประเภทบริการ</t>
  </si>
  <si>
    <t>Cable (Analoge)</t>
  </si>
  <si>
    <t>Cable DTV + FTTX</t>
  </si>
  <si>
    <t>Cable DTV + Internet ( Hotspot wifi )</t>
  </si>
  <si>
    <t>Cable DTV + Lan to room</t>
  </si>
  <si>
    <t>Cable DTV + Lease Line</t>
  </si>
  <si>
    <t>Cable DTV + WI FI Hospot</t>
  </si>
  <si>
    <t>Cable DTV ขายอุปกรณ์</t>
  </si>
  <si>
    <t>Cable IPTV + Lease Line</t>
  </si>
  <si>
    <t>Internet ( Fttx to Head)</t>
  </si>
  <si>
    <t>Internet ( Hotspot wifi )</t>
  </si>
  <si>
    <t>Internet FTTx Room</t>
  </si>
  <si>
    <t>Internet Lan To Room</t>
  </si>
  <si>
    <t>Internet Lease Line Event</t>
  </si>
  <si>
    <t>ทีมงานขาย
(ชื่อทีม/คน ขายสาขา)</t>
  </si>
  <si>
    <t>นางสาววัชราภรณ์ ปินะกะเส</t>
  </si>
  <si>
    <t>นายนิมิต   จุ้ยอยู่ทอง</t>
  </si>
  <si>
    <t>นายธวัช   มีแสง</t>
  </si>
  <si>
    <t>นายแดง  มูลสองแคว</t>
  </si>
  <si>
    <t>นางสาวธัญลักษณ์ หมื่นหลุบกุง</t>
  </si>
  <si>
    <t>นางสาวชนัฐฎา  สนคะมี</t>
  </si>
  <si>
    <t>คุณสุกัญญา ปกศิริ</t>
  </si>
  <si>
    <t>Digital Steams</t>
  </si>
  <si>
    <t>หักส่วนต่างระหว่างบริษัท
(CBN-CN 3%)</t>
  </si>
  <si>
    <t>ยอดเงินโอนสุทธิ</t>
  </si>
  <si>
    <t>คุณอภิษฎา ยศราวาส</t>
  </si>
  <si>
    <t>คุณนิยนต์  อยู่ทะเล</t>
  </si>
  <si>
    <t xml:space="preserve">ค่าคอมฯ ขายงานติดตั้งระบบ
</t>
  </si>
  <si>
    <t>งานติดตั้งระบบให้บริการหลัก</t>
  </si>
  <si>
    <t>TEAM  SALES MG</t>
  </si>
  <si>
    <t>SC</t>
  </si>
  <si>
    <t>คุณพัชรพรรณ พึ่งพา</t>
  </si>
  <si>
    <t>เลขที่บัญชี</t>
  </si>
  <si>
    <t>ธนาคาร</t>
  </si>
  <si>
    <t>TTB</t>
  </si>
  <si>
    <t>051-2-22877-6</t>
  </si>
  <si>
    <t>051-2-21873-6</t>
  </si>
  <si>
    <t>138-2-93890-8</t>
  </si>
  <si>
    <t>165-2-49013-5</t>
  </si>
  <si>
    <t>051-2-19666-8</t>
  </si>
  <si>
    <t>931-2-06799-5</t>
  </si>
  <si>
    <t>คุณจินตนา อ้อยหวาน</t>
  </si>
  <si>
    <t>คุณรัฏฎิการ์ จรัสลักษณ์</t>
  </si>
  <si>
    <t>051-2-25732-0</t>
  </si>
  <si>
    <t>รายงานสรุปค่าคอมมิชชั่นจากการติดตั้งประจำปี 2567</t>
  </si>
  <si>
    <t>เลขที่ใบกำกับ
ใบเสร็จรับเงิน</t>
  </si>
  <si>
    <t>คุณดาราวรรณ อรัญญะ</t>
  </si>
  <si>
    <t>RS</t>
  </si>
  <si>
    <t>051-2-27264-2</t>
  </si>
  <si>
    <t>คุณนรินทร์ ปิงมูล</t>
  </si>
  <si>
    <t>919-7-16744-9</t>
  </si>
  <si>
    <t>TEAM SALES MG</t>
  </si>
  <si>
    <t>Internet ( Hotspot wifi ) ขายอุปกรณ์</t>
  </si>
  <si>
    <t xml:space="preserve">                 และยอดขายที่เหลือกองกลาง CENTER SALES</t>
  </si>
  <si>
    <t xml:space="preserve">หมายเหตุ ค่าคอมมิชชั่นขายส่วนของโครงการ โรงแรม อมารี ภูเก็ต Sales ผู้ขายจะได้รับ 30% ของยอดขายทั้งหมด </t>
  </si>
  <si>
    <t>คุณสุชานัน พึ่งพา</t>
  </si>
  <si>
    <t>คุณดารณี   อนันทวัน</t>
  </si>
  <si>
    <t>คุณนิมิต   จุ้ยอยู่ทอง</t>
  </si>
  <si>
    <t>931-2-06801-9</t>
  </si>
  <si>
    <t>คุณจิรภิญญา เป็นปึก</t>
  </si>
  <si>
    <t>234-2-86145-3</t>
  </si>
  <si>
    <t>รายการเบิก
คอมขายเพิ่มเติม
(เป้าตามกำหนด)
100-200%</t>
  </si>
  <si>
    <t>ค่าคอมขาย -
 Internet Lease Line
Internet Lan To Room</t>
  </si>
  <si>
    <t>ค่าขายอุปกรณ์</t>
  </si>
  <si>
    <t>ต้นทุนค่าขายอุปกรณ์</t>
  </si>
  <si>
    <t>คอมฯอุปกรณ์
 5%</t>
  </si>
  <si>
    <t>คอมฯ อุปกรณ์
25%</t>
  </si>
  <si>
    <t>Total
คอมฯ อุปกรณ์</t>
  </si>
  <si>
    <t>ค่าติดตั้ง/ค่าเชื่อมสัญญาณ</t>
  </si>
  <si>
    <t>ต้นทุนค่าติดตั้ง/ค่าเชื่อมสัญญาณ</t>
  </si>
  <si>
    <t>Total 
คอมฯค่าติดตั้ง/ค่าเชื่อมสัญญาณ</t>
  </si>
  <si>
    <t xml:space="preserve">งานขายอุปกรณ์เพิ่มเติม
</t>
  </si>
  <si>
    <t>Internet Event</t>
  </si>
  <si>
    <t>Internet Broadband FTTx Room</t>
  </si>
  <si>
    <t>ค่าคอมฯขาย</t>
  </si>
  <si>
    <t xml:space="preserve"> </t>
  </si>
  <si>
    <t>120000068220</t>
  </si>
  <si>
    <t xml:space="preserve">บริษัท อินซาฟ ดีเวลล็อปเม้นท์ จำกัด </t>
  </si>
  <si>
    <t>Floral Court Hotel &amp; Residence Sukhumvit 13</t>
  </si>
  <si>
    <t>(เบิกส่วนต่างค่าคอมติดตั้งพร้อมอุปกรณ์ (รอบสิงหาคม 2567 เพิ่มเติม))</t>
  </si>
  <si>
    <t>บมจ.แกรนด์ แอสเสท โฮเทลล์ แอนด์ พรอพเพอร์ตี้</t>
  </si>
  <si>
    <t>โรงแรมไฮแอท รีเจนซี กรุงเทพ สุขุมวิท</t>
  </si>
  <si>
    <t>(ช่องรายการเสริม)</t>
  </si>
  <si>
    <t>บริษัท มารวยใหญ่ จำกัด</t>
  </si>
  <si>
    <t>โครงการ Top High Airport Link Hotel (อาคาร2)</t>
  </si>
  <si>
    <t>LKIVL-2407-0017</t>
  </si>
  <si>
    <t>LKSP-2408-0090</t>
  </si>
  <si>
    <t>LK</t>
  </si>
  <si>
    <t>LKIVL-2409-0143</t>
  </si>
  <si>
    <t>RNIVL-2409-0055</t>
  </si>
  <si>
    <t>RN</t>
  </si>
  <si>
    <t>ประจำเดือน พฤศจิกายน</t>
  </si>
  <si>
    <t>สรุปรายการเบิกค่าคอมมิชชั่น ประจำเดือน พฤศจิกายน 2567</t>
  </si>
  <si>
    <t>โครงการ The Gems Mining Pool Villas Pattaya</t>
  </si>
  <si>
    <t>โครงการ Holiday Inn Pattaya</t>
  </si>
  <si>
    <t>120000005005</t>
  </si>
  <si>
    <t>บริษัท ดิเอราวัณ กรุ๊ป จำกัด (มหาชน)</t>
  </si>
  <si>
    <t>120000068868</t>
  </si>
  <si>
    <t>บริษัท 24เค จำกัด</t>
  </si>
  <si>
    <t>PY</t>
  </si>
  <si>
    <t>PYIVL-2407-000</t>
  </si>
  <si>
    <t>HQIVL-2407-002</t>
  </si>
  <si>
    <t>PYIVL-2407-0011</t>
  </si>
  <si>
    <t>(คุณจันทราภรณ์ ผู้ปิดการขาย 70% / คุณนรินทร์ ผู้ดูแลต่อ 30%)</t>
  </si>
  <si>
    <t>PYIVL-2407-0012</t>
  </si>
  <si>
    <t>FTSK670102</t>
  </si>
  <si>
    <t>บริษัท นาย วิน ออลล์ จำกัด</t>
  </si>
  <si>
    <t>IF4671123</t>
  </si>
  <si>
    <t>LKCBN-HP240603</t>
  </si>
  <si>
    <t>SK</t>
  </si>
  <si>
    <t>โครงการนี้เคยตั้งเบิกรอบเดือน มิ.ย.67 แต่ sales ไม่ได้รับเงินค่าคอมเนื่องจากขาดเอกสารใบสมัคร</t>
  </si>
  <si>
    <t>โรงแรมคาร์ลตัน สุขุมวิท 27</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</si>
  <si>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</si>
  <si>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</si>
  <si>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</si>
  <si>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</si>
  <si>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</si>
  <si>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</si>
  <si>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</si>
  <si>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</si>
  <si>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</si>
  <si>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</si>
  <si>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</si>
  <si>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</si>
  <si>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</si>
  <si>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</si>
  <si>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</si>
  <si>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</si>
  <si>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</si>
  <si>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</si>
  <si>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</si>
  <si>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</si>
  <si>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</si>
  <si>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</si>
  <si>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</si>
  <si>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</si>
  <si>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</si>
  <si>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</si>
  <si>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</si>
  <si>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</si>
  <si>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</si>
  <si>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</si>
  <si>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</si>
  <si>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</si>
  <si>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</si>
  <si>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</si>
  <si>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</si>
  <si>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</si>
  <si>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</si>
  <si>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</si>
  <si>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</si>
  <si>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</si>
  <si>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</si>
  <si>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</si>
  <si>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</si>
  <si>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</si>
  <si>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</si>
  <si>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</si>
  <si>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</si>
  <si>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</si>
  <si>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</si>
  <si>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</si>
  <si>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</si>
  <si>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</si>
  <si>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</si>
  <si>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</si>
  <si>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</si>
  <si>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</si>
  <si>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</si>
  <si>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</si>
  <si>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</si>
  <si>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</si>
  <si>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</si>
  <si>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</si>
  <si>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</si>
  <si>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</si>
  <si>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</si>
  <si>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</si>
  <si>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</si>
  <si>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</si>
  <si>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</si>
  <si>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</si>
  <si>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</si>
  <si>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</si>
  <si>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</si>
  <si>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</si>
  <si>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</si>
  <si>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</si>
  <si>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</si>
  <si>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</si>
  <si>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</si>
  <si>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</si>
  <si>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</si>
  <si>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</si>
  <si>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</si>
  <si>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</si>
  <si>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</si>
  <si>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</si>
  <si>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</si>
  <si>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</si>
  <si>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</si>
  <si>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</si>
  <si>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</si>
  <si>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</si>
  <si>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</si>
  <si>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</si>
  <si>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</si>
  <si>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</si>
  <si>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</si>
  <si>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</si>
  <si>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</si>
  <si>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</si>
  <si>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</si>
  <si>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</si>
  <si>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</si>
  <si>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</si>
  <si>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</si>
  <si>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</si>
  <si>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</si>
  <si>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</si>
  <si>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</si>
  <si>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</si>
  <si>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</si>
  <si>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</si>
  <si>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</si>
  <si>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</si>
  <si>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</si>
  <si>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</si>
  <si>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</si>
  <si>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</si>
  <si>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</si>
  <si>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</si>
  <si>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</si>
  <si>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</si>
  <si>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</si>
  <si>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</si>
  <si>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</si>
  <si>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</si>
  <si>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</si>
  <si>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</si>
  <si>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</si>
  <si>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</si>
  <si>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</si>
  <si>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</si>
  <si>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</si>
  <si>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</si>
  <si>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</si>
  <si>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</si>
  <si>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</si>
  <si>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</si>
  <si>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</si>
  <si>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</si>
  <si>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</si>
  <si>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</si>
  <si>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</si>
  <si>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</si>
  <si>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</si>
  <si>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</si>
  <si>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</si>
  <si>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</si>
  <si>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</si>
  <si>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</si>
  <si>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</si>
  <si>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</si>
  <si>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</si>
  <si>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</si>
  <si>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</si>
  <si>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</si>
  <si>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</si>
  <si>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</si>
  <si>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</si>
  <si>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</si>
  <si>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</si>
  <si>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</si>
  <si>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</si>
  <si>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</si>
  <si>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</si>
  <si>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</si>
  <si>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</si>
  <si>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</si>
  <si>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</si>
  <si>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</si>
  <si>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</si>
  <si>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</si>
  <si>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</si>
  <si>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</si>
  <si>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</si>
  <si>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</si>
  <si>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</si>
  <si>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</si>
  <si>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</si>
  <si>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</si>
  <si>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</si>
  <si>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</si>
  <si>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</si>
  <si>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</si>
  <si>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</si>
  <si>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</si>
  <si>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</si>
  <si>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</si>
  <si>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</si>
  <si>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</si>
  <si>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</si>
  <si>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</si>
  <si>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</si>
  <si>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</si>
  <si>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</si>
  <si>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</si>
  <si>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</si>
  <si>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</si>
  <si>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</si>
  <si>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</si>
  <si>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</si>
  <si>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</si>
  <si>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</si>
  <si>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</si>
  <si>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</si>
  <si>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</si>
  <si>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</si>
  <si>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</si>
  <si>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</si>
  <si>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</si>
  <si>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</si>
  <si>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</si>
  <si>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</si>
  <si>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</si>
  <si>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</si>
  <si>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</si>
  <si>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</si>
  <si>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</si>
  <si>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</si>
  <si>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</si>
  <si>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</si>
  <si>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</si>
  <si>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</si>
  <si>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</si>
  <si>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</si>
  <si>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</si>
  <si>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</si>
  <si>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</si>
  <si>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</si>
  <si>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</si>
  <si>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</si>
  <si>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</si>
  <si>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</si>
  <si>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</si>
  <si>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</si>
  <si>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</si>
  <si>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</si>
  <si>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</si>
  <si>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</si>
  <si>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</si>
  <si>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</si>
  <si>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</si>
  <si>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</si>
  <si>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</si>
  <si>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</si>
  <si>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</si>
  <si>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</si>
  <si>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</si>
  <si>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</si>
  <si>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</si>
  <si>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</si>
  <si>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</si>
  <si>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</si>
  <si>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</si>
  <si>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</si>
  <si>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</si>
  <si>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</si>
  <si>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</si>
  <si>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</si>
  <si>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</si>
  <si>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</si>
  <si>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</si>
  <si>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</si>
  <si>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</si>
  <si>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</si>
  <si>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</si>
  <si>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</si>
  <si>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</si>
  <si>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</si>
  <si>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</si>
  <si>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</si>
  <si>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</si>
  <si>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</si>
  <si>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</si>
  <si>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</si>
  <si>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</si>
  <si>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</si>
  <si>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</si>
  <si>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</si>
  <si>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</si>
  <si>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</si>
  <si>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</si>
  <si>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</si>
  <si>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</si>
  <si>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</si>
  <si>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</si>
  <si>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</si>
  <si>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</si>
  <si>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</si>
  <si>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</si>
  <si>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</si>
  <si>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</si>
  <si>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</si>
  <si>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</si>
  <si>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</si>
  <si>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</si>
  <si>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</si>
  <si>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</si>
  <si>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</si>
  <si>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</si>
  <si>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</si>
  <si>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</si>
  <si>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</si>
  <si>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</si>
  <si>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</si>
  <si>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</si>
  <si>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</si>
  <si>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</si>
  <si>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</si>
  <si>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</si>
  <si>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</si>
  <si>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</si>
  <si>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</si>
  <si>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</si>
  <si>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</si>
  <si>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</si>
  <si>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</si>
  <si>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</si>
  <si>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</si>
  <si>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</si>
  <si>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</si>
  <si>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</si>
  <si>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</si>
  <si>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</si>
  <si>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</si>
  <si>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</si>
  <si>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</si>
  <si>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</si>
  <si>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</si>
  <si>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</si>
  <si>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</si>
  <si>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</si>
  <si>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</si>
  <si>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</si>
  <si>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</si>
  <si>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</si>
  <si>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</si>
  <si>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</si>
  <si>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</si>
  <si>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</si>
  <si>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</si>
  <si>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</si>
  <si>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</si>
  <si>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</si>
  <si>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</si>
  <si>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</si>
  <si>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</si>
  <si>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</si>
  <si>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</si>
  <si>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</si>
  <si>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</si>
  <si>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</si>
  <si>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</si>
  <si>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</si>
  <si>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</si>
  <si>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</si>
  <si>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</si>
  <si>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</si>
  <si>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</si>
  <si>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</si>
  <si>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</si>
  <si>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</si>
  <si>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</si>
  <si>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</si>
  <si>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</si>
  <si>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</si>
  <si>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</si>
  <si>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</si>
  <si>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</si>
  <si>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</si>
  <si>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</si>
  <si>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</si>
  <si>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</si>
  <si>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</si>
  <si>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</si>
  <si>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</si>
  <si>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</si>
  <si>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</si>
  <si>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</si>
  <si>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</si>
  <si>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</si>
  <si>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</si>
  <si>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</si>
  <si>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</si>
  <si>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</si>
  <si>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</si>
  <si>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</si>
  <si>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</si>
  <si>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</si>
  <si>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</si>
  <si>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</si>
  <si>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</si>
  <si>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</si>
  <si>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</si>
  <si>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</si>
  <si>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</si>
  <si>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</si>
  <si>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</si>
  <si>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</si>
  <si>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</si>
  <si>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</si>
  <si>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</si>
  <si>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</si>
  <si>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</si>
  <si>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</si>
  <si>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</si>
  <si>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</si>
  <si>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</si>
  <si>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</si>
  <si>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</si>
  <si>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</si>
  <si>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</si>
  <si>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</si>
  <si>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</si>
  <si>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</si>
  <si>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</si>
  <si>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</si>
  <si>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</si>
  <si>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</si>
  <si>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</si>
  <si>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</si>
  <si>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</si>
  <si>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</si>
  <si>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</si>
  <si>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</si>
  <si>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</si>
  <si>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</si>
  <si>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</si>
  <si>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</si>
  <si>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</si>
  <si>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</si>
  <si>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</si>
  <si>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</si>
  <si>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</si>
  <si>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</si>
  <si>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</si>
  <si>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</si>
  <si>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</si>
  <si>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</si>
  <si>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</si>
  <si>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</si>
  <si>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</si>
  <si>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</si>
  <si>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</si>
  <si>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</si>
  <si>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</si>
  <si>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</si>
  <si>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</si>
  <si>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</si>
  <si>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</si>
  <si>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</si>
  <si>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</si>
  <si>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</si>
  <si>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</si>
  <si>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</si>
  <si>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</si>
  <si>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</si>
  <si>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</si>
  <si>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</si>
  <si>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</si>
  <si>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</si>
  <si>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</si>
  <si>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</si>
  <si>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</si>
  <si>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</si>
  <si>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</si>
  <si>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</si>
  <si>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</si>
  <si>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</si>
  <si>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</si>
  <si>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</si>
  <si>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</si>
  <si>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</si>
  <si>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</si>
  <si>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</si>
  <si>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</si>
  <si>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</si>
  <si>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</si>
  <si>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</si>
  <si>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</si>
  <si>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</si>
  <si>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</si>
  <si>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</si>
  <si>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</si>
  <si>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</si>
  <si>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</si>
  <si>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</si>
  <si>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</si>
  <si>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</si>
  <si>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</si>
  <si>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</si>
  <si>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</si>
  <si>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</si>
  <si>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</si>
  <si>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</si>
  <si>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</si>
  <si>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</si>
  <si>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</si>
  <si>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</si>
  <si>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</si>
  <si>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</si>
  <si>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</si>
  <si>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</si>
  <si>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</si>
  <si>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</si>
  <si>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</si>
  <si>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</si>
  <si>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</si>
  <si>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</si>
  <si>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</si>
  <si>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</si>
  <si>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</si>
  <si>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</si>
  <si>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</si>
  <si>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</si>
  <si>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</si>
  <si>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</si>
  <si>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</si>
  <si>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</si>
  <si>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</si>
  <si>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</si>
  <si>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</si>
  <si>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</si>
  <si>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</si>
  <si>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</si>
  <si>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</si>
  <si>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</si>
  <si>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</si>
  <si>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</si>
  <si>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</si>
  <si>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</si>
  <si>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</si>
  <si>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</si>
  <si>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</si>
  <si>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</si>
  <si>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</si>
  <si>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</si>
  <si>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</si>
  <si>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</si>
  <si>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</si>
  <si>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</si>
  <si>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</si>
  <si>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</si>
  <si>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</si>
  <si>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</si>
  <si>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</si>
  <si>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</si>
  <si>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</si>
  <si>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</si>
  <si>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</si>
  <si>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</si>
  <si>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</si>
  <si>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</si>
  <si>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</si>
  <si>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</si>
  <si>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</si>
  <si>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</si>
  <si>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</si>
  <si>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</si>
  <si>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</si>
  <si>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</si>
  <si>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</si>
  <si>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</si>
  <si>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</si>
  <si>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</si>
  <si>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</si>
  <si>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</si>
  <si>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</si>
  <si>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</si>
  <si>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</si>
  <si>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</si>
  <si>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</si>
  <si>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</si>
  <si>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</si>
  <si>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</si>
  <si>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</si>
  <si>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</si>
  <si>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</si>
  <si>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</si>
  <si>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</si>
  <si>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</si>
  <si>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</si>
  <si>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</si>
  <si>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</si>
  <si>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</si>
  <si>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</si>
  <si>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</si>
  <si>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</si>
  <si>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</si>
  <si>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</si>
  <si>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</si>
  <si>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</si>
  <si>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</si>
  <si>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</si>
  <si>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</si>
  <si>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</si>
  <si>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</si>
  <si>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</si>
  <si>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</si>
  <si>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</si>
  <si>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</si>
  <si>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</si>
  <si>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</si>
  <si>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</si>
  <si>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</si>
  <si>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</si>
  <si>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</si>
  <si>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</si>
  <si>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</si>
  <si>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</si>
  <si>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</si>
  <si>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</si>
  <si>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</si>
  <si>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</si>
  <si>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</si>
  <si>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</si>
  <si>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</si>
  <si>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</si>
  <si>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</si>
  <si>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</si>
  <si>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</si>
  <si>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</si>
  <si>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</si>
  <si>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</si>
  <si>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</si>
  <si>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</si>
  <si>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</si>
  <si>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</si>
  <si>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</si>
  <si>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</si>
  <si>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</si>
  <si>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</si>
  <si>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</si>
  <si>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</si>
  <si>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</si>
  <si>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</si>
  <si>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</si>
  <si>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</si>
  <si>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</si>
  <si>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</si>
  <si>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</si>
  <si>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</si>
  <si>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</si>
  <si>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</si>
  <si>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</si>
  <si>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</si>
  <si>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</si>
  <si>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</si>
  <si>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</si>
  <si>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</si>
  <si>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</si>
  <si>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</si>
  <si>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</si>
  <si>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</si>
  <si>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</si>
  <si>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</si>
  <si>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</si>
  <si>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</si>
  <si>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</si>
  <si>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</si>
  <si>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</si>
  <si>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</si>
  <si>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</si>
  <si>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</si>
  <si>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</si>
  <si>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</si>
  <si>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</si>
  <si>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</si>
  <si>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</si>
  <si>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</si>
  <si>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</si>
  <si>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</si>
  <si>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</si>
  <si>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</si>
  <si>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</si>
  <si>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</si>
  <si>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</si>
  <si>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</si>
  <si>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</si>
  <si>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</si>
  <si>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</si>
  <si>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</si>
  <si>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</si>
  <si>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</si>
  <si>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</si>
  <si>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</si>
  <si>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</si>
  <si>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</si>
  <si>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</si>
  <si>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</si>
  <si>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</si>
  <si>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</si>
  <si>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</si>
  <si>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</si>
  <si>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</si>
  <si>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</si>
  <si>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</si>
  <si>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</si>
  <si>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</si>
  <si>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</si>
  <si>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</si>
  <si>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</si>
  <si>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</si>
  <si>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</si>
  <si>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</si>
  <si>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</si>
  <si>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</si>
  <si>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</si>
  <si>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</si>
  <si>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</si>
  <si>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</si>
  <si>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</si>
  <si>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</si>
  <si>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</si>
  <si>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</si>
  <si>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</si>
  <si>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</si>
  <si>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</si>
  <si>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</si>
  <si>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</si>
  <si>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</si>
  <si>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</si>
  <si>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</si>
  <si>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</si>
  <si>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</si>
  <si>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</si>
  <si>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</si>
  <si>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</si>
  <si>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</si>
  <si>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</si>
  <si>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</si>
  <si>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</si>
  <si>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</si>
  <si>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</si>
  <si>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</si>
  <si>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</si>
  <si>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</si>
  <si>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</si>
  <si>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</si>
  <si>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</si>
  <si>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</si>
  <si>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</si>
  <si>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</si>
  <si>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</si>
  <si>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</si>
  <si>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</si>
  <si>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</si>
  <si>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</si>
  <si>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</si>
  <si>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</si>
  <si>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</si>
  <si>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</si>
  <si>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</si>
  <si>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</si>
  <si>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</si>
  <si>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</si>
  <si>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</si>
  <si>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</si>
  <si>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</si>
  <si>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</si>
  <si>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</si>
  <si>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</si>
  <si>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</si>
  <si>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</si>
  <si>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</si>
  <si>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</si>
  <si>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</si>
  <si>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</si>
  <si>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</si>
  <si>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</si>
  <si>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</si>
  <si>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</si>
  <si>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</si>
  <si>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</si>
  <si>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</si>
  <si>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</si>
  <si>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</si>
  <si>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</si>
  <si>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</si>
  <si>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</si>
  <si>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</si>
  <si>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</si>
  <si>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</si>
  <si>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</si>
  <si>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</si>
  <si>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</si>
  <si>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</si>
  <si>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</si>
  <si>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</si>
  <si>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</si>
  <si>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</si>
  <si>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</si>
  <si>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</si>
  <si>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</si>
  <si>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</si>
  <si>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</si>
  <si>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</si>
  <si>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</si>
  <si>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</si>
  <si>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</si>
  <si>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</si>
  <si>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</si>
  <si>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</si>
  <si>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</si>
  <si>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</si>
  <si>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</si>
  <si>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</si>
  <si>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</si>
  <si>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</si>
  <si>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</si>
  <si>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</si>
  <si>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</si>
  <si>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</si>
  <si>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</si>
  <si>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</si>
  <si>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</si>
  <si>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</si>
  <si>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</si>
  <si>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</si>
  <si>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</si>
  <si>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</si>
  <si>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</si>
  <si>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</si>
  <si>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</si>
  <si>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</si>
  <si>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</si>
  <si>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</si>
  <si>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</si>
  <si>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</si>
  <si>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</si>
  <si>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</si>
  <si>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</si>
  <si>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</si>
  <si>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</si>
  <si>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</si>
  <si>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</si>
  <si>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</si>
  <si>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</si>
  <si>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</si>
  <si>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</si>
  <si>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</si>
  <si>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</si>
  <si>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</si>
  <si>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</si>
  <si>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</si>
  <si>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</si>
  <si>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</si>
  <si>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</si>
  <si>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</si>
  <si>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</si>
  <si>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</si>
  <si>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</si>
  <si>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</si>
  <si>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</si>
  <si>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</si>
  <si>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</si>
  <si>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</si>
  <si>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</si>
  <si>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</si>
  <si>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</si>
  <si>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</si>
  <si>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</si>
  <si>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</si>
  <si>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</si>
  <si>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</si>
  <si>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</si>
  <si>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</si>
  <si>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</si>
  <si>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</si>
  <si>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</si>
  <si>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</si>
  <si>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</si>
  <si>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</si>
  <si>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</si>
  <si>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</si>
  <si>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</si>
  <si>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</si>
  <si>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</si>
  <si>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</si>
  <si>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</si>
  <si>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</si>
  <si>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</si>
  <si>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</si>
  <si>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</si>
  <si>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</si>
  <si>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</si>
  <si>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</si>
  <si>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</si>
  <si>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</si>
  <si>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</si>
  <si>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</si>
  <si>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</si>
  <si>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</si>
  <si>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</si>
  <si>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</si>
  <si>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</si>
  <si>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</si>
  <si>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</si>
  <si>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</si>
  <si>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</si>
  <si>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</si>
  <si>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</si>
  <si>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</si>
  <si>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</si>
  <si>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</si>
  <si>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</si>
  <si>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</si>
  <si>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</si>
  <si>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</si>
  <si>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</si>
  <si>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</si>
  <si>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</si>
  <si>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</si>
  <si>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</si>
  <si>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</si>
  <si>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</si>
  <si>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</si>
  <si>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</si>
  <si>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</si>
  <si>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</si>
  <si>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</si>
  <si>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</si>
  <si>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</si>
  <si>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</si>
  <si>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</si>
  <si>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</si>
  <si>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</si>
  <si>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</si>
  <si>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</si>
  <si>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</si>
  <si>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</si>
  <si>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</si>
  <si>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</si>
  <si>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</si>
  <si>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</si>
  <si>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</si>
  <si>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</si>
  <si>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</si>
  <si>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</si>
  <si>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</si>
  <si>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</si>
  <si>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</si>
  <si>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</si>
  <si>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</si>
  <si>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</si>
  <si>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</si>
  <si>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</si>
  <si>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</si>
  <si>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</si>
  <si>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</si>
  <si>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</si>
  <si>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</si>
  <si>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</si>
  <si>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</si>
  <si>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</si>
  <si>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</si>
  <si>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</si>
  <si>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</si>
  <si>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</si>
  <si>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</si>
  <si>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</si>
  <si>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</si>
  <si>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</si>
  <si>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</si>
  <si>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</si>
  <si>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</si>
  <si>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</si>
  <si>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</si>
  <si>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</si>
  <si>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</si>
  <si>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</si>
  <si>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</si>
  <si>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</si>
  <si>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</si>
  <si>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</si>
  <si>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</si>
  <si>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</si>
  <si>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</si>
  <si>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</si>
  <si>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</si>
  <si>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</si>
  <si>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</si>
  <si>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</si>
  <si>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</si>
  <si>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</si>
  <si>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</si>
  <si>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</si>
  <si>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</si>
  <si>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</si>
  <si>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</si>
  <si>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</si>
  <si>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</si>
  <si>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</si>
  <si>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</si>
  <si>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</si>
  <si>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</si>
  <si>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</si>
  <si>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</si>
  <si>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</si>
  <si>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</si>
  <si>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</si>
  <si>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</si>
  <si>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</si>
  <si>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</si>
  <si>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</si>
  <si>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</si>
  <si>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</si>
  <si>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</si>
  <si>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</si>
  <si>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</si>
  <si>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</si>
  <si>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</si>
  <si>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</si>
  <si>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</si>
  <si>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</si>
  <si>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</si>
  <si>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</si>
  <si>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</si>
  <si>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</si>
  <si>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</si>
  <si>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</si>
  <si>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</si>
  <si>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</si>
  <si>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</si>
  <si>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</si>
  <si>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</si>
  <si>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</si>
  <si>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</si>
  <si>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</si>
  <si>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</si>
  <si>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</si>
  <si>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</si>
  <si>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</si>
  <si>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</si>
  <si>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</si>
  <si>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</si>
  <si>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</si>
  <si>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</si>
  <si>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</si>
  <si>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</si>
  <si>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</si>
  <si>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</si>
  <si>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</si>
  <si>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</si>
  <si>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</si>
  <si>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</si>
  <si>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</si>
  <si>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</si>
  <si>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</si>
  <si>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</si>
  <si>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</si>
  <si>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</si>
  <si>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</si>
  <si>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</si>
  <si>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</si>
  <si>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</si>
  <si>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</si>
  <si>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</si>
  <si>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</si>
  <si>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</si>
  <si>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</si>
  <si>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</si>
  <si>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</si>
  <si>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</si>
  <si>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</si>
  <si>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</si>
  <si>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</si>
  <si>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</si>
  <si>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</si>
  <si>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</si>
  <si>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</si>
  <si>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</si>
  <si>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</si>
  <si>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</si>
  <si>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</si>
  <si>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</si>
  <si>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</si>
  <si>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</si>
  <si>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</si>
  <si>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</si>
  <si>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</si>
  <si>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</si>
  <si>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</si>
  <si>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</si>
  <si>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</si>
  <si>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</si>
  <si>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</si>
  <si>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</si>
  <si>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</si>
  <si>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</si>
  <si>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</si>
  <si>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</si>
  <si>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</si>
  <si>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</si>
  <si>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</si>
  <si>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</si>
  <si>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</si>
  <si>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</si>
  <si>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</si>
  <si>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</si>
  <si>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</si>
  <si>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</si>
  <si>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</si>
  <si>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</si>
  <si>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</si>
  <si>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</si>
  <si>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</si>
  <si>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</si>
  <si>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</si>
  <si>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</si>
  <si>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</si>
  <si>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</si>
  <si>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</si>
  <si>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</si>
  <si>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</si>
  <si>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</si>
  <si>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</si>
  <si>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</si>
  <si>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</si>
  <si>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</si>
  <si>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</si>
  <si>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</si>
  <si>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</si>
  <si>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</si>
  <si>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</si>
  <si>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</si>
  <si>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</si>
  <si>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</si>
  <si>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</si>
  <si>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</si>
  <si>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</si>
  <si>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</si>
  <si>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</si>
  <si>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</si>
  <si>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</si>
  <si>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</si>
  <si>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</si>
  <si>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</si>
  <si>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</si>
  <si>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</si>
  <si>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</si>
  <si>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</si>
  <si>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</si>
  <si>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</si>
  <si>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</si>
  <si>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</si>
  <si>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</si>
  <si>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</si>
  <si>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</si>
  <si>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</si>
  <si>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</si>
  <si>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</si>
  <si>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</si>
  <si>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</si>
  <si>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</si>
  <si>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</si>
  <si>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</si>
  <si>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</si>
  <si>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</si>
  <si>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</si>
  <si>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</si>
  <si>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</si>
  <si>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</si>
  <si>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</si>
  <si>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</si>
  <si>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</si>
  <si>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</si>
  <si>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</si>
  <si>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</si>
  <si>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</si>
  <si>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</si>
  <si>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</si>
  <si>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</si>
  <si>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</si>
  <si>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</si>
  <si>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</si>
  <si>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</si>
  <si>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</si>
  <si>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</si>
  <si>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</si>
  <si>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</si>
  <si>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</si>
  <si>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</si>
  <si>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</si>
  <si>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</si>
  <si>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</si>
  <si>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</si>
  <si>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</si>
  <si>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</si>
  <si>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</si>
  <si>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</si>
  <si>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</si>
  <si>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</si>
  <si>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</si>
  <si>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</si>
  <si>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</si>
  <si>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</si>
  <si>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</si>
  <si>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</si>
  <si>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</si>
  <si>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</si>
  <si>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</si>
  <si>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</si>
  <si>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</si>
  <si>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</si>
  <si>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</si>
  <si>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</si>
  <si>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</si>
  <si>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</si>
  <si>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</si>
  <si>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</si>
  <si>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</si>
  <si>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</si>
  <si>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</si>
  <si>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</si>
  <si>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</si>
  <si>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</si>
  <si>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</si>
  <si>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</si>
  <si>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</si>
  <si>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</si>
  <si>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</si>
  <si>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</si>
  <si>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</si>
  <si>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</si>
  <si>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</si>
  <si>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</si>
  <si>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</si>
  <si>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</si>
  <si>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</si>
  <si>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</si>
  <si>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</si>
  <si>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</si>
  <si>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</si>
  <si>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</si>
  <si>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</si>
  <si>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</si>
  <si>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</si>
  <si>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</si>
  <si>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</si>
  <si>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</si>
  <si>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</si>
  <si>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</si>
  <si>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</si>
  <si>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</si>
  <si>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</si>
  <si>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</si>
  <si>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</si>
  <si>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</si>
  <si>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</si>
  <si>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</si>
  <si>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</si>
  <si>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</si>
  <si>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</si>
  <si>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</si>
  <si>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</si>
  <si>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</si>
  <si>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</si>
  <si>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</si>
  <si>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</si>
  <si>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</si>
  <si>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</si>
  <si>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</si>
  <si>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</si>
  <si>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</si>
  <si>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</si>
  <si>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</si>
  <si>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</si>
  <si>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</si>
  <si>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</si>
  <si>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</si>
  <si>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</si>
  <si>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</si>
  <si>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</si>
  <si>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</si>
  <si>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</si>
  <si>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</si>
  <si>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</si>
  <si>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</si>
  <si>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</si>
  <si>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</si>
  <si>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</si>
  <si>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</si>
  <si>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</si>
  <si>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</si>
  <si>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</si>
  <si>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</si>
  <si>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</si>
  <si>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</si>
  <si>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</si>
  <si>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</si>
  <si>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</si>
  <si>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</si>
  <si>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</si>
  <si>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</si>
  <si>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</si>
  <si>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</si>
  <si>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</si>
  <si>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</si>
  <si>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</si>
  <si>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</si>
  <si>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</si>
  <si>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</si>
  <si>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</si>
  <si>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</si>
  <si>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</si>
  <si>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</si>
  <si>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</si>
  <si>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</si>
  <si>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</si>
  <si>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</si>
  <si>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</si>
  <si>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</si>
  <si>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</si>
  <si>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</si>
  <si>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</si>
  <si>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</si>
  <si>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</si>
  <si>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</si>
  <si>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</si>
  <si>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</si>
  <si>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</si>
  <si>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</si>
  <si>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</si>
  <si>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</si>
  <si>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</si>
  <si>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</si>
  <si>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</si>
  <si>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</si>
  <si>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</si>
  <si>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</si>
  <si>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</si>
  <si>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</si>
  <si>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</si>
  <si>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</si>
  <si>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</si>
  <si>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</si>
  <si>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</si>
  <si>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</si>
  <si>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</si>
  <si>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</si>
  <si>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</si>
  <si>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</si>
  <si>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</si>
  <si>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</si>
  <si>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</si>
  <si>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</si>
  <si>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</si>
  <si>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</si>
  <si>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</si>
  <si>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</si>
  <si>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</si>
  <si>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</si>
  <si>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</si>
  <si>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</si>
  <si>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</si>
  <si>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</si>
  <si>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</si>
  <si>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</si>
  <si>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</si>
  <si>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</si>
  <si>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</si>
  <si>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</si>
  <si>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</si>
  <si>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</si>
  <si>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</si>
  <si>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</si>
  <si>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</si>
  <si>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</si>
  <si>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</si>
  <si>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</si>
  <si>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</si>
  <si>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</si>
  <si>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</si>
  <si>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</si>
  <si>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</si>
  <si>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</si>
  <si>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</si>
  <si>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</si>
  <si>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</si>
  <si>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</si>
  <si>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</si>
  <si>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</si>
  <si>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</si>
  <si>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</si>
  <si>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</si>
  <si>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</si>
  <si>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</si>
  <si>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</si>
  <si>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</si>
  <si>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</si>
  <si>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</si>
  <si>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</si>
  <si>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</si>
  <si>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</si>
  <si>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</si>
  <si>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</si>
  <si>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</si>
  <si>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</si>
  <si>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</si>
  <si>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</si>
  <si>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</si>
  <si>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</si>
  <si>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</si>
  <si>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</si>
  <si>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</si>
  <si>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</si>
  <si>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</si>
  <si>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</si>
  <si>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</si>
  <si>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</si>
  <si>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</si>
  <si>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</si>
  <si>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</si>
  <si>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</si>
  <si>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</si>
  <si>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</si>
  <si>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</si>
  <si>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</si>
  <si>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</si>
  <si>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</si>
  <si>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</si>
  <si>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</si>
  <si>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</si>
  <si>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</si>
  <si>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</si>
  <si>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</si>
  <si>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</si>
  <si>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</si>
  <si>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</si>
  <si>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</si>
  <si>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</si>
  <si>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</si>
  <si>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</si>
  <si>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</si>
  <si>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</si>
  <si>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</si>
  <si>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</si>
  <si>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</si>
  <si>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</si>
  <si>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</si>
  <si>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</si>
  <si>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</si>
  <si>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</si>
  <si>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</si>
  <si>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</si>
  <si>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</si>
  <si>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</si>
  <si>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</si>
  <si>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</si>
  <si>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</si>
  <si>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</si>
  <si>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</si>
  <si>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</si>
  <si>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</si>
  <si>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</si>
  <si>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</si>
  <si>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</si>
  <si>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</si>
  <si>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</si>
  <si>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</si>
  <si>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</si>
  <si>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</si>
  <si>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</si>
  <si>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</si>
  <si>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</si>
  <si>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</si>
  <si>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</si>
  <si>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</si>
  <si>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</si>
  <si>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</si>
  <si>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</si>
  <si>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</si>
  <si>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</si>
  <si>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</si>
  <si>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</si>
  <si>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</si>
  <si>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</si>
  <si>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</si>
  <si>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</si>
  <si>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</si>
  <si>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</si>
  <si>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</si>
  <si>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</si>
  <si>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</si>
  <si>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</si>
  <si>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</si>
  <si>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</si>
  <si>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</si>
  <si>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</si>
  <si>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</si>
  <si>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</si>
  <si>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</si>
  <si>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</si>
  <si>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</si>
  <si>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</si>
  <si>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</si>
  <si>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</si>
  <si>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</si>
  <si>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</si>
  <si>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</si>
  <si>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</si>
  <si>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</si>
  <si>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</si>
  <si>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</si>
  <si>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</si>
  <si>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</si>
  <si>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</si>
  <si>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</si>
  <si>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</si>
  <si>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</si>
  <si>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</si>
  <si>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</si>
  <si>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</si>
  <si>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</si>
  <si>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</si>
  <si>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</si>
  <si>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</si>
  <si>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</si>
  <si>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</si>
  <si>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</si>
  <si>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</si>
  <si>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</si>
  <si>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</si>
  <si>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</si>
  <si>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</si>
  <si>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</si>
  <si>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</si>
  <si>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</si>
  <si>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</si>
  <si>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</si>
  <si>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</si>
  <si>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</si>
  <si>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</si>
  <si>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</si>
  <si>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</si>
  <si>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</si>
  <si>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</si>
  <si>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</si>
  <si>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</si>
  <si>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</si>
  <si>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</si>
  <si>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</si>
  <si>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</si>
  <si>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</si>
  <si>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</si>
  <si>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</si>
  <si>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</si>
  <si>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</si>
  <si>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</si>
  <si>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</si>
  <si>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</si>
  <si>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</si>
  <si>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</si>
  <si>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</si>
  <si>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</si>
  <si>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</si>
  <si>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</si>
  <si>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</si>
  <si>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</si>
  <si>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</si>
  <si>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</si>
  <si>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</si>
  <si>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</si>
  <si>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</si>
  <si>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</si>
  <si>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</si>
  <si>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</si>
  <si>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</si>
  <si>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</si>
  <si>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</si>
  <si>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</si>
  <si>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</si>
  <si>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</si>
  <si>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</si>
  <si>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</si>
  <si>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</si>
  <si>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</si>
  <si>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</si>
  <si>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</si>
  <si>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</si>
  <si>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</si>
  <si>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</si>
  <si>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</si>
  <si>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</si>
  <si>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</si>
  <si>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</si>
  <si>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</si>
  <si>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</si>
  <si>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</si>
  <si>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</si>
  <si>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</si>
  <si>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</si>
  <si>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</si>
  <si>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</si>
  <si>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</si>
  <si>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</si>
  <si>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</si>
  <si>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</si>
  <si>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</si>
  <si>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</si>
  <si>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</si>
  <si>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</si>
  <si>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</si>
  <si>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</si>
  <si>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</si>
  <si>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</si>
  <si>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</si>
  <si>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</si>
  <si>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</si>
  <si>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</si>
  <si>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</si>
  <si>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</si>
  <si>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</si>
  <si>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</si>
  <si>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</si>
  <si>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</si>
  <si>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</si>
  <si>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</si>
  <si>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</si>
  <si>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</si>
  <si>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</si>
  <si>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</si>
  <si>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</si>
  <si>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</si>
  <si>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</si>
  <si>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</si>
  <si>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</si>
  <si>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</si>
  <si>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</si>
  <si>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</si>
  <si>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</si>
  <si>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</si>
  <si>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</si>
  <si>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</si>
  <si>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</si>
  <si>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</si>
  <si>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</si>
  <si>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</si>
  <si>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</si>
  <si>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</si>
  <si>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</si>
  <si>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</si>
  <si>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</si>
  <si>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</si>
  <si>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</si>
  <si>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</si>
  <si>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</si>
  <si>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</si>
  <si>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</si>
  <si>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</si>
  <si>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</si>
  <si>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</si>
  <si>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</si>
  <si>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</si>
  <si>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</si>
  <si>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</si>
  <si>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</si>
  <si>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</si>
  <si>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</si>
  <si>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</si>
  <si>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</si>
  <si>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</si>
  <si>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</si>
  <si>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</si>
  <si>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</si>
  <si>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</si>
  <si>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</si>
  <si>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</si>
  <si>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</si>
  <si>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</si>
  <si>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</si>
  <si>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</si>
  <si>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</si>
  <si>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</si>
  <si>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</si>
  <si>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</si>
  <si>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</si>
  <si>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</si>
  <si>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</si>
  <si>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</si>
  <si>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</si>
  <si>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</si>
  <si>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</si>
  <si>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</si>
  <si>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</si>
  <si>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</si>
  <si>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</si>
  <si>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</si>
  <si>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</si>
  <si>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</si>
  <si>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</si>
  <si>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</si>
  <si>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</si>
  <si>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</si>
  <si>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</si>
  <si>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</si>
  <si>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</si>
  <si>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</si>
  <si>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</si>
  <si>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</si>
  <si>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</si>
  <si>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</si>
  <si>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</si>
  <si>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</si>
  <si>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</si>
  <si>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</si>
  <si>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</si>
  <si>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</si>
  <si>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</si>
  <si>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</si>
  <si>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</si>
  <si>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</si>
  <si>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</si>
  <si>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</si>
  <si>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</si>
  <si>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</si>
  <si>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</si>
  <si>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</si>
  <si>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</si>
  <si>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</si>
  <si>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</si>
  <si>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</si>
  <si>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</si>
  <si>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</si>
  <si>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</si>
  <si>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</si>
  <si>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</si>
  <si>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</si>
  <si>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</si>
  <si>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</si>
  <si>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</si>
  <si>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</si>
  <si>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</si>
  <si>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</si>
  <si>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</si>
  <si>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</si>
  <si>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</si>
  <si>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</si>
  <si>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</si>
  <si>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</si>
  <si>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</si>
  <si>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</si>
  <si>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</si>
  <si>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</si>
  <si>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</si>
  <si>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</si>
  <si>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</si>
  <si>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</si>
  <si>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</si>
  <si>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</si>
  <si>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</si>
  <si>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</si>
  <si>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</si>
  <si>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</si>
  <si>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</si>
  <si>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</si>
  <si>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</si>
  <si>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</si>
  <si>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</si>
  <si>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</si>
  <si>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</si>
  <si>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</si>
  <si>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</si>
  <si>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</si>
  <si>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</si>
  <si>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</si>
  <si>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</si>
  <si>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</si>
  <si>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</si>
  <si>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</si>
  <si>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</si>
  <si>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</si>
  <si>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</si>
  <si>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</si>
  <si>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</si>
  <si>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</si>
  <si>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</si>
  <si>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</si>
  <si>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</si>
  <si>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</si>
  <si>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</si>
  <si>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</si>
  <si>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</si>
  <si>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</si>
  <si>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</si>
  <si>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</si>
  <si>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</si>
  <si>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</si>
  <si>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</si>
  <si>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</si>
  <si>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</si>
  <si>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</si>
  <si>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</si>
  <si>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</si>
  <si>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</si>
  <si>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</si>
  <si>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</si>
  <si>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</si>
  <si>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</si>
  <si>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</si>
  <si>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</si>
  <si>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</si>
  <si>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</si>
  <si>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</si>
  <si>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</si>
  <si>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</si>
  <si>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</si>
  <si>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</si>
  <si>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</si>
  <si>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</si>
  <si>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</si>
  <si>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</si>
  <si>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</si>
  <si>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</si>
  <si>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</si>
  <si>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</si>
  <si>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</si>
  <si>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</si>
  <si>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</si>
  <si>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</si>
  <si>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</si>
  <si>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</si>
  <si>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</si>
  <si>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</si>
  <si>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</si>
  <si>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</si>
  <si>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</si>
  <si>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</si>
  <si>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</si>
  <si>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</si>
  <si>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</si>
  <si>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</si>
  <si>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</si>
  <si>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</si>
  <si>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</si>
  <si>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</si>
  <si>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</si>
  <si>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</si>
  <si>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</si>
  <si>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</si>
  <si>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</si>
  <si>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</si>
  <si>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</si>
  <si>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</si>
  <si>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</si>
  <si>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</si>
  <si>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</si>
  <si>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</si>
  <si>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</si>
  <si>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</si>
  <si>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</si>
  <si>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</si>
  <si>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</si>
  <si>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</si>
  <si>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</si>
  <si>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</si>
  <si>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</si>
  <si>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</si>
  <si>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</si>
  <si>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</si>
  <si>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</si>
  <si>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</si>
  <si>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</si>
  <si>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</si>
  <si>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</si>
  <si>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</si>
  <si>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</si>
  <si>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</si>
  <si>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</si>
  <si>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</si>
  <si>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</si>
  <si>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</si>
  <si>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</si>
  <si>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</si>
  <si>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</si>
  <si>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</si>
  <si>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</si>
  <si>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</si>
  <si>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</si>
  <si>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</si>
  <si>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</si>
  <si>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</si>
  <si>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</si>
  <si>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</si>
  <si>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</si>
  <si>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</si>
  <si>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</si>
  <si>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</si>
  <si>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</si>
  <si>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</si>
  <si>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</si>
  <si>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</si>
  <si>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</si>
  <si>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</si>
  <si>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</si>
  <si>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</si>
  <si>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</si>
  <si>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</si>
  <si>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</si>
  <si>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</si>
  <si>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</si>
  <si>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</si>
  <si>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</si>
  <si>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</si>
  <si>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</si>
  <si>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</si>
  <si>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</si>
  <si>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</si>
  <si>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</si>
  <si>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</si>
  <si>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</si>
  <si>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</si>
  <si>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</si>
  <si>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</si>
  <si>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</si>
  <si>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</si>
  <si>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</si>
  <si>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</si>
  <si>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</si>
  <si>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</si>
  <si>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</si>
  <si>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</si>
  <si>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</si>
  <si>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</si>
  <si>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</si>
  <si>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</si>
  <si>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</si>
  <si>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</si>
  <si>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</si>
  <si>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</si>
  <si>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</si>
  <si>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</si>
  <si>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</si>
  <si>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</si>
  <si>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</si>
  <si>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</si>
  <si>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</si>
  <si>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</si>
  <si>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</si>
  <si>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</si>
  <si>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</si>
  <si>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</si>
  <si>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</si>
  <si>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</si>
  <si>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</si>
  <si>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</si>
  <si>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</si>
  <si>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</si>
  <si>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</si>
  <si>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</si>
  <si>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</si>
  <si>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</si>
  <si>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</si>
  <si>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</si>
  <si>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</si>
  <si>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</si>
  <si>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</si>
  <si>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</si>
  <si>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</si>
  <si>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</si>
  <si>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</si>
  <si>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</si>
  <si>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</si>
  <si>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</si>
  <si>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</si>
  <si>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</si>
  <si>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</si>
  <si>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</si>
  <si>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</si>
  <si>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</si>
  <si>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</si>
  <si>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</si>
  <si>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</si>
  <si>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</si>
  <si>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</si>
  <si>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</si>
  <si>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</si>
  <si>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</si>
  <si>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</si>
  <si>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</si>
  <si>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</si>
  <si>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</si>
  <si>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</si>
  <si>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</si>
  <si>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</si>
  <si>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</si>
  <si>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</si>
  <si>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</si>
  <si>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</si>
  <si>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</si>
  <si>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</si>
  <si>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</si>
  <si>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</si>
  <si>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</si>
  <si>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</si>
  <si>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</si>
  <si>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</si>
  <si>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</si>
  <si>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</si>
  <si>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</si>
  <si>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</si>
  <si>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</si>
  <si>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</si>
  <si>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</si>
  <si>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</si>
  <si>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</si>
  <si>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</si>
  <si>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</si>
  <si>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</si>
  <si>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</si>
  <si>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</si>
  <si>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</si>
  <si>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</si>
  <si>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</si>
  <si>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</si>
  <si>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</si>
  <si>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</si>
  <si>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</si>
  <si>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</si>
  <si>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</si>
  <si>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</si>
  <si>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</si>
  <si>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</si>
  <si>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</si>
  <si>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</si>
  <si>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</si>
  <si>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</si>
  <si>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</si>
  <si>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</si>
  <si>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</si>
  <si>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</si>
  <si>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</si>
  <si>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</si>
  <si>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</si>
  <si>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</si>
  <si>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</si>
  <si>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</si>
  <si>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</si>
  <si>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</si>
  <si>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</si>
  <si>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</si>
  <si>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</si>
  <si>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</si>
  <si>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</si>
  <si>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</si>
  <si>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</si>
  <si>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</si>
  <si>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</si>
  <si>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</si>
  <si>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</si>
  <si>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</si>
  <si>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</si>
  <si>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</si>
  <si>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</si>
  <si>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</si>
  <si>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</si>
  <si>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</si>
  <si>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</si>
  <si>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</si>
  <si>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</si>
  <si>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</si>
  <si>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</si>
  <si>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</si>
  <si>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</si>
  <si>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</si>
  <si>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</si>
  <si>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</si>
  <si>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</si>
  <si>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</si>
  <si>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</si>
  <si>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</si>
  <si>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</si>
  <si>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</si>
  <si>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</si>
  <si>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</si>
  <si>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</si>
  <si>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</si>
  <si>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</si>
  <si>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</si>
  <si>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</si>
  <si>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</si>
  <si>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</si>
  <si>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</si>
  <si>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</si>
  <si>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</si>
  <si>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</si>
  <si>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</si>
  <si>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</si>
  <si>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</si>
  <si>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</si>
  <si>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</si>
  <si>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</si>
  <si>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</si>
  <si>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</si>
  <si>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</si>
  <si>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</si>
  <si>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</si>
  <si>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</si>
  <si>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</si>
  <si>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</si>
  <si>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</si>
  <si>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</si>
  <si>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</si>
  <si>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</si>
  <si>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</si>
  <si>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</si>
  <si>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</si>
  <si>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</si>
  <si>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</si>
  <si>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</si>
  <si>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</si>
  <si>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</si>
  <si>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</si>
  <si>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</si>
  <si>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</si>
  <si>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</si>
  <si>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</si>
  <si>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</si>
  <si>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</si>
  <si>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</si>
  <si>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</si>
  <si>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</si>
  <si>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</si>
  <si>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</si>
  <si>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</si>
  <si>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</si>
  <si>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</si>
  <si>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</si>
  <si>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</si>
  <si>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</si>
  <si>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</si>
  <si>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</si>
  <si>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</si>
  <si>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</si>
  <si>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</si>
  <si>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</si>
  <si>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</si>
  <si>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</si>
  <si>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</si>
  <si>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</si>
  <si>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</si>
  <si>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</si>
  <si>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</si>
  <si>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</si>
  <si>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</si>
  <si>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</si>
  <si>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</si>
  <si>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</si>
  <si>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</si>
  <si>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</si>
  <si>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</si>
  <si>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</si>
  <si>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</si>
  <si>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</si>
  <si>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</si>
  <si>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</si>
  <si>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</si>
  <si>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</si>
  <si>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</si>
  <si>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</si>
  <si>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</si>
  <si>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</si>
  <si>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</si>
  <si>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</si>
  <si>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</si>
  <si>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</si>
  <si>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</si>
  <si>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</si>
  <si>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</si>
  <si>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</si>
  <si>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</si>
  <si>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</si>
  <si>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</si>
  <si>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</si>
  <si>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</si>
  <si>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</si>
  <si>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</si>
  <si>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</si>
  <si>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</si>
  <si>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</si>
  <si>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</si>
  <si>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</si>
  <si>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</si>
  <si>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</si>
  <si>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</si>
  <si>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</si>
  <si>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</si>
  <si>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</si>
  <si>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</si>
  <si>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</si>
  <si>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</si>
  <si>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</si>
  <si>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</si>
  <si>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</si>
  <si>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</si>
  <si>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</si>
  <si>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</si>
  <si>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</si>
  <si>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</si>
  <si>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</si>
  <si>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</si>
  <si>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</si>
  <si>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</si>
  <si>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</si>
  <si>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</si>
  <si>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</si>
  <si>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</si>
  <si>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</si>
  <si>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</si>
  <si>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</si>
  <si>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</si>
  <si>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</si>
  <si>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</si>
  <si>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</si>
  <si>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</si>
  <si>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</si>
  <si>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</si>
  <si>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</si>
  <si>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</si>
  <si>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</si>
  <si>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</si>
  <si>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</si>
  <si>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</si>
  <si>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</si>
  <si>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</si>
  <si>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</si>
  <si>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</si>
  <si>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</si>
  <si>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</si>
  <si>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</si>
  <si>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</si>
  <si>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</si>
  <si>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</si>
  <si>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</si>
  <si>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</si>
  <si>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</si>
  <si>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</si>
  <si>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</si>
  <si>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</si>
  <si>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</si>
  <si>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</si>
  <si>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</si>
  <si>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</si>
  <si>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</si>
  <si>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</si>
  <si>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</si>
  <si>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</si>
  <si>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</si>
  <si>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</si>
  <si>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</si>
  <si>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</si>
  <si>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</si>
  <si>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</si>
  <si>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</si>
  <si>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</si>
  <si>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</si>
  <si>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</si>
  <si>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</si>
  <si>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</si>
  <si>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</si>
  <si>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</si>
  <si>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</si>
  <si>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</si>
  <si>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</si>
  <si>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</si>
  <si>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</si>
  <si>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</si>
  <si>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</si>
  <si>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</si>
  <si>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</si>
  <si>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</si>
  <si>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</si>
  <si>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</si>
  <si>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</si>
  <si>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</si>
  <si>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</si>
  <si>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</si>
  <si>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</si>
  <si>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</si>
  <si>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</si>
  <si>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</si>
  <si>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</si>
  <si>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</si>
  <si>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</si>
  <si>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</si>
  <si>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</si>
  <si>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</si>
  <si>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</si>
  <si>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</si>
  <si>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</si>
  <si>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</si>
  <si>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</si>
  <si>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</si>
  <si>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</si>
  <si>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</si>
  <si>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</si>
  <si>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</si>
  <si>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</si>
  <si>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</si>
  <si>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</si>
  <si>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</si>
  <si>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</si>
  <si>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</si>
  <si>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</si>
  <si>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</si>
  <si>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</si>
  <si>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</si>
  <si>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</si>
  <si>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</si>
  <si>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</si>
  <si>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</si>
  <si>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</si>
  <si>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</si>
  <si>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</si>
  <si>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</si>
  <si>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</si>
  <si>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</si>
  <si>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</si>
  <si>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</si>
  <si>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</si>
  <si>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</si>
  <si>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</si>
  <si>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</si>
  <si>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</si>
  <si>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</si>
  <si>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</si>
  <si>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</si>
  <si>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</si>
  <si>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</si>
  <si>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</si>
  <si>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</si>
  <si>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</si>
  <si>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</si>
  <si>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</si>
  <si>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</si>
  <si>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</si>
  <si>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</si>
  <si>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</si>
  <si>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</si>
  <si>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</si>
  <si>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</si>
  <si>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</si>
  <si>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</si>
  <si>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</si>
  <si>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</si>
  <si>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</si>
  <si>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</si>
  <si>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</si>
  <si>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</si>
  <si>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</si>
  <si>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</si>
  <si>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</si>
  <si>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</si>
  <si>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</si>
  <si>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</si>
  <si>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</si>
  <si>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</si>
  <si>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</si>
  <si>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</si>
  <si>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</si>
  <si>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</si>
  <si>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</si>
  <si>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</si>
  <si>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</si>
  <si>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</si>
  <si>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</si>
  <si>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</si>
  <si>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</si>
  <si>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</si>
  <si>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</si>
  <si>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</si>
  <si>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</si>
  <si>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</si>
  <si>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</si>
  <si>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</si>
  <si>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</si>
  <si>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</si>
  <si>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</si>
  <si>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</si>
  <si>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</si>
  <si>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</si>
  <si>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</si>
  <si>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</si>
  <si>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</si>
  <si>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</si>
  <si>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</si>
  <si>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</si>
  <si>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</si>
  <si>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</si>
  <si>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</si>
  <si>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</si>
  <si>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</si>
  <si>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</si>
  <si>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</si>
  <si>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</si>
  <si>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</si>
  <si>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</si>
  <si>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</si>
  <si>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</si>
  <si>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</si>
  <si>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</si>
  <si>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</si>
  <si>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</si>
  <si>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</si>
  <si>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</si>
  <si>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</si>
  <si>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</si>
  <si>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</si>
  <si>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</si>
  <si>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</si>
  <si>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</si>
  <si>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</si>
  <si>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</si>
  <si>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</si>
  <si>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</si>
  <si>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</si>
  <si>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</si>
  <si>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</si>
  <si>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</si>
  <si>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</si>
  <si>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</si>
  <si>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</si>
  <si>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</si>
  <si>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</si>
  <si>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</si>
  <si>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</si>
  <si>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</si>
  <si>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</si>
  <si>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</si>
  <si>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</si>
  <si>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</si>
  <si>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</si>
  <si>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</si>
  <si>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</si>
  <si>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</si>
  <si>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</si>
  <si>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</si>
  <si>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</si>
  <si>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</si>
  <si>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</si>
  <si>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</si>
  <si>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</si>
  <si>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</si>
  <si>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</si>
  <si>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</si>
  <si>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</si>
  <si>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</si>
  <si>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</si>
  <si>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</si>
  <si>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</si>
  <si>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</si>
  <si>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</si>
  <si>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</si>
  <si>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</si>
  <si>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</si>
  <si>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</si>
  <si>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</si>
  <si>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</si>
  <si>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</si>
  <si>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</si>
  <si>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</si>
  <si>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</si>
  <si>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</si>
  <si>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</si>
  <si>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</si>
  <si>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</si>
  <si>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</si>
  <si>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</si>
  <si>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</si>
  <si>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</si>
  <si>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</si>
  <si>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</si>
  <si>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</si>
  <si>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</si>
  <si>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</si>
  <si>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</si>
  <si>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</si>
  <si>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</si>
  <si>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</si>
  <si>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</si>
  <si>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</si>
  <si>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</si>
  <si>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</si>
  <si>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</si>
  <si>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</si>
  <si>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</si>
  <si>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</si>
  <si>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</si>
  <si>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</si>
  <si>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</si>
  <si>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</si>
  <si>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</si>
  <si>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</si>
  <si>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</si>
  <si>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</si>
  <si>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</si>
  <si>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</si>
  <si>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</si>
  <si>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</si>
  <si>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</si>
  <si>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</si>
  <si>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</si>
  <si>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</si>
  <si>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</si>
  <si>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</si>
  <si>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</si>
  <si>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</si>
  <si>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</si>
  <si>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</si>
  <si>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</si>
  <si>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</si>
  <si>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</si>
  <si>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</si>
  <si>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</si>
  <si>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</si>
  <si>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</si>
  <si>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</si>
  <si>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</si>
  <si>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</si>
  <si>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</si>
  <si>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</si>
  <si>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</si>
  <si>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</si>
  <si>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</si>
  <si>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</si>
  <si>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</si>
  <si>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</si>
  <si>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</si>
  <si>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</si>
  <si>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</si>
  <si>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</si>
  <si>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</si>
  <si>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</si>
  <si>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</si>
  <si>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</si>
  <si>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</si>
  <si>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</si>
  <si>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</si>
  <si>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</si>
  <si>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</si>
  <si>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</si>
  <si>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</si>
  <si>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</si>
  <si>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</si>
  <si>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</si>
  <si>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</si>
  <si>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</si>
  <si>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</si>
  <si>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</si>
  <si>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</si>
  <si>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</si>
  <si>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</si>
  <si>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</si>
  <si>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</si>
  <si>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</si>
  <si>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</si>
  <si>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</si>
  <si>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</si>
  <si>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</si>
  <si>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</si>
  <si>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</si>
  <si>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</si>
  <si>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</si>
  <si>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</si>
  <si>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</si>
  <si>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</si>
  <si>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</si>
  <si>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</si>
  <si>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</si>
  <si>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</si>
  <si>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</si>
  <si>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</si>
  <si>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</si>
  <si>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</si>
  <si>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</si>
  <si>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</si>
  <si>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</si>
  <si>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</si>
  <si>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</si>
  <si>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</si>
  <si>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</si>
  <si>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</si>
  <si>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</si>
  <si>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</si>
  <si>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</si>
  <si>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</si>
  <si>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</si>
  <si>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</si>
  <si>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</si>
  <si>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</si>
  <si>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</si>
  <si>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</si>
  <si>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</si>
  <si>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</si>
  <si>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</si>
  <si>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</si>
  <si>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</si>
  <si>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</si>
  <si>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</si>
  <si>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</si>
  <si>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</si>
  <si>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</si>
  <si>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</si>
  <si>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</si>
  <si>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</si>
  <si>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</si>
  <si>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</si>
  <si>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</si>
  <si>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</si>
  <si>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</si>
  <si>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</si>
  <si>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</si>
  <si>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</si>
  <si>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</si>
  <si>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</si>
  <si>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</si>
  <si>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</si>
  <si>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</si>
  <si>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</si>
  <si>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</si>
  <si>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</si>
  <si>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</si>
  <si>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</si>
  <si>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</si>
  <si>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</si>
  <si>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</si>
  <si>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</si>
  <si>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</si>
  <si>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</si>
  <si>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</si>
  <si>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</si>
  <si>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</si>
  <si>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</si>
  <si>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</si>
  <si>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</si>
  <si>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</si>
  <si>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</si>
  <si>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</si>
  <si>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</si>
  <si>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</si>
  <si>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</si>
  <si>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</si>
  <si>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</si>
  <si>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</si>
  <si>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</si>
  <si>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</si>
  <si>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</si>
  <si>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</si>
  <si>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</si>
  <si>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</si>
  <si>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</si>
  <si>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</si>
  <si>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</si>
  <si>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</si>
  <si>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</si>
  <si>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</si>
  <si>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</si>
  <si>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</si>
  <si>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</si>
  <si>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</si>
  <si>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</si>
  <si>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</si>
  <si>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</si>
  <si>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</si>
  <si>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</si>
  <si>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</si>
  <si>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</si>
  <si>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</si>
  <si>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</si>
  <si>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</si>
  <si>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</si>
  <si>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</si>
  <si>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</si>
  <si>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</si>
  <si>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</si>
  <si>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</si>
  <si>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</si>
  <si>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</si>
  <si>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</si>
  <si>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</si>
  <si>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</si>
  <si>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</si>
  <si>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</si>
  <si>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</si>
  <si>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</si>
  <si>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</si>
  <si>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</si>
  <si>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</si>
  <si>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</si>
  <si>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</si>
  <si>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</si>
  <si>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</si>
  <si>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</si>
  <si>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</si>
  <si>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</si>
  <si>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</si>
  <si>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</si>
  <si>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</si>
  <si>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</si>
  <si>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</si>
  <si>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</si>
  <si>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</si>
  <si>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</si>
  <si>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</si>
  <si>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</si>
  <si>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</si>
  <si>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</si>
  <si>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</si>
  <si>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</si>
  <si>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</si>
  <si>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</si>
  <si>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</si>
  <si>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</si>
  <si>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</si>
  <si>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</si>
  <si>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</si>
  <si>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</si>
  <si>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</si>
  <si>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</si>
  <si>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</si>
  <si>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</si>
  <si>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</si>
  <si>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</si>
  <si>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</si>
  <si>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</si>
  <si>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</si>
  <si>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</si>
  <si>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</si>
  <si>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</si>
  <si>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</si>
  <si>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</si>
  <si>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</si>
  <si>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</si>
  <si>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</si>
  <si>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</si>
  <si>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</si>
  <si>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</si>
  <si>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</si>
  <si>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</si>
  <si>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</si>
  <si>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</si>
  <si>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</si>
  <si>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</si>
  <si>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</si>
  <si>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</si>
  <si>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</si>
  <si>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</si>
  <si>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</si>
  <si>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</si>
  <si>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</si>
  <si>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</si>
  <si>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</si>
  <si>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</si>
  <si>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</si>
  <si>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</si>
  <si>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</si>
  <si>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</si>
  <si>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</si>
  <si>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</si>
  <si>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</si>
  <si>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</si>
  <si>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</si>
  <si>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</si>
  <si>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</si>
  <si>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</si>
  <si>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</si>
  <si>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</si>
  <si>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</si>
  <si>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</si>
  <si>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</si>
  <si>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</si>
  <si>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</si>
  <si>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</si>
  <si>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</si>
  <si>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</si>
  <si>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</si>
  <si>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</si>
  <si>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</si>
  <si>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</si>
  <si>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</si>
  <si>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</si>
  <si>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</si>
  <si>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</si>
  <si>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</si>
  <si>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</si>
  <si>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</si>
  <si>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</si>
  <si>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</si>
  <si>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</si>
  <si>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</si>
  <si>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</si>
  <si>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</si>
  <si>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</si>
  <si>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</si>
  <si>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</si>
  <si>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</si>
  <si>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</si>
  <si>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</si>
  <si>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</si>
  <si>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</si>
  <si>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</si>
  <si>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</si>
  <si>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</si>
  <si>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</si>
  <si>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</si>
  <si>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</si>
  <si>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</si>
  <si>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</si>
  <si>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</si>
  <si>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</si>
  <si>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</si>
  <si>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</si>
  <si>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</si>
  <si>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</si>
  <si>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</si>
  <si>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</si>
  <si>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</si>
  <si>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</si>
  <si>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</si>
  <si>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</si>
  <si>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</si>
  <si>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</si>
  <si>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</si>
  <si>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</si>
  <si>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</si>
  <si>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</si>
  <si>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</si>
  <si>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</si>
  <si>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</si>
  <si>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</si>
  <si>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</si>
  <si>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</si>
  <si>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</si>
  <si>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</si>
  <si>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</si>
  <si>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</si>
  <si>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</si>
  <si>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</si>
  <si>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</si>
  <si>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</si>
  <si>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</si>
  <si>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</si>
  <si>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</si>
  <si>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</si>
  <si>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</si>
  <si>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</si>
  <si>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</si>
  <si>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</si>
  <si>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</si>
  <si>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</si>
  <si>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</si>
  <si>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</si>
  <si>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</si>
  <si>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</si>
  <si>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</si>
  <si>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</si>
  <si>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</si>
  <si>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</si>
  <si>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</si>
  <si>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</si>
  <si>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</si>
  <si>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</si>
  <si>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</si>
  <si>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</si>
  <si>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</si>
  <si>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</si>
  <si>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</si>
  <si>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</si>
  <si>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</si>
  <si>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</si>
  <si>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</si>
  <si>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</si>
  <si>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</si>
  <si>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</si>
  <si>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</si>
  <si>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</si>
  <si>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</si>
  <si>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</si>
  <si>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</si>
  <si>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</si>
  <si>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</si>
  <si>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</si>
  <si>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</si>
  <si>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</si>
  <si>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</si>
  <si>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</si>
  <si>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</si>
  <si>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</si>
  <si>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</si>
  <si>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</si>
  <si>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</si>
  <si>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</si>
  <si>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</si>
  <si>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</si>
  <si>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</si>
  <si>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</si>
  <si>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</si>
  <si>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</si>
  <si>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</si>
  <si>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</si>
  <si>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</si>
  <si>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</si>
  <si>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</si>
  <si>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</si>
  <si>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</si>
  <si>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</si>
  <si>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</si>
  <si>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</si>
  <si>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</si>
  <si>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</si>
  <si>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</si>
  <si>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</si>
  <si>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</si>
  <si>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</si>
  <si>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</si>
  <si>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</si>
  <si>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</si>
  <si>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</si>
  <si>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</si>
  <si>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</si>
  <si>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</si>
  <si>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</si>
  <si>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</si>
  <si>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</si>
  <si>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</si>
  <si>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</si>
  <si>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</si>
  <si>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</si>
  <si>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</si>
  <si>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</si>
  <si>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</si>
  <si>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</si>
  <si>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</si>
  <si>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</si>
  <si>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</si>
  <si>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</si>
  <si>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</si>
  <si>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</si>
  <si>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</si>
  <si>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</si>
  <si>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</si>
  <si>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</si>
  <si>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</si>
  <si>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</si>
  <si>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</si>
  <si>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</si>
  <si>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</si>
  <si>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</si>
  <si>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</si>
  <si>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</si>
  <si>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</si>
  <si>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</si>
  <si>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</si>
  <si>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</si>
  <si>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</si>
  <si>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</si>
  <si>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</si>
  <si>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</si>
  <si>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</si>
  <si>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</si>
  <si>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</si>
  <si>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</si>
  <si>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</si>
  <si>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</si>
  <si>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</si>
  <si>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</si>
  <si>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</si>
  <si>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</si>
  <si>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</si>
  <si>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</si>
  <si>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</si>
  <si>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</si>
  <si>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</si>
  <si>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</si>
  <si>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</si>
  <si>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</si>
  <si>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</si>
  <si>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</si>
  <si>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</si>
  <si>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</si>
  <si>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</si>
  <si>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</si>
  <si>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</si>
  <si>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</si>
  <si>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</si>
  <si>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</si>
  <si>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</si>
  <si>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</si>
  <si>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</si>
  <si>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</si>
  <si>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</si>
  <si>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</si>
  <si>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</si>
  <si>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</si>
  <si>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</si>
  <si>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</si>
  <si>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</si>
  <si>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</si>
  <si>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</si>
  <si>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</si>
  <si>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</si>
  <si>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</si>
  <si>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</si>
  <si>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</si>
  <si>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</si>
  <si>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</si>
  <si>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</si>
  <si>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</si>
  <si>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</si>
  <si>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</si>
  <si>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</si>
  <si>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</si>
  <si>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</si>
  <si>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</si>
  <si>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</si>
  <si>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</si>
  <si>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</si>
  <si>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</si>
  <si>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</si>
  <si>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</si>
  <si>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</si>
  <si>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</si>
  <si>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</si>
  <si>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</si>
  <si>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</si>
  <si>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</si>
  <si>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</si>
  <si>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</si>
  <si>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</si>
  <si>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</si>
  <si>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</si>
  <si>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</si>
  <si>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</si>
  <si>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</si>
  <si>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</si>
  <si>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</si>
  <si>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</si>
  <si>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</si>
  <si>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</si>
  <si>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</si>
  <si>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</si>
  <si>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</si>
  <si>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</si>
  <si>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</si>
  <si>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</si>
  <si>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</si>
  <si>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</si>
  <si>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</si>
  <si>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</si>
  <si>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</si>
  <si>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</si>
  <si>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</si>
  <si>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</si>
  <si>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</si>
  <si>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</si>
  <si>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</si>
  <si>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</si>
  <si>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</si>
  <si>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</si>
  <si>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</si>
  <si>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</si>
  <si>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</si>
  <si>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</si>
  <si>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</si>
  <si>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</si>
  <si>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</si>
  <si>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</si>
  <si>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</si>
  <si>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</si>
  <si>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</si>
  <si>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</si>
  <si>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</si>
  <si>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</si>
  <si>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</si>
  <si>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</si>
  <si>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</si>
  <si>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</si>
  <si>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</si>
  <si>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</si>
  <si>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</si>
  <si>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</si>
  <si>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</si>
  <si>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</si>
  <si>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</si>
  <si>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</si>
  <si>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</si>
  <si>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</si>
  <si>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</si>
  <si>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</si>
  <si>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</si>
  <si>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</si>
  <si>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</si>
  <si>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</si>
  <si>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</si>
  <si>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</si>
  <si>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</si>
  <si>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</si>
  <si>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</si>
  <si>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</si>
  <si>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</si>
  <si>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</si>
  <si>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</si>
  <si>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</si>
  <si>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</si>
  <si>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</si>
  <si>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</si>
  <si>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</si>
  <si>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</si>
  <si>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</si>
  <si>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</si>
  <si>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</si>
  <si>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</si>
  <si>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</si>
  <si>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</si>
  <si>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</si>
  <si>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</si>
  <si>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</si>
  <si>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</si>
  <si>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</si>
  <si>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</si>
  <si>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</si>
  <si>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</si>
  <si>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</si>
  <si>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</si>
  <si>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</si>
  <si>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</si>
  <si>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</si>
  <si>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</si>
  <si>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</si>
  <si>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</si>
  <si>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</si>
  <si>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</si>
  <si>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</si>
  <si>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</si>
  <si>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</si>
  <si>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</si>
  <si>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</si>
  <si>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</si>
  <si>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</si>
  <si>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</si>
  <si>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</si>
  <si>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</si>
  <si>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</si>
  <si>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</si>
  <si>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</si>
  <si>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</si>
  <si>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</si>
  <si>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</si>
  <si>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</si>
  <si>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</si>
  <si>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</si>
  <si>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</si>
  <si>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</si>
  <si>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</si>
  <si>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</si>
  <si>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</si>
  <si>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</si>
  <si>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</si>
  <si>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</si>
  <si>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</si>
  <si>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</si>
  <si>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</si>
  <si>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</si>
  <si>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</si>
  <si>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</si>
  <si>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</si>
  <si>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</si>
  <si>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</si>
  <si>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</si>
  <si>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</si>
  <si>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</si>
  <si>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</si>
  <si>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</si>
  <si>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</si>
  <si>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</si>
  <si>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</si>
  <si>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</si>
  <si>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</si>
  <si>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</si>
  <si>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</si>
  <si>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</si>
  <si>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</si>
  <si>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</si>
  <si>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</si>
  <si>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</si>
  <si>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</si>
  <si>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</si>
  <si>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</si>
  <si>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</si>
  <si>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</si>
  <si>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</si>
  <si>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</si>
  <si>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</si>
  <si>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</si>
  <si>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</si>
  <si>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</si>
  <si>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</si>
  <si>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</si>
  <si>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</si>
  <si>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</si>
  <si>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</si>
  <si>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</si>
  <si>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</si>
  <si>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</si>
  <si>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</si>
  <si>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</si>
  <si>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</si>
  <si>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</si>
  <si>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</si>
  <si>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</si>
  <si>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</si>
  <si>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</si>
  <si>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</si>
  <si>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</si>
  <si>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</si>
  <si>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</si>
  <si>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</si>
  <si>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</si>
  <si>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</si>
  <si>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</si>
  <si>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</si>
  <si>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</si>
  <si>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</si>
  <si>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</si>
  <si>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</si>
  <si>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</si>
  <si>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</si>
  <si>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</si>
  <si>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</si>
  <si>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</si>
  <si>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</si>
  <si>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</si>
  <si>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</si>
  <si>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</si>
  <si>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</si>
  <si>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</si>
  <si>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</si>
  <si>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</si>
  <si>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</si>
  <si>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</si>
  <si>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</si>
  <si>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</si>
  <si>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</si>
  <si>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</si>
  <si>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</si>
  <si>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</si>
  <si>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</si>
  <si>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</si>
  <si>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</si>
  <si>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</si>
  <si>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</si>
  <si>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</si>
  <si>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</si>
  <si>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</si>
  <si>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</si>
  <si>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</si>
  <si>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</si>
  <si>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</si>
  <si>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</si>
  <si>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</si>
  <si>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</si>
  <si>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</si>
  <si>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</si>
  <si>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</si>
  <si>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</si>
  <si>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</si>
  <si>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</si>
  <si>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</si>
  <si>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</si>
  <si>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</si>
  <si>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</si>
  <si>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</si>
  <si>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</si>
  <si>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</si>
  <si>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</si>
  <si>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</si>
  <si>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</si>
  <si>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</si>
  <si>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</si>
  <si>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</si>
  <si>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</si>
  <si>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</si>
  <si>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</si>
  <si>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</si>
  <si>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</si>
  <si>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</si>
  <si>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</si>
  <si>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</si>
  <si>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</si>
  <si>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</si>
  <si>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</si>
  <si>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</si>
  <si>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</si>
  <si>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</si>
  <si>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</si>
  <si>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</si>
  <si>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</si>
  <si>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</si>
  <si>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</si>
  <si>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</si>
  <si>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</si>
  <si>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</si>
  <si>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</si>
  <si>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</si>
  <si>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</si>
  <si>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</si>
  <si>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</si>
  <si>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</si>
  <si>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</si>
  <si>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</si>
  <si>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</si>
  <si>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</si>
  <si>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</si>
  <si>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</si>
  <si>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</si>
  <si>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</si>
  <si>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</si>
  <si>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</si>
  <si>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</si>
  <si>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</si>
  <si>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</si>
  <si>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</si>
  <si>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</si>
  <si>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</si>
  <si>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</si>
  <si>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</si>
  <si>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</si>
  <si>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</si>
  <si>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</si>
  <si>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</si>
  <si>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</si>
  <si>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</si>
  <si>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</si>
  <si>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</si>
  <si>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</si>
  <si>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</si>
  <si>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</si>
  <si>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</si>
  <si>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</si>
  <si>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</si>
  <si>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</si>
  <si>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</si>
  <si>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</si>
  <si>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</si>
  <si>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</si>
  <si>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</si>
  <si>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</si>
  <si>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</si>
  <si>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</si>
  <si>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</si>
  <si>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</si>
  <si>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</si>
  <si>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</si>
  <si>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</si>
  <si>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</si>
  <si>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</si>
  <si>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</si>
  <si>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</si>
  <si>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</si>
  <si>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</si>
  <si>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</si>
  <si>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</si>
  <si>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</si>
  <si>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</si>
  <si>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</si>
  <si>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</si>
  <si>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</si>
  <si>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</si>
  <si>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</si>
  <si>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</si>
  <si>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</si>
  <si>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</si>
  <si>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</si>
  <si>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</si>
  <si>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</si>
  <si>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</si>
  <si>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</si>
  <si>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</si>
  <si>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</si>
  <si>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</si>
  <si>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</si>
  <si>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</si>
  <si>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</si>
  <si>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</si>
  <si>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</si>
  <si>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</si>
  <si>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</si>
  <si>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</si>
  <si>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</si>
  <si>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</si>
  <si>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</si>
  <si>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</si>
  <si>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</si>
  <si>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</si>
  <si>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</si>
  <si>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</si>
  <si>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</si>
  <si>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</si>
  <si>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</si>
  <si>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</si>
  <si>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</si>
  <si>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</si>
  <si>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</si>
  <si>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</si>
  <si>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</si>
  <si>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</si>
  <si>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</si>
  <si>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</si>
  <si>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</si>
  <si>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</si>
  <si>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</si>
  <si>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</si>
  <si>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</si>
  <si>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</si>
  <si>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</si>
  <si>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</si>
  <si>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</si>
  <si>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</si>
  <si>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</si>
  <si>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</si>
  <si>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</si>
  <si>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</si>
  <si>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</si>
  <si>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</si>
  <si>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</si>
  <si>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</si>
  <si>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</si>
  <si>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</si>
  <si>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</si>
  <si>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</si>
  <si>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</si>
  <si>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</si>
  <si>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</si>
  <si>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</si>
  <si>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</si>
  <si>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</si>
  <si>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</si>
  <si>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</si>
  <si>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</si>
  <si>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</si>
  <si>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</si>
  <si>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</si>
  <si>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</si>
  <si>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</si>
  <si>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</si>
  <si>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</si>
  <si>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</si>
  <si>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</si>
  <si>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</si>
  <si>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</si>
  <si>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</si>
  <si>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</si>
  <si>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</si>
  <si>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</si>
  <si>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</si>
  <si>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</si>
  <si>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</si>
  <si>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</si>
  <si>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</si>
  <si>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</si>
  <si>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</si>
  <si>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</si>
  <si>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</si>
  <si>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</si>
  <si>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</si>
  <si>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</si>
  <si>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</si>
  <si>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</si>
  <si>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</si>
  <si>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</si>
  <si>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</si>
  <si>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</si>
  <si>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</si>
  <si>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</si>
  <si>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</si>
  <si>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</si>
  <si>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</si>
  <si>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</si>
  <si>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</si>
  <si>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</si>
  <si>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</si>
  <si>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</si>
  <si>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</si>
  <si>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</si>
  <si>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</si>
  <si>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</si>
  <si>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</si>
  <si>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</si>
  <si>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</si>
  <si>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</si>
  <si>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</si>
  <si>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</si>
  <si>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</si>
  <si>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</si>
  <si>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</si>
  <si>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</si>
  <si>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</si>
  <si>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</si>
  <si>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</si>
  <si>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</si>
  <si>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</si>
  <si>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</si>
  <si>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</si>
  <si>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</si>
  <si>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</si>
  <si>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</si>
  <si>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</si>
  <si>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</si>
  <si>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</si>
  <si>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</si>
  <si>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</si>
  <si>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</si>
  <si>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</si>
  <si>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</si>
  <si>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</si>
  <si>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</si>
  <si>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</si>
  <si>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</si>
  <si>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</si>
  <si>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</si>
  <si>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</si>
  <si>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</si>
  <si>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</si>
  <si>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</si>
  <si>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</si>
  <si>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</si>
  <si>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</si>
  <si>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</si>
  <si>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</si>
  <si>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</si>
  <si>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</si>
  <si>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</si>
  <si>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</si>
  <si>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</si>
  <si>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</si>
  <si>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</si>
  <si>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</si>
  <si>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</si>
  <si>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</si>
  <si>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</si>
  <si>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</si>
  <si>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</si>
  <si>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</si>
  <si>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</si>
  <si>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</si>
  <si>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</si>
  <si>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</si>
  <si>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</si>
  <si>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</si>
  <si>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</si>
  <si>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</si>
  <si>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</si>
  <si>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</si>
  <si>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</si>
  <si>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</si>
  <si>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</si>
  <si>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</si>
  <si>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</si>
  <si>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</si>
  <si>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</si>
  <si>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</si>
  <si>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</si>
  <si>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</si>
  <si>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</si>
  <si>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</si>
  <si>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</si>
  <si>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</si>
  <si>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</si>
  <si>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</si>
  <si>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</si>
  <si>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</si>
  <si>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</si>
  <si>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</si>
  <si>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</si>
  <si>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</si>
  <si>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</si>
  <si>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</si>
  <si>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</si>
  <si>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</si>
  <si>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</si>
  <si>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</si>
  <si>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</si>
  <si>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</si>
  <si>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</si>
  <si>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</si>
  <si>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</si>
  <si>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</si>
  <si>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</si>
  <si>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</si>
  <si>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</si>
  <si>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</si>
  <si>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</si>
  <si>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</si>
  <si>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</si>
  <si>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</si>
  <si>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</si>
  <si>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</si>
  <si>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</si>
  <si>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</si>
  <si>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</si>
  <si>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</si>
  <si>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</si>
  <si>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</si>
  <si>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</si>
  <si>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</si>
  <si>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</si>
  <si>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</si>
  <si>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</si>
  <si>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</si>
  <si>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</si>
  <si>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</si>
  <si>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</si>
  <si>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</si>
  <si>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</si>
  <si>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</si>
  <si>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</si>
  <si>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</si>
  <si>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</si>
  <si>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</si>
  <si>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</si>
  <si>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</si>
  <si>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</si>
  <si>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</si>
  <si>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</si>
  <si>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</si>
  <si>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</si>
  <si>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</si>
  <si>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</si>
  <si>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</si>
  <si>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</si>
  <si>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</si>
  <si>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</si>
  <si>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</si>
  <si>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</si>
  <si>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</si>
  <si>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</si>
  <si>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</si>
  <si>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</si>
  <si>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</si>
  <si>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</si>
  <si>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</si>
  <si>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</si>
  <si>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</si>
  <si>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</si>
  <si>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</si>
  <si>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</si>
  <si>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</si>
  <si>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</si>
  <si>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</si>
  <si>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</si>
  <si>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</si>
  <si>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</si>
  <si>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</si>
  <si>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</si>
  <si>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</si>
  <si>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</si>
  <si>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</si>
  <si>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</si>
  <si>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</si>
  <si>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</si>
  <si>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</si>
  <si>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</si>
  <si>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</si>
  <si>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</si>
  <si>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</si>
  <si>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</si>
  <si>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</si>
  <si>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</si>
  <si>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</si>
  <si>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</si>
  <si>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</si>
  <si>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</si>
  <si>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</si>
  <si>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</si>
  <si>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</si>
  <si>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</si>
  <si>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</si>
  <si>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</si>
  <si>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</si>
  <si>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</si>
  <si>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</si>
  <si>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</si>
  <si>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</si>
  <si>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</si>
  <si>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</si>
  <si>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</si>
  <si>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</si>
  <si>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</si>
  <si>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</si>
  <si>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</si>
  <si>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</si>
  <si>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</si>
  <si>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</si>
  <si>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</si>
  <si>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</si>
  <si>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</si>
  <si>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</si>
  <si>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</si>
  <si>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</si>
  <si>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</si>
  <si>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</si>
  <si>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</si>
  <si>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</si>
  <si>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</si>
  <si>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</si>
  <si>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</si>
  <si>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</si>
  <si>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</si>
  <si>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</si>
  <si>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</si>
  <si>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</si>
  <si>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</si>
  <si>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</si>
  <si>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</si>
  <si>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</si>
  <si>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</si>
  <si>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</si>
  <si>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</si>
  <si>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</si>
  <si>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</si>
  <si>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</si>
  <si>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</si>
  <si>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</si>
  <si>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</si>
  <si>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</si>
  <si>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</si>
  <si>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</si>
  <si>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</si>
  <si>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</si>
  <si>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</si>
  <si>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</si>
  <si>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</si>
  <si>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</si>
  <si>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</si>
  <si>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</si>
  <si>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</si>
  <si>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</si>
  <si>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</si>
  <si>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</si>
  <si>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</si>
  <si>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</si>
  <si>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</si>
  <si>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</si>
  <si>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</si>
  <si>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</si>
  <si>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</si>
  <si>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</si>
  <si>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</si>
  <si>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</si>
  <si>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</si>
  <si>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</si>
  <si>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</si>
  <si>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</si>
  <si>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</si>
  <si>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</si>
  <si>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</si>
  <si>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</si>
  <si>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</si>
  <si>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</si>
  <si>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</si>
  <si>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</si>
  <si>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</si>
  <si>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</si>
  <si>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</si>
  <si>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</si>
  <si>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</si>
  <si>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</si>
  <si>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</si>
  <si>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</si>
  <si>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</si>
  <si>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</si>
  <si>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</si>
  <si>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</si>
  <si>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</si>
  <si>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</si>
  <si>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</si>
  <si>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</si>
  <si>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</si>
  <si>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</si>
  <si>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</si>
  <si>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</si>
  <si>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</si>
  <si>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</si>
  <si>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</si>
  <si>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</si>
  <si>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</si>
  <si>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</si>
  <si>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</si>
  <si>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</si>
  <si>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</si>
  <si>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</si>
  <si>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</si>
  <si>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</si>
  <si>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</si>
  <si>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</si>
  <si>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</si>
  <si>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</si>
  <si>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</si>
  <si>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</si>
  <si>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</si>
  <si>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</si>
  <si>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</si>
  <si>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</si>
  <si>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</si>
  <si>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</si>
  <si>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</si>
  <si>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</si>
  <si>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</si>
  <si>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</si>
  <si>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</si>
  <si>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</si>
  <si>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</si>
  <si>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</si>
  <si>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</si>
  <si>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</si>
  <si>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</si>
  <si>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</si>
  <si>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</si>
  <si>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</si>
  <si>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</si>
  <si>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</si>
  <si>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</si>
  <si>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</si>
  <si>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</si>
  <si>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</si>
  <si>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</si>
  <si>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</si>
  <si>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</si>
  <si>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</si>
  <si>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</si>
  <si>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</si>
  <si>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</si>
  <si>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</si>
  <si>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</si>
  <si>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</si>
  <si>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</si>
  <si>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</si>
  <si>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</si>
  <si>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</si>
  <si>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</si>
  <si>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</si>
  <si>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</si>
  <si>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</si>
  <si>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</si>
  <si>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</si>
  <si>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</si>
  <si>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</si>
  <si>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</si>
  <si>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</si>
  <si>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</si>
  <si>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</si>
  <si>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</si>
  <si>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</si>
  <si>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</si>
  <si>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</si>
  <si>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</si>
  <si>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</si>
  <si>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</si>
  <si>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</si>
  <si>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</si>
  <si>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</si>
  <si>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</si>
  <si>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</si>
  <si>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</si>
  <si>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</si>
  <si>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</si>
  <si>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</si>
  <si>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</si>
  <si>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</si>
  <si>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</si>
  <si>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</si>
  <si>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</si>
  <si>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</si>
  <si>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</si>
  <si>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</si>
  <si>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</si>
  <si>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</si>
  <si>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</si>
  <si>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</si>
  <si>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</si>
  <si>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</si>
  <si>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</si>
  <si>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</si>
  <si>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</si>
  <si>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</si>
  <si>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</si>
  <si>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</si>
  <si>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</si>
  <si>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</si>
  <si>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</si>
  <si>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</si>
  <si>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</si>
  <si>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</si>
  <si>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</si>
  <si>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</si>
  <si>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</si>
  <si>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</si>
  <si>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</si>
  <si>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</si>
  <si>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</si>
  <si>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</si>
  <si>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</si>
  <si>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</si>
  <si>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</si>
  <si>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</si>
  <si>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</si>
  <si>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</si>
  <si>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</si>
  <si>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</si>
  <si>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</si>
  <si>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</si>
  <si>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</si>
  <si>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</si>
  <si>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</si>
  <si>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</si>
  <si>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</si>
  <si>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</si>
  <si>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</si>
  <si>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</si>
  <si>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</si>
  <si>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</si>
  <si>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</si>
  <si>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</si>
  <si>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</si>
  <si>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</si>
  <si>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</si>
  <si>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</si>
  <si>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</si>
  <si>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</si>
  <si>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</si>
  <si>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</si>
  <si>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</si>
  <si>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</si>
  <si>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</si>
  <si>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</si>
  <si>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</si>
  <si>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</si>
  <si>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</si>
  <si>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</si>
  <si>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</si>
  <si>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</si>
  <si>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</si>
  <si>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</si>
  <si>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</si>
  <si>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</si>
  <si>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</si>
  <si>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</si>
  <si>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</si>
  <si>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</si>
  <si>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</si>
  <si>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</si>
  <si>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</si>
  <si>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</si>
  <si>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</si>
  <si>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</si>
  <si>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</si>
  <si>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</si>
  <si>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</si>
  <si>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</si>
  <si>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</si>
  <si>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</si>
  <si>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</si>
  <si>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</si>
  <si>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</si>
  <si>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</si>
  <si>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</si>
  <si>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</si>
  <si>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</si>
  <si>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</si>
  <si>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</si>
  <si>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</si>
  <si>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</si>
  <si>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</si>
  <si>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</si>
  <si>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</si>
  <si>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</si>
  <si>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</si>
  <si>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</si>
  <si>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</si>
  <si>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</si>
  <si>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</si>
  <si>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</si>
  <si>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</si>
  <si>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</si>
  <si>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</si>
  <si>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</si>
  <si>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</si>
  <si>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</si>
  <si>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</si>
  <si>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</si>
  <si>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</si>
  <si>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</si>
  <si>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</si>
  <si>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</si>
  <si>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</si>
  <si>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</si>
  <si>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</si>
  <si>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</si>
  <si>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</si>
  <si>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</si>
  <si>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</si>
  <si>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</si>
  <si>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</si>
  <si>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</si>
  <si>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</si>
  <si>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</si>
  <si>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</si>
  <si>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</si>
  <si>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</si>
  <si>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</si>
  <si>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</si>
  <si>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</si>
  <si>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</si>
  <si>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</si>
  <si>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</si>
  <si>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</si>
  <si>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</si>
  <si>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</si>
  <si>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</si>
  <si>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</si>
  <si>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</si>
  <si>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</si>
  <si>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</si>
  <si>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</si>
  <si>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</si>
  <si>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</si>
  <si>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</si>
  <si>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</si>
  <si>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</si>
  <si>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</si>
  <si>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</si>
  <si>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</si>
  <si>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</si>
  <si>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</si>
  <si>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</si>
  <si>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</si>
  <si>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</si>
  <si>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</si>
  <si>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</si>
  <si>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</si>
  <si>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</si>
  <si>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</si>
  <si>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</si>
  <si>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</si>
  <si>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</si>
  <si>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</si>
  <si>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</si>
  <si>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</si>
  <si>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</si>
  <si>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</si>
  <si>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</si>
  <si>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</si>
  <si>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</si>
  <si>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</si>
  <si>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</si>
  <si>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</si>
  <si>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</si>
  <si>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</si>
  <si>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</si>
  <si>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</si>
  <si>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</si>
  <si>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</si>
  <si>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</si>
  <si>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</si>
  <si>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</si>
  <si>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</si>
  <si>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</si>
  <si>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</si>
  <si>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</si>
  <si>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</si>
  <si>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</si>
  <si>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</si>
  <si>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</si>
  <si>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</si>
  <si>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</si>
  <si>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</si>
  <si>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</si>
  <si>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</si>
  <si>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</si>
  <si>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</si>
  <si>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</si>
  <si>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</si>
  <si>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</si>
  <si>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</si>
  <si>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</si>
  <si>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</si>
  <si>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</si>
  <si>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</si>
  <si>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</si>
  <si>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</si>
  <si>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</si>
  <si>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</si>
  <si>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</si>
  <si>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</si>
  <si>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</si>
  <si>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</si>
  <si>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</si>
  <si>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</si>
  <si>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</si>
  <si>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</si>
  <si>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</si>
  <si>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</si>
  <si>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</si>
  <si>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</si>
  <si>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</si>
  <si>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</si>
  <si>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</si>
  <si>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</si>
  <si>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</si>
  <si>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</si>
  <si>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</si>
  <si>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</si>
  <si>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</si>
  <si>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</si>
  <si>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</si>
  <si>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</si>
  <si>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</si>
  <si>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</si>
  <si>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</si>
  <si>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</si>
  <si>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</si>
  <si>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</si>
  <si>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</si>
  <si>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</si>
  <si>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</si>
  <si>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</si>
  <si>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</si>
  <si>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</si>
  <si>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</si>
  <si>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</si>
  <si>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</si>
  <si>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</si>
  <si>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</si>
  <si>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</si>
  <si>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</si>
  <si>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</si>
  <si>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</si>
  <si>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</si>
  <si>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</si>
  <si>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</si>
  <si>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</si>
  <si>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</si>
  <si>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</si>
  <si>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</si>
  <si>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</si>
  <si>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</si>
  <si>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</si>
  <si>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</si>
  <si>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</si>
  <si>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</si>
  <si>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</si>
  <si>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</si>
  <si>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</si>
  <si>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</si>
  <si>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</si>
  <si>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</si>
  <si>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</si>
  <si>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</si>
  <si>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</si>
  <si>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</si>
  <si>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</si>
  <si>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</si>
  <si>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</si>
  <si>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</si>
  <si>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</si>
  <si>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</si>
  <si>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</si>
  <si>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</si>
  <si>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</si>
  <si>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</si>
  <si>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</si>
  <si>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</si>
  <si>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</si>
  <si>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</si>
  <si>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</si>
  <si>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</si>
  <si>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</si>
  <si>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</si>
  <si>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</si>
  <si>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</si>
  <si>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</si>
  <si>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</si>
  <si>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</si>
  <si>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</si>
  <si>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</si>
  <si>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</si>
  <si>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</si>
  <si>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</si>
  <si>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</si>
  <si>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</si>
  <si>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</si>
  <si>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</si>
  <si>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</si>
  <si>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</si>
  <si>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</si>
  <si>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</si>
  <si>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</si>
  <si>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</si>
  <si>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</si>
  <si>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</si>
  <si>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</si>
  <si>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</si>
  <si>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</si>
  <si>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</si>
  <si>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</si>
  <si>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</si>
  <si>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</si>
  <si>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</si>
  <si>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</si>
  <si>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</si>
  <si>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</si>
  <si>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</si>
  <si>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</si>
  <si>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</si>
  <si>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</si>
  <si>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</si>
  <si>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</si>
  <si>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</si>
  <si>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</si>
  <si>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</si>
  <si>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</si>
  <si>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</si>
  <si>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</si>
  <si>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</si>
  <si>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</si>
  <si>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</si>
  <si>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</si>
  <si>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</si>
  <si>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</si>
  <si>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</si>
  <si>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</si>
  <si>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</si>
  <si>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</si>
  <si>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</si>
  <si>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</si>
  <si>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</si>
  <si>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</si>
  <si>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</si>
  <si>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</si>
  <si>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</si>
  <si>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</si>
  <si>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</si>
  <si>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</si>
  <si>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</si>
  <si>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</si>
  <si>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</si>
  <si>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</si>
  <si>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</si>
  <si>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</si>
  <si>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</si>
  <si>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</si>
  <si>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</si>
  <si>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</si>
  <si>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</si>
  <si>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</si>
  <si>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</si>
  <si>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</si>
  <si>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</si>
  <si>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</si>
  <si>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</si>
  <si>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</si>
  <si>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</si>
  <si>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</si>
  <si>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</si>
  <si>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</si>
  <si>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</si>
  <si>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</si>
  <si>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</si>
  <si>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</si>
  <si>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</si>
  <si>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</si>
  <si>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</si>
  <si>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</si>
  <si>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</si>
  <si>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</si>
  <si>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</si>
  <si>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</si>
  <si>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</si>
  <si>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</si>
  <si>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</si>
  <si>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</si>
  <si>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</si>
  <si>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</si>
  <si>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</si>
  <si>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</si>
  <si>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</si>
  <si>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</si>
  <si>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</si>
  <si>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</si>
  <si>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</si>
  <si>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</si>
  <si>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</si>
  <si>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</si>
  <si>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</si>
  <si>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</si>
  <si>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</si>
  <si>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</si>
  <si>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</si>
  <si>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</si>
  <si>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</si>
  <si>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</si>
  <si>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</si>
  <si>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</si>
  <si>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</si>
  <si>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</si>
  <si>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</si>
  <si>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</si>
  <si>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</si>
  <si>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</si>
  <si>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</si>
  <si>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</si>
  <si>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</si>
  <si>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</si>
  <si>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</si>
  <si>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</si>
  <si>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</si>
  <si>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</si>
  <si>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</si>
  <si>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</si>
  <si>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</si>
  <si>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</si>
  <si>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</si>
  <si>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</si>
  <si>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</si>
  <si>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</si>
  <si>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</si>
  <si>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</si>
  <si>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</si>
  <si>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</si>
  <si>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</si>
  <si>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</si>
  <si>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</si>
  <si>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</si>
  <si>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</si>
  <si>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</si>
  <si>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</si>
  <si>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</si>
  <si>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</si>
  <si>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</si>
  <si>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</si>
  <si>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</si>
  <si>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</si>
  <si>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</si>
  <si>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</si>
  <si>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</si>
  <si>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</si>
  <si>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</si>
  <si>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</si>
  <si>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</si>
  <si>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</si>
  <si>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</si>
  <si>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</si>
  <si>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</si>
  <si>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</si>
  <si>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</si>
  <si>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</si>
  <si>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</si>
  <si>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</si>
  <si>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</si>
  <si>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</si>
  <si>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</si>
  <si>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</si>
  <si>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</si>
  <si>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</si>
  <si>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</si>
  <si>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</si>
  <si>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</si>
  <si>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</si>
  <si>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</si>
  <si>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</si>
  <si>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</si>
  <si>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</si>
  <si>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</si>
  <si>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</si>
  <si>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</si>
  <si>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</si>
  <si>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</si>
  <si>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</si>
  <si>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</si>
  <si>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</si>
  <si>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</si>
  <si>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</si>
  <si>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</si>
  <si>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</si>
  <si>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</si>
  <si>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</si>
  <si>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</si>
  <si>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</si>
  <si>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</si>
  <si>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</si>
  <si>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</si>
  <si>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</si>
  <si>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</si>
  <si>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</si>
  <si>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</si>
  <si>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</si>
  <si>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</si>
  <si>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</si>
  <si>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</si>
  <si>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</si>
  <si>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</si>
  <si>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</si>
  <si>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</si>
  <si>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</si>
  <si>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</si>
  <si>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</si>
  <si>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</si>
  <si>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</si>
  <si>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</si>
  <si>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</si>
  <si>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</si>
  <si>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</si>
  <si>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</si>
  <si>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</si>
  <si>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</si>
  <si>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</si>
  <si>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</si>
  <si>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</si>
  <si>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</si>
  <si>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</si>
  <si>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</si>
  <si>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</si>
  <si>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</si>
  <si>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</si>
  <si>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</si>
  <si>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</si>
  <si>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</si>
  <si>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</si>
  <si>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</si>
  <si>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</si>
  <si>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</si>
  <si>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</si>
  <si>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</si>
  <si>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</si>
  <si>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</si>
  <si>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</si>
  <si>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</si>
  <si>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</si>
  <si>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</si>
  <si>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</si>
  <si>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</si>
  <si>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</si>
  <si>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</si>
  <si>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</si>
  <si>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</si>
  <si>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</si>
  <si>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</si>
  <si>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</si>
  <si>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</si>
  <si>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</si>
  <si>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</si>
  <si>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</si>
  <si>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</si>
  <si>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</si>
  <si>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</si>
  <si>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</si>
  <si>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</si>
  <si>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</si>
  <si>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</si>
  <si>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</si>
  <si>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</si>
  <si>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</si>
  <si>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</si>
  <si>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</si>
  <si>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</si>
  <si>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</si>
  <si>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</si>
  <si>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</si>
  <si>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</si>
  <si>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</si>
  <si>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</si>
  <si>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</si>
  <si>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</si>
  <si>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</si>
  <si>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</si>
  <si>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</si>
  <si>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</si>
  <si>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</si>
  <si>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</si>
  <si>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</si>
  <si>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</si>
  <si>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</si>
  <si>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</si>
  <si>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</si>
  <si>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</si>
  <si>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</si>
  <si>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</si>
  <si>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</si>
  <si>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</si>
  <si>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</si>
  <si>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</si>
  <si>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</si>
  <si>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</si>
  <si>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</si>
  <si>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</si>
  <si>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</si>
  <si>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</si>
  <si>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</si>
  <si>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</si>
  <si>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</si>
  <si>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</si>
  <si>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</si>
  <si>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</si>
  <si>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</si>
  <si>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</si>
  <si>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</si>
  <si>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</si>
  <si>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</si>
  <si>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</si>
  <si>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</si>
  <si>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</si>
  <si>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</si>
  <si>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</si>
  <si>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</si>
  <si>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</si>
  <si>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</si>
  <si>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</si>
  <si>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</si>
  <si>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</si>
  <si>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</si>
  <si>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</si>
  <si>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</si>
  <si>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</si>
  <si>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</si>
  <si>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</si>
  <si>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</si>
  <si>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</si>
  <si>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</si>
  <si>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</si>
  <si>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</si>
  <si>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</si>
  <si>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</si>
  <si>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</si>
  <si>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</si>
  <si>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</si>
  <si>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</si>
  <si>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</si>
  <si>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</si>
  <si>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</si>
  <si>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</si>
  <si>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</si>
  <si>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</si>
  <si>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</si>
  <si>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</si>
  <si>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</si>
  <si>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</si>
  <si>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</si>
  <si>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</si>
  <si>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</si>
  <si>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</si>
  <si>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</si>
  <si>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</si>
  <si>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</si>
  <si>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</si>
  <si>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</si>
  <si>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</si>
  <si>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</si>
  <si>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</si>
  <si>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</si>
  <si>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</si>
  <si>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</si>
  <si>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</si>
  <si>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</si>
  <si>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</si>
  <si>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</si>
  <si>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</si>
  <si>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</si>
  <si>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</si>
  <si>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</si>
  <si>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</si>
  <si>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</si>
  <si>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</si>
  <si>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</si>
  <si>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</si>
  <si>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</si>
  <si>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</si>
  <si>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</si>
  <si>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</si>
  <si>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</si>
  <si>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</si>
  <si>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</si>
  <si>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</si>
  <si>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</si>
  <si>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</si>
  <si>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</si>
  <si>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</si>
  <si>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</si>
  <si>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</si>
  <si>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</si>
  <si>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</si>
  <si>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</si>
  <si>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</si>
  <si>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</si>
  <si>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</si>
  <si>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</si>
  <si>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</si>
  <si>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</si>
  <si>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</si>
  <si>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</si>
  <si>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</si>
  <si>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</si>
  <si>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</si>
  <si>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</si>
  <si>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</si>
  <si>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</si>
  <si>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</si>
  <si>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</si>
  <si>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</si>
  <si>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</si>
  <si>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</si>
  <si>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</si>
  <si>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</si>
  <si>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</si>
  <si>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</si>
  <si>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</si>
  <si>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</si>
  <si>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</si>
  <si>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</si>
  <si>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</si>
  <si>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</si>
  <si>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</si>
  <si>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</si>
  <si>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</si>
  <si>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</si>
  <si>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</si>
  <si>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</si>
  <si>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</si>
  <si>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</si>
  <si>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</si>
  <si>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</si>
  <si>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</si>
  <si>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</si>
  <si>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</si>
  <si>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</si>
  <si>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</si>
  <si>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</si>
  <si>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</si>
  <si>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</si>
  <si>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</si>
  <si>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</si>
  <si>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</si>
  <si>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</si>
  <si>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</si>
  <si>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</si>
  <si>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</si>
  <si>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</si>
  <si>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</si>
  <si>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</si>
  <si>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</si>
  <si>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</si>
  <si>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</si>
  <si>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</si>
  <si>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</si>
  <si>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</si>
  <si>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</si>
  <si>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</si>
  <si>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</si>
  <si>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</si>
  <si>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</si>
  <si>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</si>
  <si>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</si>
  <si>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</si>
  <si>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</si>
  <si>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</si>
  <si>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</si>
  <si>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</si>
  <si>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</si>
  <si>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</si>
  <si>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</si>
  <si>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</si>
  <si>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</si>
  <si>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</si>
  <si>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</si>
  <si>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</si>
  <si>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</si>
  <si>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</si>
  <si>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</si>
  <si>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</si>
  <si>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</si>
  <si>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</si>
  <si>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</si>
  <si>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</si>
  <si>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</si>
  <si>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</si>
  <si>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</si>
  <si>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</si>
  <si>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</si>
  <si>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</si>
  <si>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</si>
  <si>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</si>
  <si>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</si>
  <si>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</si>
  <si>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</si>
  <si>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</si>
  <si>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</si>
  <si>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</si>
  <si>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</si>
  <si>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</si>
  <si>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</si>
  <si>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</si>
  <si>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</si>
  <si>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</si>
  <si>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</si>
  <si>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</si>
  <si>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</si>
  <si>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</si>
  <si>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</si>
  <si>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</si>
  <si>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</si>
  <si>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</si>
  <si>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</si>
  <si>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</si>
  <si>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</si>
  <si>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</si>
  <si>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</si>
  <si>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</si>
  <si>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</si>
  <si>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</si>
  <si>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</si>
  <si>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</si>
  <si>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</si>
  <si>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</si>
  <si>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</si>
  <si>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</si>
  <si>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</si>
  <si>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</si>
  <si>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</si>
  <si>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</si>
  <si>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</si>
  <si>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</si>
  <si>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</si>
  <si>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</si>
  <si>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</si>
  <si>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</si>
  <si>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</si>
  <si>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</si>
  <si>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</si>
  <si>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</si>
  <si>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</si>
  <si>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</si>
  <si>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</si>
  <si>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</si>
  <si>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</si>
  <si>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</si>
  <si>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</si>
  <si>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</si>
  <si>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</si>
  <si>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</si>
  <si>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</si>
  <si>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</si>
  <si>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</si>
  <si>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</si>
  <si>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</si>
  <si>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</si>
  <si>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</si>
  <si>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</si>
  <si>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</si>
  <si>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</si>
  <si>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</si>
  <si>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</si>
  <si>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</si>
  <si>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</si>
  <si>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</si>
  <si>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</si>
  <si>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</si>
  <si>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</si>
  <si>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</si>
  <si>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</si>
  <si>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</si>
  <si>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</si>
  <si>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</si>
  <si>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</si>
  <si>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</si>
  <si>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</si>
  <si>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</si>
  <si>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</si>
  <si>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</si>
  <si>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</si>
  <si>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</si>
  <si>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</si>
  <si>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</si>
  <si>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</si>
  <si>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</si>
  <si>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</si>
  <si>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</si>
  <si>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</si>
  <si>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</si>
  <si>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</si>
  <si>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</si>
  <si>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</si>
  <si>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</si>
  <si>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</si>
  <si>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</si>
  <si>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</si>
  <si>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</si>
  <si>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</si>
  <si>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</si>
  <si>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</si>
  <si>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</si>
  <si>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</si>
  <si>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</si>
  <si>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</si>
  <si>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</si>
  <si>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</si>
  <si>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</si>
  <si>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</si>
  <si>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</si>
  <si>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</si>
  <si>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</si>
  <si>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</si>
  <si>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</si>
  <si>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</si>
  <si>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</si>
  <si>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</si>
  <si>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</si>
  <si>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</si>
  <si>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</si>
  <si>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</si>
  <si>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</si>
  <si>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</si>
  <si>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</si>
  <si>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</si>
  <si>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</si>
  <si>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</si>
  <si>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</si>
  <si>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</si>
  <si>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</si>
  <si>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</si>
  <si>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</si>
  <si>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</si>
  <si>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</si>
  <si>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</si>
  <si>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</si>
  <si>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</si>
  <si>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</si>
  <si>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</si>
  <si>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</si>
  <si>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</si>
  <si>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</si>
  <si>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</si>
  <si>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</si>
  <si>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</si>
  <si>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</si>
  <si>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</si>
  <si>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</si>
  <si>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</si>
  <si>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</si>
  <si>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</si>
  <si>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</si>
  <si>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</si>
  <si>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</si>
  <si>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</si>
  <si>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</si>
  <si>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</si>
  <si>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</si>
  <si>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</si>
  <si>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</si>
  <si>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</si>
  <si>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</si>
  <si>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</si>
  <si>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</si>
  <si>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</si>
  <si>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</si>
  <si>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</si>
  <si>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</si>
  <si>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</si>
  <si>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</si>
  <si>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</si>
  <si>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</si>
  <si>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</si>
  <si>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</si>
  <si>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</si>
  <si>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</si>
  <si>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</si>
  <si>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</si>
  <si>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</si>
  <si>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</si>
  <si>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</si>
  <si>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</si>
  <si>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</si>
  <si>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</si>
  <si>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</si>
  <si>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</si>
  <si>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</si>
  <si>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</si>
  <si>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</si>
  <si>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</si>
  <si>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</si>
  <si>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</si>
  <si>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</si>
  <si>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</si>
  <si>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</si>
  <si>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</si>
  <si>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</si>
  <si>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</si>
  <si>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</si>
  <si>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</si>
  <si>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</si>
  <si>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</si>
  <si>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</si>
  <si>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</si>
  <si>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</si>
  <si>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</si>
  <si>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</si>
  <si>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</si>
  <si>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</si>
  <si>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</si>
  <si>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</si>
  <si>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</si>
  <si>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</si>
  <si>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</si>
  <si>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</si>
  <si>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</si>
  <si>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</si>
  <si>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</si>
  <si>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</si>
  <si>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</si>
  <si>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</si>
  <si>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</si>
  <si>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</si>
  <si>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</si>
  <si>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</si>
  <si>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</si>
  <si>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</si>
  <si>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</si>
  <si>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</si>
  <si>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</si>
  <si>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</si>
  <si>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</si>
  <si>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</si>
  <si>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</si>
  <si>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</si>
  <si>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</si>
  <si>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</si>
  <si>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</si>
  <si>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</si>
  <si>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</si>
  <si>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</si>
  <si>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</si>
  <si>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</si>
  <si>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</si>
  <si>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</si>
  <si>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</si>
  <si>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</si>
  <si>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</si>
  <si>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</si>
  <si>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</si>
  <si>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</si>
  <si>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</si>
  <si>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</si>
  <si>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</si>
  <si>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</si>
  <si>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</si>
  <si>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</si>
  <si>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</si>
  <si>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</si>
  <si>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</si>
  <si>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</si>
  <si>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</si>
  <si>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</si>
  <si>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</si>
  <si>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</si>
  <si>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</si>
  <si>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</si>
  <si>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</si>
  <si>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</si>
  <si>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</si>
  <si>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</si>
  <si>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</si>
  <si>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</si>
  <si>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</si>
  <si>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</si>
  <si>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</si>
  <si>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</si>
  <si>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</si>
  <si>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</si>
  <si>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</si>
  <si>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</si>
  <si>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</si>
  <si>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</si>
  <si>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</si>
  <si>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</si>
  <si>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</si>
  <si>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</si>
  <si>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</si>
  <si>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</si>
  <si>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</si>
  <si>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</si>
  <si>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</si>
  <si>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</si>
  <si>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</si>
  <si>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</si>
  <si>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</si>
  <si>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</si>
  <si>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</si>
  <si>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</si>
  <si>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</si>
  <si>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</si>
  <si>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</si>
  <si>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</si>
  <si>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</si>
  <si>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</si>
  <si>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</si>
  <si>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</si>
  <si>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</si>
  <si>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</si>
  <si>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</si>
  <si>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</si>
  <si>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</si>
  <si>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</si>
  <si>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</si>
  <si>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</si>
  <si>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</si>
  <si>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</si>
  <si>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</si>
  <si>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</si>
  <si>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</si>
  <si>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</si>
  <si>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</si>
  <si>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</si>
  <si>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</si>
  <si>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</si>
  <si>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</si>
  <si>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</si>
  <si>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</si>
  <si>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</si>
  <si>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</si>
  <si>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</si>
  <si>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</si>
  <si>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</si>
  <si>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</si>
  <si>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</si>
  <si>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</si>
  <si>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</si>
  <si>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</si>
  <si>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</si>
  <si>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</si>
  <si>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</si>
  <si>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</si>
  <si>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</si>
  <si>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</si>
  <si>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</si>
  <si>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</si>
  <si>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</si>
  <si>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</si>
  <si>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</si>
  <si>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</si>
  <si>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</si>
  <si>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</si>
  <si>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</si>
  <si>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</si>
  <si>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</si>
  <si>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</si>
  <si>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</si>
  <si>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</si>
  <si>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</si>
  <si>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</si>
  <si>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</si>
  <si>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</si>
  <si>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</si>
  <si>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</si>
  <si>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</si>
  <si>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</si>
  <si>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</si>
  <si>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</si>
  <si>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</si>
  <si>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</si>
  <si>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</si>
  <si>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</si>
  <si>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</si>
  <si>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</si>
  <si>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</si>
  <si>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</si>
  <si>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</si>
  <si>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</si>
  <si>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</si>
  <si>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</si>
  <si>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</si>
  <si>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</si>
  <si>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</si>
  <si>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</si>
  <si>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</si>
  <si>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</si>
  <si>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</si>
  <si>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</si>
  <si>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</si>
  <si>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</si>
  <si>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</si>
  <si>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</si>
  <si>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</si>
  <si>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</si>
  <si>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</si>
  <si>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</si>
  <si>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</si>
  <si>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</si>
  <si>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</si>
  <si>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</si>
  <si>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</si>
  <si>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</si>
  <si>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</si>
  <si>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</si>
  <si>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</si>
  <si>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</si>
  <si>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</si>
  <si>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</si>
  <si>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</si>
  <si>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</si>
  <si>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</si>
  <si>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</si>
  <si>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</si>
  <si>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</si>
  <si>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</si>
  <si>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</si>
  <si>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</si>
  <si>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</si>
  <si>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</si>
  <si>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</si>
  <si>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</si>
  <si>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</si>
  <si>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</si>
  <si>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</si>
  <si>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</si>
  <si>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</si>
  <si>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</si>
  <si>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</si>
  <si>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</si>
  <si>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</si>
  <si>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</si>
  <si>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</si>
  <si>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</si>
  <si>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</si>
  <si>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</si>
  <si>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</si>
  <si>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</si>
  <si>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</si>
  <si>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</si>
  <si>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</si>
  <si>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</si>
  <si>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</si>
  <si>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</si>
  <si>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</si>
  <si>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</si>
  <si>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</si>
  <si>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</si>
  <si>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</si>
  <si>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</si>
  <si>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</si>
  <si>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</si>
  <si>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</si>
  <si>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</si>
  <si>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</si>
  <si>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</si>
  <si>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</si>
  <si>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</si>
  <si>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</si>
  <si>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</si>
  <si>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</si>
  <si>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</si>
  <si>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</si>
  <si>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</si>
  <si>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</si>
  <si>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</si>
  <si>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</si>
  <si>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</si>
  <si>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</si>
  <si>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</si>
  <si>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</si>
  <si>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</si>
  <si>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</si>
  <si>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</si>
  <si>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</si>
  <si>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</si>
  <si>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</si>
  <si>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</si>
  <si>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</si>
  <si>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</si>
  <si>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</si>
  <si>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</si>
  <si>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</si>
  <si>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</si>
  <si>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</si>
  <si>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</si>
  <si>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</si>
  <si>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</si>
  <si>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</si>
  <si>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</si>
  <si>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</si>
  <si>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</si>
  <si>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</si>
  <si>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</si>
  <si>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</si>
  <si>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</si>
  <si>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</si>
  <si>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</si>
  <si>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</si>
  <si>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</si>
  <si>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</si>
  <si>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</si>
  <si>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</si>
  <si>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</si>
  <si>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</si>
  <si>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</si>
  <si>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</si>
  <si>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</si>
  <si>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</si>
  <si>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</si>
  <si>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</si>
  <si>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</si>
  <si>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</si>
  <si>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</si>
  <si>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</si>
  <si>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</si>
  <si>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</si>
  <si>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</si>
  <si>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</si>
  <si>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</si>
  <si>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</si>
  <si>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</si>
  <si>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</si>
  <si>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</si>
  <si>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</si>
  <si>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</si>
  <si>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</si>
  <si>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</si>
  <si>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</si>
  <si>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</si>
  <si>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</si>
  <si>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</si>
  <si>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</si>
  <si>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</si>
  <si>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</si>
  <si>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</si>
  <si>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</si>
  <si>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</si>
  <si>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</si>
  <si>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</si>
  <si>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</si>
  <si>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</si>
  <si>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</si>
  <si>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</si>
  <si>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</si>
  <si>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</si>
  <si>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</si>
  <si>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</si>
  <si>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</si>
  <si>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</si>
  <si>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</si>
  <si>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</si>
  <si>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</si>
  <si>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</si>
  <si>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</si>
  <si>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</si>
  <si>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</si>
  <si>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</si>
  <si>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</si>
  <si>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</si>
  <si>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</si>
  <si>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</si>
  <si>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</si>
  <si>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</si>
  <si>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</si>
  <si>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</si>
  <si>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</si>
  <si>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</si>
  <si>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</si>
  <si>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</si>
  <si>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</si>
  <si>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</si>
  <si>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</si>
  <si>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</si>
  <si>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</si>
  <si>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</si>
  <si>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</si>
  <si>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</si>
  <si>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</si>
  <si>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</si>
  <si>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</si>
  <si>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</si>
  <si>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</si>
  <si>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</si>
  <si>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</si>
  <si>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</si>
  <si>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</si>
  <si>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</si>
  <si>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</si>
  <si>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</si>
  <si>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</si>
  <si>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</si>
  <si>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</si>
  <si>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</si>
  <si>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</si>
  <si>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</si>
  <si>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</si>
  <si>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</si>
  <si>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</si>
  <si>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</si>
  <si>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</si>
  <si>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</si>
  <si>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</si>
  <si>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</si>
  <si>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</si>
  <si>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</si>
  <si>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</si>
  <si>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</si>
  <si>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</si>
  <si>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</si>
  <si>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</si>
  <si>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</si>
  <si>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</si>
  <si>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</si>
  <si>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</si>
  <si>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</si>
  <si>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</si>
  <si>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</si>
  <si>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</si>
  <si>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</si>
  <si>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</si>
  <si>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</si>
  <si>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</si>
  <si>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</si>
  <si>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</si>
  <si>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</si>
  <si>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</si>
  <si>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</si>
  <si>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</si>
  <si>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</si>
  <si>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</si>
  <si>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</si>
  <si>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</si>
  <si>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</si>
  <si>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</si>
  <si>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</si>
  <si>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</si>
  <si>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</si>
  <si>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</si>
  <si>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</si>
  <si>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</si>
  <si>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</si>
  <si>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</si>
  <si>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</si>
  <si>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</si>
  <si>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</si>
  <si>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</si>
  <si>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</si>
  <si>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</si>
  <si>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</si>
  <si>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</si>
  <si>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</si>
  <si>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</si>
  <si>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</si>
  <si>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</si>
  <si>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</si>
  <si>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</si>
  <si>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</si>
  <si>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</si>
  <si>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</si>
  <si>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</si>
  <si>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</si>
  <si>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</si>
  <si>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</si>
  <si>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</si>
  <si>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</si>
  <si>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</si>
  <si>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</si>
  <si>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</si>
  <si>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</si>
  <si>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</si>
  <si>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</si>
  <si>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</si>
  <si>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</si>
  <si>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</si>
  <si>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</si>
  <si>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</si>
  <si>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</si>
  <si>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</si>
  <si>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</si>
  <si>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</si>
  <si>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</si>
  <si>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</si>
  <si>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</si>
  <si>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</si>
  <si>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</si>
  <si>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</si>
  <si>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</si>
  <si>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</si>
  <si>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</si>
  <si>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</si>
  <si>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</si>
  <si>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</si>
  <si>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</si>
  <si>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</si>
  <si>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</si>
  <si>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</si>
  <si>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</si>
  <si>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</si>
  <si>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</si>
  <si>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</si>
  <si>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</si>
  <si>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</si>
  <si>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</si>
  <si>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</si>
  <si>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</si>
  <si>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</si>
  <si>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</si>
  <si>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</si>
  <si>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</si>
  <si>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</si>
  <si>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</si>
  <si>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</si>
  <si>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</si>
  <si>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</si>
  <si>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</si>
  <si>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</si>
  <si>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</si>
  <si>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</si>
  <si>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</si>
  <si>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</si>
  <si>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</si>
  <si>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</si>
  <si>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</si>
  <si>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</si>
  <si>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</si>
  <si>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</si>
  <si>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</si>
  <si>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</si>
  <si>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</si>
  <si>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</si>
  <si>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</si>
  <si>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</si>
  <si>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</si>
  <si>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</si>
  <si>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</si>
  <si>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</si>
  <si>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</si>
  <si>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</si>
  <si>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</si>
  <si>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</si>
  <si>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</si>
  <si>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</si>
  <si>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</si>
  <si>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</si>
  <si>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</si>
  <si>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</si>
  <si>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</si>
  <si>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</si>
  <si>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</si>
  <si>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</si>
  <si>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</si>
  <si>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</si>
  <si>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</si>
  <si>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</si>
  <si>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</si>
  <si>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</si>
  <si>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</si>
  <si>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</si>
  <si>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</si>
  <si>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</si>
  <si>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</si>
  <si>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</si>
  <si>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</si>
  <si>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</si>
  <si>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</si>
  <si>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</si>
  <si>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</si>
  <si>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</si>
  <si>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</si>
  <si>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</si>
  <si>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</si>
  <si>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</si>
  <si>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</si>
  <si>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</si>
  <si>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</si>
  <si>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</si>
  <si>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</si>
  <si>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</si>
  <si>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</si>
  <si>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</si>
  <si>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</si>
  <si>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</si>
  <si>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</si>
  <si>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</si>
  <si>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</si>
  <si>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</si>
  <si>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</si>
  <si>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</si>
  <si>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</si>
  <si>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</si>
  <si>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</si>
  <si>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</si>
  <si>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</si>
  <si>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</si>
  <si>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</si>
  <si>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</si>
  <si>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</si>
  <si>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</si>
  <si>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</si>
  <si>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</si>
  <si>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</si>
  <si>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</si>
  <si>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</si>
  <si>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</si>
  <si>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</si>
  <si>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</si>
  <si>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</si>
  <si>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</si>
  <si>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</si>
  <si>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</si>
  <si>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</si>
  <si>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</si>
  <si>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</si>
  <si>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</si>
  <si>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</si>
  <si>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</si>
  <si>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</si>
  <si>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</si>
  <si>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</si>
  <si>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</si>
  <si>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</si>
  <si>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</si>
  <si>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</si>
  <si>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</si>
  <si>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</si>
  <si>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</si>
  <si>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</si>
  <si>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</si>
  <si>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</si>
  <si>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</si>
  <si>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</si>
  <si>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</si>
  <si>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</si>
  <si>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</si>
  <si>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</si>
  <si>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</si>
  <si>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</si>
  <si>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</si>
  <si>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</si>
  <si>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</si>
  <si>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</si>
  <si>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</si>
  <si>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</si>
  <si>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</si>
  <si>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</si>
  <si>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</si>
  <si>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</si>
  <si>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</si>
  <si>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</si>
  <si>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</si>
  <si>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</si>
  <si>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</si>
  <si>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</si>
  <si>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</si>
  <si>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</si>
  <si>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</si>
  <si>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</si>
  <si>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</si>
  <si>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</si>
  <si>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</si>
  <si>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</si>
  <si>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</si>
  <si>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</si>
  <si>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</si>
  <si>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</si>
  <si>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</si>
  <si>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</si>
  <si>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</si>
  <si>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</si>
  <si>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</si>
  <si>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</si>
  <si>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</si>
  <si>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</si>
  <si>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</si>
  <si>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</si>
  <si>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</si>
  <si>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</si>
  <si>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</si>
  <si>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</si>
  <si>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</si>
  <si>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</si>
  <si>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</si>
  <si>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</si>
  <si>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</si>
  <si>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</si>
  <si>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</si>
  <si>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</si>
  <si>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</si>
  <si>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</si>
  <si>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</si>
  <si>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</si>
  <si>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</si>
  <si>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</si>
  <si>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</si>
  <si>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</si>
  <si>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</si>
  <si>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</si>
  <si>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</si>
  <si>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</si>
  <si>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</si>
  <si>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</si>
  <si>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</si>
  <si>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</si>
  <si>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</si>
  <si>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</si>
  <si>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</si>
  <si>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</si>
  <si>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</si>
  <si>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</si>
  <si>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</si>
  <si>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</si>
  <si>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</si>
  <si>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</si>
  <si>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</si>
  <si>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</si>
  <si>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</si>
  <si>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</si>
  <si>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</si>
  <si>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</si>
  <si>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</si>
  <si>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</si>
  <si>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</si>
  <si>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</si>
  <si>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</si>
  <si>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</si>
  <si>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</si>
  <si>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</si>
  <si>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</si>
  <si>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</si>
  <si>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</si>
  <si>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</si>
  <si>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</si>
  <si>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</si>
  <si>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</si>
  <si>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</si>
  <si>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</si>
  <si>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</si>
  <si>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</si>
  <si>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</si>
  <si>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</si>
  <si>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</si>
  <si>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</si>
  <si>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</si>
  <si>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</si>
  <si>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</si>
  <si>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</si>
  <si>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</si>
  <si>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</si>
  <si>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</si>
  <si>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</si>
  <si>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</si>
  <si>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</si>
  <si>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</si>
  <si>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</si>
  <si>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</si>
  <si>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</si>
  <si>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</si>
  <si>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</si>
  <si>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</si>
  <si>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</si>
  <si>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</si>
  <si>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</si>
  <si>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</si>
  <si>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</si>
  <si>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</si>
  <si>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</si>
  <si>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</si>
  <si>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</si>
  <si>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</si>
  <si>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</si>
  <si>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</si>
  <si>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</si>
  <si>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</si>
  <si>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</si>
  <si>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</si>
  <si>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</si>
  <si>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</si>
  <si>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</si>
  <si>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</si>
  <si>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</si>
  <si>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</si>
  <si>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</si>
  <si>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</si>
  <si>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</si>
  <si>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</si>
  <si>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</si>
  <si>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</si>
  <si>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</si>
  <si>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</si>
  <si>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</si>
  <si>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</si>
  <si>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</si>
  <si>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</si>
  <si>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</si>
  <si>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</si>
  <si>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</si>
  <si>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</si>
  <si>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</si>
  <si>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</si>
  <si>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</si>
  <si>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</si>
  <si>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</si>
  <si>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</si>
  <si>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</si>
  <si>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</si>
  <si>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</si>
  <si>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</si>
  <si>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</si>
  <si>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</si>
  <si>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</si>
  <si>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</si>
  <si>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</si>
  <si>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</si>
  <si>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</si>
  <si>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</si>
  <si>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</si>
  <si>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</si>
  <si>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</si>
  <si>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</si>
  <si>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</si>
  <si>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</si>
  <si>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</si>
  <si>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</si>
  <si>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</si>
  <si>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</si>
  <si>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</si>
  <si>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</si>
  <si>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</si>
  <si>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</si>
  <si>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</si>
  <si>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</si>
  <si>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</si>
  <si>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</si>
  <si>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</si>
  <si>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</si>
  <si>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</si>
  <si>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</si>
  <si>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</si>
  <si>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</si>
  <si>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</si>
  <si>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</si>
  <si>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</si>
  <si>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</si>
  <si>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</si>
  <si>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</si>
  <si>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</si>
  <si>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</si>
  <si>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</si>
  <si>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</si>
  <si>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</si>
  <si>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</si>
  <si>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</si>
  <si>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</si>
  <si>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</si>
  <si>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</si>
  <si>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</si>
  <si>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</si>
  <si>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</si>
  <si>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</si>
  <si>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</si>
  <si>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</si>
  <si>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</si>
  <si>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</si>
  <si>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</si>
  <si>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</si>
  <si>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</si>
  <si>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</si>
  <si>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</si>
  <si>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</si>
  <si>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</si>
  <si>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</si>
  <si>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</si>
  <si>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</si>
  <si>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</si>
  <si>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</si>
  <si>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</si>
  <si>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</si>
  <si>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</si>
  <si>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</si>
  <si>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</si>
  <si>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</si>
  <si>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</si>
  <si>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</si>
  <si>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</si>
  <si>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</si>
  <si>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</si>
  <si>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</si>
  <si>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</si>
  <si>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</si>
  <si>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</si>
  <si>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</si>
  <si>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</si>
  <si>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</si>
  <si>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</si>
  <si>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</si>
  <si>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</si>
  <si>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</si>
  <si>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</si>
  <si>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</si>
  <si>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</si>
  <si>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</si>
  <si>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</si>
  <si>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</si>
  <si>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</si>
  <si>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</si>
  <si>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</si>
  <si>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</si>
  <si>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</si>
  <si>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</si>
  <si>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</si>
  <si>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</si>
  <si>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</si>
  <si>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</si>
  <si>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</si>
  <si>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</si>
  <si>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</si>
  <si>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</si>
  <si>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</si>
  <si>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</si>
  <si>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</si>
  <si>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</si>
  <si>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</si>
  <si>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</si>
  <si>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</si>
  <si>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</si>
  <si>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</si>
  <si>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</si>
  <si>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</si>
  <si>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</si>
  <si>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</si>
  <si>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</si>
  <si>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</si>
  <si>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</si>
  <si>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</si>
  <si>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</si>
  <si>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</si>
  <si>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</si>
  <si>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</si>
  <si>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</si>
  <si>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</si>
  <si>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</si>
  <si>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</si>
  <si>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</si>
  <si>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</si>
  <si>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</si>
  <si>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</si>
  <si>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</si>
  <si>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</si>
  <si>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</si>
  <si>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</si>
  <si>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</si>
  <si>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</si>
  <si>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</si>
  <si>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</si>
  <si>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</si>
  <si>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</si>
  <si>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</si>
  <si>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</si>
  <si>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</si>
  <si>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</si>
  <si>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</si>
  <si>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</si>
  <si>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</si>
  <si>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</si>
  <si>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</si>
  <si>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</si>
  <si>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</si>
  <si>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</si>
  <si>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</si>
  <si>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</si>
  <si>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</si>
  <si>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</si>
  <si>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</si>
  <si>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</si>
  <si>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</si>
  <si>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</si>
  <si>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</si>
  <si>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</si>
  <si>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</si>
  <si>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</si>
  <si>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</si>
  <si>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</si>
  <si>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</si>
  <si>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</si>
  <si>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</si>
  <si>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</si>
  <si>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</si>
  <si>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</si>
  <si>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</si>
  <si>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</si>
  <si>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</si>
  <si>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</si>
  <si>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</si>
  <si>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</si>
  <si>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</si>
  <si>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</si>
  <si>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</si>
  <si>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</si>
  <si>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</si>
  <si>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</si>
  <si>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</si>
  <si>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</si>
  <si>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</si>
  <si>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</si>
  <si>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</si>
  <si>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</si>
  <si>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</si>
  <si>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</si>
  <si>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</si>
  <si>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</si>
  <si>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</si>
  <si>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</si>
  <si>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</si>
  <si>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</si>
  <si>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</si>
  <si>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</si>
  <si>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</si>
  <si>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</si>
  <si>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</si>
  <si>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</si>
  <si>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</si>
  <si>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</si>
  <si>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</si>
  <si>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</si>
  <si>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</si>
  <si>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</si>
  <si>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</si>
  <si>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</si>
  <si>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</si>
  <si>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</si>
  <si>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</si>
  <si>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</si>
  <si>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</si>
  <si>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</si>
  <si>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</si>
  <si>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</si>
  <si>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</si>
  <si>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</si>
  <si>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</si>
  <si>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</si>
  <si>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</si>
  <si>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</si>
  <si>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</si>
  <si>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</si>
  <si>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</si>
  <si>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</si>
  <si>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</si>
  <si>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</si>
  <si>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</si>
  <si>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</si>
  <si>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</si>
  <si>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</si>
  <si>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</si>
  <si>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</si>
  <si>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</si>
  <si>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</si>
  <si>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</si>
  <si>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</si>
  <si>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</si>
  <si>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</si>
  <si>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</si>
  <si>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</si>
  <si>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</si>
  <si>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</si>
  <si>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</si>
  <si>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</si>
  <si>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</si>
  <si>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</si>
  <si>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</si>
  <si>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</si>
  <si>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</si>
  <si>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</si>
  <si>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</si>
  <si>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</si>
  <si>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</si>
  <si>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</si>
  <si>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</si>
  <si>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</si>
  <si>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</si>
  <si>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</si>
  <si>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</si>
  <si>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</si>
  <si>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</si>
  <si>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</si>
  <si>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</si>
  <si>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</si>
  <si>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</si>
  <si>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</si>
  <si>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</si>
  <si>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</si>
  <si>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</si>
  <si>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</si>
  <si>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</si>
  <si>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</si>
  <si>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</si>
  <si>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</si>
  <si>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</si>
  <si>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</si>
  <si>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</si>
  <si>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</si>
  <si>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</si>
  <si>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</si>
  <si>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</si>
  <si>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</si>
  <si>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</si>
  <si>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</si>
  <si>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</si>
  <si>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</si>
  <si>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</si>
  <si>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</si>
  <si>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</si>
  <si>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</si>
  <si>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</si>
  <si>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</si>
  <si>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</si>
  <si>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</si>
  <si>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</si>
  <si>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</si>
  <si>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</si>
  <si>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</si>
  <si>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</si>
  <si>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</si>
  <si>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</si>
  <si>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</si>
  <si>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</si>
  <si>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</si>
  <si>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</si>
  <si>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</si>
  <si>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</si>
  <si>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</si>
  <si>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</si>
  <si>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</si>
  <si>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</si>
  <si>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</si>
  <si>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</si>
  <si>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</si>
  <si>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</si>
  <si>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</si>
  <si>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</si>
  <si>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</si>
  <si>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</si>
  <si>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</si>
  <si>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</si>
  <si>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</si>
  <si>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</si>
  <si>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</si>
  <si>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</si>
  <si>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</si>
  <si>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</si>
  <si>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</si>
  <si>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</si>
  <si>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</si>
  <si>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</si>
  <si>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</si>
  <si>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</si>
  <si>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</si>
  <si>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</si>
  <si>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</si>
  <si>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</si>
  <si>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</si>
  <si>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</si>
  <si>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</si>
  <si>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</si>
  <si>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</si>
  <si>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</si>
  <si>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</si>
  <si>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</si>
  <si>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</si>
  <si>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</si>
  <si>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</si>
  <si>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</si>
  <si>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</si>
  <si>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</si>
  <si>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</si>
  <si>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</si>
  <si>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</si>
  <si>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</si>
  <si>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</si>
  <si>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</si>
  <si>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</si>
  <si>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</si>
  <si>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</si>
  <si>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</si>
  <si>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</si>
  <si>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</si>
  <si>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</si>
  <si>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</si>
  <si>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</si>
  <si>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</si>
  <si>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</si>
  <si>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</si>
  <si>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</si>
  <si>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</si>
  <si>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</si>
  <si>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</si>
  <si>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</si>
  <si>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</si>
  <si>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</si>
  <si>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</si>
  <si>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</si>
  <si>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</si>
  <si>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</si>
  <si>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</si>
  <si>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</si>
  <si>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</si>
  <si>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</si>
  <si>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</si>
  <si>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</si>
  <si>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</si>
  <si>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</si>
  <si>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</si>
  <si>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</si>
  <si>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</si>
  <si>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</si>
  <si>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</si>
  <si>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</si>
  <si>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</si>
  <si>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</si>
  <si>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</si>
  <si>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</si>
  <si>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</si>
  <si>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</si>
  <si>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</si>
  <si>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</si>
  <si>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</si>
  <si>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</si>
  <si>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</si>
  <si>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</si>
  <si>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</si>
  <si>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</si>
  <si>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</si>
  <si>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</si>
  <si>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</si>
  <si>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</si>
  <si>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</si>
  <si>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</si>
  <si>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</si>
  <si>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</si>
  <si>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</si>
  <si>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</si>
  <si>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</si>
  <si>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</si>
  <si>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</si>
  <si>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</si>
  <si>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</si>
  <si>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</si>
  <si>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</si>
  <si>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</si>
  <si>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</si>
  <si>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</si>
  <si>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</si>
  <si>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</si>
  <si>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</si>
  <si>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</si>
  <si>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</si>
  <si>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</si>
  <si>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</si>
  <si>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</si>
  <si>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</si>
  <si>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</si>
  <si>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</si>
  <si>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</si>
  <si>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</si>
  <si>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</si>
  <si>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</si>
  <si>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</si>
  <si>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</si>
  <si>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</si>
  <si>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</si>
  <si>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</si>
  <si>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</si>
  <si>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</si>
  <si>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</si>
  <si>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</si>
  <si>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</si>
  <si>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</si>
  <si>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</si>
  <si>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</si>
  <si>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</si>
  <si>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</si>
  <si>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</si>
  <si>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</si>
  <si>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</si>
  <si>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</si>
  <si>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</si>
  <si>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</si>
  <si>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</si>
  <si>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</si>
  <si>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</si>
  <si>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</si>
  <si>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</si>
  <si>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</si>
  <si>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</si>
  <si>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</si>
  <si>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</si>
  <si>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</si>
  <si>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</si>
  <si>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</si>
  <si>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</si>
  <si>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</si>
  <si>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</si>
  <si>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</si>
  <si>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</si>
  <si>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</si>
  <si>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</si>
  <si>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</si>
  <si>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</si>
  <si>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</si>
  <si>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</si>
  <si>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</si>
  <si>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</si>
  <si>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</si>
  <si>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</si>
  <si>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</si>
  <si>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</si>
  <si>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</si>
  <si>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</si>
  <si>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</si>
  <si>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</si>
  <si>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</si>
  <si>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</si>
  <si>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</si>
  <si>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</si>
  <si>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</si>
  <si>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</si>
  <si>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</si>
  <si>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</si>
  <si>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</si>
  <si>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</si>
  <si>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</si>
  <si>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</si>
  <si>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</si>
  <si>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</si>
  <si>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</si>
  <si>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</si>
  <si>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</si>
  <si>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</si>
  <si>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</si>
  <si>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</si>
  <si>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</si>
  <si>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</si>
  <si>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</si>
  <si>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</si>
  <si>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</si>
  <si>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</si>
  <si>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</si>
  <si>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</si>
  <si>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</si>
  <si>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</si>
  <si>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</si>
  <si>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</si>
  <si>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</si>
  <si>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</si>
  <si>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</si>
  <si>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</si>
  <si>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</si>
  <si>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</si>
  <si>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</si>
  <si>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</si>
  <si>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</si>
  <si>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</si>
  <si>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</si>
  <si>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</si>
  <si>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</si>
  <si>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</si>
  <si>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</si>
  <si>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</si>
  <si>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</si>
  <si>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</si>
  <si>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</si>
  <si>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</si>
  <si>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</si>
  <si>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</si>
  <si>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</si>
  <si>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</si>
  <si>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</si>
  <si>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</si>
  <si>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</si>
  <si>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</si>
  <si>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</si>
  <si>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</si>
  <si>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</si>
  <si>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</si>
  <si>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</si>
  <si>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</si>
  <si>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</si>
  <si>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</si>
  <si>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</si>
  <si>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</si>
  <si>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</si>
  <si>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</si>
  <si>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</si>
  <si>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</si>
  <si>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</si>
  <si>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</si>
  <si>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</si>
  <si>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</si>
  <si>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</si>
  <si>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</si>
  <si>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</si>
  <si>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</si>
  <si>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</si>
  <si>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</si>
  <si>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</si>
  <si>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</si>
  <si>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</si>
  <si>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</si>
  <si>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</si>
  <si>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</si>
  <si>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</si>
  <si>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</si>
  <si>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</si>
  <si>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</si>
  <si>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</si>
  <si>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</si>
  <si>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</si>
  <si>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</si>
  <si>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</si>
  <si>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</si>
  <si>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</si>
  <si>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</si>
  <si>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</si>
  <si>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</si>
  <si>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</si>
  <si>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</si>
  <si>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</si>
  <si>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</si>
  <si>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</si>
  <si>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</si>
  <si>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</si>
  <si>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</si>
  <si>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</si>
  <si>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</si>
  <si>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</si>
  <si>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</si>
  <si>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</si>
  <si>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</si>
  <si>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</si>
  <si>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</si>
  <si>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</si>
  <si>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</si>
  <si>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</si>
  <si>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</si>
  <si>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</si>
  <si>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</si>
  <si>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</si>
  <si>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</si>
  <si>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</si>
  <si>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</si>
  <si>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</si>
  <si>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</si>
  <si>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</si>
  <si>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</si>
  <si>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</si>
  <si>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</si>
  <si>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</si>
  <si>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</si>
  <si>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</si>
  <si>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</si>
  <si>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</si>
  <si>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</si>
  <si>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</si>
  <si>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</si>
  <si>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</si>
  <si>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</si>
  <si>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</si>
  <si>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</si>
  <si>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</si>
  <si>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</si>
  <si>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</si>
  <si>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</si>
  <si>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</si>
  <si>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</si>
  <si>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</si>
  <si>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</si>
  <si>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</si>
  <si>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</si>
  <si>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</si>
  <si>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</si>
  <si>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</si>
  <si>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</si>
  <si>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</si>
  <si>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</si>
  <si>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</si>
  <si>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</si>
  <si>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</si>
  <si>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</si>
  <si>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</si>
  <si>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</si>
  <si>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</si>
  <si>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</si>
  <si>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</si>
  <si>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</si>
  <si>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</si>
  <si>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</si>
  <si>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</si>
  <si>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</si>
  <si>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</si>
  <si>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</si>
  <si>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</si>
  <si>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</si>
  <si>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</si>
  <si>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</si>
  <si>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</si>
  <si>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</si>
  <si>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</si>
  <si>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</si>
  <si>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</si>
  <si>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</si>
  <si>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</si>
  <si>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</si>
  <si>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</si>
  <si>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</si>
  <si>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</si>
  <si>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</si>
  <si>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</si>
  <si>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</si>
  <si>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</si>
  <si>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</si>
  <si>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</si>
  <si>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</si>
  <si>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</si>
  <si>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</si>
  <si>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</si>
  <si>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</si>
  <si>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</si>
  <si>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</si>
  <si>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</si>
  <si>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</si>
  <si>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</si>
  <si>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</si>
  <si>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</si>
  <si>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</si>
  <si>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</si>
  <si>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</si>
  <si>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</si>
  <si>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</si>
  <si>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</si>
  <si>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</si>
  <si>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</si>
  <si>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</si>
  <si>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</si>
  <si>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</si>
  <si>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</si>
  <si>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</si>
  <si>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</si>
  <si>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</si>
  <si>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</si>
  <si>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</si>
  <si>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</si>
  <si>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</si>
  <si>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</si>
  <si>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</si>
  <si>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</si>
  <si>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</si>
  <si>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</si>
  <si>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</si>
  <si>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</si>
  <si>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</si>
  <si>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</si>
  <si>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</si>
  <si>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</si>
  <si>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</si>
  <si>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</si>
  <si>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</si>
  <si>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</si>
  <si>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</si>
  <si>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</si>
  <si>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</si>
  <si>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</si>
  <si>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</si>
  <si>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</si>
  <si>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</si>
  <si>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</si>
  <si>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</si>
  <si>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</si>
  <si>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</si>
  <si>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</si>
  <si>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</si>
  <si>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</si>
  <si>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</si>
  <si>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</si>
  <si>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</si>
  <si>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</si>
  <si>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</si>
  <si>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</si>
  <si>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</si>
  <si>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</si>
  <si>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</si>
  <si>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</si>
  <si>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</si>
  <si>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</si>
  <si>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</si>
  <si>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</si>
  <si>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</si>
  <si>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</si>
  <si>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</si>
  <si>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</si>
  <si>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</si>
  <si>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</si>
  <si>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</si>
  <si>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</si>
  <si>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</si>
  <si>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</si>
  <si>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</si>
  <si>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</si>
  <si>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</si>
  <si>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</si>
  <si>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</si>
  <si>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</si>
  <si>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</si>
  <si>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</si>
  <si>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</si>
  <si>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</si>
  <si>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</si>
  <si>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</si>
  <si>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</si>
  <si>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</si>
  <si>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</si>
  <si>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</si>
  <si>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</si>
  <si>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</si>
  <si>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</si>
  <si>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</si>
  <si>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</si>
  <si>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</si>
  <si>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</si>
  <si>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</si>
  <si>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</si>
  <si>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</si>
  <si>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</si>
  <si>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</si>
  <si>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</si>
  <si>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</si>
  <si>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</si>
  <si>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</si>
  <si>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</si>
  <si>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</si>
  <si>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</si>
  <si>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</si>
  <si>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</si>
  <si>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</si>
  <si>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</si>
  <si>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</si>
  <si>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</si>
  <si>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</si>
  <si>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</si>
  <si>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</si>
  <si>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</si>
  <si>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</si>
  <si>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</si>
  <si>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</si>
  <si>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</si>
  <si>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</si>
  <si>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</si>
  <si>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</si>
  <si>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</si>
  <si>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</si>
  <si>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</si>
  <si>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</si>
  <si>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</si>
  <si>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</si>
  <si>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</si>
  <si>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</si>
  <si>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</si>
  <si>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</si>
  <si>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</si>
  <si>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</si>
  <si>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</si>
  <si>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</si>
  <si>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</si>
  <si>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</si>
  <si>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</si>
  <si>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</si>
  <si>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</si>
  <si>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</si>
  <si>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</si>
  <si>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</si>
  <si>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</si>
  <si>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</si>
  <si>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</si>
  <si>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</si>
  <si>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</si>
  <si>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</si>
  <si>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</si>
  <si>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</si>
  <si>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</si>
  <si>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</si>
  <si>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</si>
  <si>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</si>
  <si>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</si>
  <si>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</si>
  <si>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</si>
  <si>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</si>
  <si>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</si>
  <si>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</si>
  <si>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</si>
  <si>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</si>
  <si>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</si>
  <si>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</si>
  <si>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</si>
  <si>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</si>
  <si>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</si>
  <si>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</si>
  <si>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</si>
  <si>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</si>
  <si>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</si>
  <si>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</si>
  <si>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</si>
  <si>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</si>
  <si>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</si>
  <si>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</si>
  <si>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</si>
  <si>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</si>
  <si>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</si>
  <si>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</si>
  <si>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</si>
  <si>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</si>
  <si>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</si>
  <si>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</si>
  <si>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</si>
  <si>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</si>
  <si>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</si>
  <si>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</si>
  <si>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</si>
  <si>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</si>
  <si>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</si>
  <si>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</si>
  <si>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</si>
  <si>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</si>
  <si>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</si>
  <si>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</si>
  <si>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</si>
  <si>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</si>
  <si>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</si>
  <si>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</si>
  <si>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</si>
  <si>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</si>
  <si>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</si>
  <si>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</si>
  <si>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</si>
  <si>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</si>
  <si>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</si>
  <si>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</si>
  <si>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</si>
  <si>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</si>
  <si>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</si>
  <si>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</si>
  <si>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</si>
  <si>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</si>
  <si>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</si>
  <si>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</si>
  <si>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</si>
  <si>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</si>
  <si>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</si>
  <si>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</si>
  <si>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</si>
  <si>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</si>
  <si>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</si>
  <si>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</si>
  <si>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</si>
  <si>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</si>
  <si>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</si>
  <si>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</si>
  <si>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</si>
  <si>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</si>
  <si>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</si>
  <si>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</si>
  <si>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</si>
  <si>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</si>
  <si>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</si>
  <si>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</si>
  <si>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</si>
  <si>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</si>
  <si>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</si>
  <si>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</si>
  <si>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</si>
  <si>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</si>
  <si>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</si>
  <si>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</si>
  <si>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</si>
  <si>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</si>
  <si>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</si>
  <si>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</si>
  <si>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</si>
  <si>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</si>
  <si>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</si>
  <si>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</si>
  <si>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</si>
  <si>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</si>
  <si>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</si>
  <si>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</si>
  <si>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</si>
  <si>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</si>
  <si>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</si>
  <si>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</si>
  <si>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</si>
  <si>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</si>
  <si>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</si>
  <si>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</si>
  <si>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</si>
  <si>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</si>
  <si>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</si>
  <si>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</si>
  <si>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</si>
  <si>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</si>
  <si>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</si>
  <si>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</si>
  <si>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</si>
  <si>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</si>
  <si>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</si>
  <si>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</si>
  <si>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</si>
  <si>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</si>
  <si>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</si>
  <si>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</si>
  <si>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</si>
  <si>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</si>
  <si>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</si>
  <si>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</si>
  <si>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</si>
  <si>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</si>
  <si>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</si>
  <si>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</si>
  <si>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</si>
  <si>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</si>
  <si>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</si>
  <si>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</si>
  <si>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</si>
  <si>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</si>
  <si>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</si>
  <si>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</si>
  <si>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</si>
  <si>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</si>
  <si>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</si>
  <si>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</si>
  <si>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</si>
  <si>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</si>
  <si>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</si>
  <si>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</si>
  <si>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</si>
  <si>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</si>
  <si>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</si>
  <si>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</si>
  <si>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</si>
  <si>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</si>
  <si>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</si>
  <si>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</si>
  <si>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</si>
  <si>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</si>
  <si>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</si>
  <si>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</si>
  <si>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</si>
  <si>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</si>
  <si>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</si>
  <si>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</si>
  <si>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</si>
  <si>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</si>
  <si>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</si>
  <si>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</si>
  <si>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</si>
  <si>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</si>
  <si>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</si>
  <si>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</si>
  <si>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</si>
  <si>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</si>
  <si>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</si>
  <si>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</si>
  <si>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</si>
  <si>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</si>
  <si>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</si>
  <si>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</si>
  <si>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</si>
  <si>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</si>
  <si>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</si>
  <si>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</si>
  <si>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</si>
  <si>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</si>
  <si>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</si>
  <si>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</si>
  <si>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</si>
  <si>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</si>
  <si>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</si>
  <si>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</si>
  <si>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</si>
  <si>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</si>
  <si>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</si>
  <si>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</si>
  <si>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</si>
  <si>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</si>
  <si>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</si>
  <si>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</si>
  <si>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</si>
  <si>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</si>
  <si>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</si>
  <si>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</si>
  <si>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</si>
  <si>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</si>
  <si>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</si>
  <si>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</si>
  <si>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</si>
  <si>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</si>
  <si>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</si>
  <si>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</si>
  <si>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</si>
  <si>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</si>
  <si>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</si>
  <si>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</si>
  <si>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</si>
  <si>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</si>
  <si>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</si>
  <si>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</si>
  <si>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</si>
  <si>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</si>
  <si>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</si>
  <si>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</si>
  <si>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</si>
  <si>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</si>
  <si>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</si>
  <si>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</si>
  <si>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</si>
  <si>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</si>
  <si>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</si>
  <si>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</si>
  <si>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</si>
  <si>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</si>
  <si>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</si>
  <si>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</si>
  <si>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</si>
  <si>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</si>
  <si>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</si>
  <si>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</si>
  <si>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</si>
  <si>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</si>
  <si>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</si>
  <si>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</si>
  <si>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</si>
  <si>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</si>
  <si>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</si>
  <si>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</si>
  <si>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</si>
  <si>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</si>
  <si>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</si>
  <si>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</si>
  <si>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</si>
  <si>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</si>
  <si>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</si>
  <si>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</si>
  <si>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</si>
  <si>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</si>
  <si>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</si>
  <si>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</si>
  <si>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</si>
  <si>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</si>
  <si>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</si>
  <si>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</si>
  <si>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</si>
  <si>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</si>
  <si>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</si>
  <si>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</si>
  <si>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</si>
  <si>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</si>
  <si>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</si>
  <si>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</si>
  <si>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</si>
  <si>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</si>
  <si>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</si>
  <si>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</si>
  <si>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</si>
  <si>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</si>
  <si>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</si>
  <si>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</si>
  <si>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</si>
  <si>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</si>
  <si>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</si>
  <si>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</si>
  <si>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</si>
  <si>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</si>
  <si>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</si>
  <si>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</si>
  <si>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</si>
  <si>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</si>
  <si>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</si>
  <si>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</si>
  <si>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</si>
  <si>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</si>
  <si>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</si>
  <si>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</si>
  <si>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</si>
  <si>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</si>
  <si>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</si>
  <si>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</si>
  <si>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</si>
  <si>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</si>
  <si>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</si>
  <si>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</si>
  <si>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</si>
  <si>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</si>
  <si>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</si>
  <si>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</si>
  <si>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</si>
  <si>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</si>
  <si>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</si>
  <si>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</si>
  <si>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</si>
  <si>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</si>
  <si>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</si>
  <si>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</si>
  <si>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</si>
  <si>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</si>
  <si>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</si>
  <si>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</si>
  <si>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</si>
  <si>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</si>
  <si>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</si>
  <si>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</si>
  <si>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</si>
  <si>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</si>
  <si>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</si>
  <si>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</si>
  <si>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</si>
  <si>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</si>
  <si>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</si>
  <si>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</si>
  <si>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</si>
  <si>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</si>
  <si>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</si>
  <si>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</si>
  <si>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</si>
  <si>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</si>
  <si>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</si>
  <si>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</si>
  <si>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</si>
  <si>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</si>
  <si>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</si>
  <si>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</si>
  <si>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</si>
  <si>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</si>
  <si>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</si>
  <si>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</si>
  <si>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</si>
  <si>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</si>
  <si>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</si>
  <si>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</si>
  <si>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</si>
  <si>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</si>
  <si>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</si>
  <si>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</si>
  <si>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</si>
  <si>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</si>
  <si>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</si>
  <si>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</si>
  <si>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</si>
  <si>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</si>
  <si>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</si>
  <si>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</si>
  <si>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</si>
  <si>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</si>
  <si>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</si>
  <si>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</si>
  <si>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</si>
  <si>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</si>
  <si>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</si>
  <si>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</si>
  <si>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</si>
  <si>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</si>
  <si>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</si>
  <si>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</si>
  <si>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</si>
  <si>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</si>
  <si>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</si>
  <si>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</si>
  <si>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</si>
  <si>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</si>
  <si>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</si>
  <si>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</si>
  <si>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</si>
  <si>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</si>
  <si>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</si>
  <si>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</si>
  <si>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</si>
  <si>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</si>
  <si>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</si>
  <si>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</si>
  <si>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</si>
  <si>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</si>
  <si>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</si>
  <si>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</si>
  <si>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</si>
  <si>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</si>
  <si>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</si>
  <si>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</si>
  <si>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</si>
  <si>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</si>
  <si>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</si>
  <si>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</si>
  <si>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</si>
  <si>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</si>
  <si>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</si>
  <si>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</si>
  <si>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</si>
  <si>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</si>
  <si>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</si>
  <si>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</si>
  <si>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</si>
  <si>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</si>
  <si>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</si>
  <si>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</si>
  <si>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</si>
  <si>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</si>
  <si>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</si>
  <si>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</si>
  <si>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</si>
  <si>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</si>
  <si>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</si>
  <si>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</si>
  <si>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</si>
  <si>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</si>
  <si>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</si>
  <si>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</si>
  <si>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</si>
  <si>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</si>
  <si>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</si>
  <si>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</si>
  <si>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</si>
  <si>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</si>
  <si>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</si>
  <si>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</si>
  <si>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</si>
  <si>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</si>
  <si>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</si>
  <si>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</si>
  <si>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</si>
  <si>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</si>
  <si>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</si>
  <si>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</si>
  <si>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</si>
  <si>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</si>
  <si>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</si>
  <si>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</si>
  <si>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</si>
  <si>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</si>
  <si>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</si>
  <si>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</si>
  <si>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</si>
  <si>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</si>
  <si>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</si>
  <si>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</si>
  <si>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</si>
  <si>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</si>
  <si>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</si>
  <si>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</si>
  <si>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</si>
  <si>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</si>
  <si>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</si>
  <si>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</si>
  <si>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</si>
  <si>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</si>
  <si>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</si>
  <si>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</si>
  <si>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</si>
  <si>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</si>
  <si>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</si>
  <si>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</si>
  <si>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</si>
  <si>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</si>
  <si>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</si>
  <si>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</si>
  <si>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</si>
  <si>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</si>
  <si>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</si>
  <si>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</si>
  <si>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</si>
  <si>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</si>
  <si>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</si>
  <si>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</si>
  <si>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</si>
  <si>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</si>
  <si>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</si>
  <si>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</si>
  <si>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</si>
  <si>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</si>
  <si>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</si>
  <si>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</si>
  <si>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</si>
  <si>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</si>
  <si>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</si>
  <si>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</si>
  <si>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</si>
  <si>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</si>
  <si>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</si>
  <si>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</si>
  <si>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</si>
  <si>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</si>
  <si>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</si>
  <si>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</si>
  <si>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</si>
  <si>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</si>
  <si>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</si>
  <si>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</si>
  <si>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</si>
  <si>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</si>
  <si>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</si>
  <si>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</si>
  <si>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</si>
  <si>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</si>
  <si>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</si>
  <si>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</si>
  <si>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</si>
  <si>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</si>
  <si>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</si>
  <si>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</si>
  <si>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</si>
  <si>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</si>
  <si>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</si>
  <si>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</si>
  <si>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</si>
  <si>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</si>
  <si>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</si>
  <si>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</si>
  <si>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</si>
  <si>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</si>
  <si>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</si>
  <si>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</si>
  <si>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</si>
  <si>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</si>
  <si>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</si>
  <si>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</si>
  <si>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</si>
  <si>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</si>
  <si>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</si>
  <si>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</si>
  <si>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</si>
  <si>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</si>
  <si>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</si>
  <si>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</si>
  <si>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</si>
  <si>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</si>
  <si>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</si>
  <si>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</si>
  <si>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</si>
  <si>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</si>
  <si>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</si>
  <si>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</si>
  <si>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</si>
  <si>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</si>
  <si>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</si>
  <si>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</si>
  <si>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</si>
  <si>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</si>
  <si>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</si>
  <si>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</si>
  <si>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</si>
  <si>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</si>
  <si>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</si>
  <si>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</si>
  <si>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</si>
  <si>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</si>
  <si>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</si>
  <si>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</si>
  <si>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</si>
  <si>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</si>
  <si>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</si>
  <si>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</si>
  <si>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</si>
  <si>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</si>
  <si>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</si>
  <si>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</si>
  <si>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</si>
  <si>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</si>
  <si>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</si>
  <si>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</si>
  <si>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</si>
  <si>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</si>
  <si>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</si>
  <si>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</si>
  <si>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</si>
  <si>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</si>
  <si>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</si>
  <si>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</si>
  <si>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</si>
  <si>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</si>
  <si>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</si>
  <si>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</si>
  <si>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</si>
  <si>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</si>
  <si>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</si>
  <si>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</si>
  <si>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</si>
  <si>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</si>
  <si>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</si>
  <si>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</si>
  <si>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</si>
  <si>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</si>
  <si>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</si>
  <si>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</si>
  <si>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</si>
  <si>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</si>
  <si>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</si>
  <si>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</si>
  <si>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</si>
  <si>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</si>
  <si>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</si>
  <si>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</si>
  <si>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</si>
  <si>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</si>
  <si>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</si>
  <si>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</si>
  <si>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</si>
  <si>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</si>
  <si>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</si>
  <si>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</si>
  <si>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</si>
  <si>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</si>
  <si>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</si>
  <si>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</si>
  <si>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</si>
  <si>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</si>
  <si>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</si>
  <si>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</si>
  <si>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</si>
  <si>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</si>
  <si>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</si>
  <si>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</si>
  <si>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</si>
  <si>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</si>
  <si>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</si>
  <si>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</si>
  <si>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</si>
  <si>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</si>
  <si>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</si>
  <si>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</si>
  <si>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</si>
  <si>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</si>
  <si>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</si>
  <si>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</si>
  <si>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</si>
  <si>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</si>
  <si>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</si>
  <si>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</si>
  <si>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</si>
  <si>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</si>
  <si>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</si>
  <si>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</si>
  <si>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</si>
  <si>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</si>
  <si>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</si>
  <si>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</si>
  <si>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</si>
  <si>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</si>
  <si>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</si>
  <si>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</si>
  <si>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</si>
  <si>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</si>
  <si>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</si>
  <si>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</si>
  <si>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</si>
  <si>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</si>
  <si>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</si>
  <si>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</si>
  <si>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</si>
  <si>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</si>
  <si>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</si>
  <si>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</si>
  <si>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</si>
  <si>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</si>
  <si>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</si>
  <si>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</si>
  <si>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</si>
  <si>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</si>
  <si>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</si>
  <si>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</si>
  <si>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</si>
  <si>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</si>
  <si>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</si>
  <si>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</si>
  <si>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</si>
  <si>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</si>
  <si>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</si>
  <si>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</si>
  <si>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</si>
  <si>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</si>
  <si>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</si>
  <si>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</si>
  <si>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</si>
  <si>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</si>
  <si>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</si>
  <si>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</si>
  <si>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</si>
  <si>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</si>
  <si>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</si>
  <si>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</si>
  <si>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</si>
  <si>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</si>
  <si>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</si>
  <si>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</si>
  <si>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</si>
  <si>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</si>
  <si>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</si>
  <si>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</si>
  <si>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</si>
  <si>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</si>
  <si>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</si>
  <si>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</si>
  <si>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</si>
  <si>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</si>
  <si>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</si>
  <si>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</si>
  <si>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</si>
  <si>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</si>
  <si>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</si>
  <si>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</si>
  <si>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</si>
  <si>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</si>
  <si>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</si>
  <si>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</si>
  <si>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</si>
  <si>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</si>
  <si>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</si>
  <si>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</si>
  <si>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</si>
  <si>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</si>
  <si>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</si>
  <si>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</si>
  <si>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</si>
  <si>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</si>
  <si>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</si>
  <si>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</si>
  <si>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</si>
  <si>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</si>
  <si>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</si>
  <si>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</si>
  <si>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</si>
  <si>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</si>
  <si>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</si>
  <si>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</si>
  <si>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</si>
  <si>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</si>
  <si>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</si>
  <si>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</si>
  <si>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</si>
  <si>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</si>
  <si>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</si>
  <si>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</si>
  <si>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</si>
  <si>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</si>
  <si>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</si>
  <si>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</si>
  <si>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</si>
  <si>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</si>
  <si>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</si>
  <si>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</si>
  <si>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</si>
  <si>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</si>
  <si>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</si>
  <si>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</si>
  <si>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</si>
  <si>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</si>
  <si>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</si>
  <si>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</si>
  <si>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</si>
  <si>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</si>
  <si>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</si>
  <si>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</si>
  <si>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</si>
  <si>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</si>
  <si>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</si>
  <si>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</si>
  <si>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</si>
  <si>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</si>
  <si>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</si>
  <si>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</si>
  <si>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</si>
  <si>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</si>
  <si>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</si>
  <si>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</si>
  <si>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</si>
  <si>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</si>
  <si>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</si>
  <si>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</si>
  <si>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</si>
  <si>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</si>
  <si>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</si>
  <si>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</si>
  <si>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</si>
  <si>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</si>
  <si>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</si>
  <si>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</si>
  <si>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</si>
  <si>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</si>
  <si>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</si>
  <si>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</si>
  <si>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</si>
  <si>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</si>
  <si>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</si>
  <si>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</si>
  <si>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</si>
  <si>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</si>
  <si>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</si>
  <si>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</si>
  <si>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</si>
  <si>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</si>
  <si>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</si>
  <si>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</si>
  <si>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</si>
  <si>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</si>
  <si>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</si>
  <si>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</si>
  <si>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</si>
  <si>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</si>
  <si>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</si>
  <si>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</si>
  <si>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</si>
  <si>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</si>
  <si>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</si>
  <si>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</si>
  <si>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</si>
  <si>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</si>
  <si>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</si>
  <si>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</si>
  <si>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</si>
  <si>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</si>
  <si>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</si>
  <si>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</si>
  <si>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</si>
  <si>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</si>
  <si>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</si>
  <si>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</si>
  <si>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</si>
  <si>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</si>
  <si>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</si>
  <si>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</si>
  <si>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</si>
  <si>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</si>
  <si>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</si>
  <si>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</si>
  <si>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</si>
  <si>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</si>
  <si>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</si>
  <si>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</si>
  <si>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</si>
  <si>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</si>
  <si>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</si>
  <si>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</si>
  <si>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</si>
  <si>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</si>
  <si>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</si>
  <si>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</si>
  <si>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</si>
  <si>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</si>
  <si>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</si>
  <si>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</si>
  <si>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</si>
  <si>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</si>
  <si>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</si>
  <si>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</si>
  <si>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</si>
  <si>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</si>
  <si>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</si>
  <si>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</si>
  <si>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</si>
  <si>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</si>
  <si>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</si>
  <si>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</si>
  <si>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</si>
  <si>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</si>
  <si>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</si>
  <si>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</si>
  <si>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</si>
  <si>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</si>
  <si>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</si>
  <si>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</si>
  <si>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</si>
  <si>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</si>
  <si>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</si>
  <si>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</si>
  <si>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</si>
  <si>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</si>
  <si>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</si>
  <si>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</si>
  <si>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</si>
  <si>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</si>
  <si>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</si>
  <si>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</si>
  <si>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</si>
  <si>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</si>
  <si>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</si>
  <si>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</si>
  <si>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</si>
  <si>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</si>
  <si>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</si>
  <si>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</si>
  <si>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</si>
  <si>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</si>
  <si>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</si>
  <si>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</si>
  <si>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</si>
  <si>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</si>
  <si>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</si>
  <si>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</si>
  <si>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</si>
  <si>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</si>
  <si>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</si>
  <si>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</si>
  <si>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</si>
  <si>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</si>
  <si>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</si>
  <si>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</si>
  <si>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</si>
  <si>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</si>
  <si>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</si>
  <si>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</si>
  <si>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</si>
  <si>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</si>
  <si>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</si>
  <si>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</si>
  <si>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</si>
  <si>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</si>
  <si>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</si>
  <si>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</si>
  <si>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</si>
  <si>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</si>
  <si>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</si>
  <si>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</si>
  <si>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</si>
  <si>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</si>
  <si>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</si>
  <si>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</si>
  <si>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</si>
  <si>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</si>
  <si>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</si>
  <si>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</si>
  <si>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</si>
  <si>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</si>
  <si>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</si>
  <si>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</si>
  <si>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</si>
  <si>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</si>
  <si>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</si>
  <si>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</si>
  <si>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</si>
  <si>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</si>
  <si>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</si>
  <si>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</si>
  <si>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</si>
  <si>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</si>
  <si>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</si>
  <si>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</si>
  <si>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</si>
  <si>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</si>
  <si>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</si>
  <si>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</si>
  <si>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</si>
  <si>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</si>
  <si>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</si>
  <si>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</si>
  <si>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</si>
  <si>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</si>
  <si>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</si>
  <si>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</si>
  <si>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</si>
  <si>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</si>
  <si>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</si>
  <si>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</si>
  <si>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</si>
  <si>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</si>
  <si>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</si>
  <si>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</si>
  <si>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</si>
  <si>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</si>
  <si>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</si>
  <si>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</si>
  <si>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</si>
  <si>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</si>
  <si>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</si>
  <si>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</si>
  <si>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</si>
  <si>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</si>
  <si>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</si>
  <si>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</si>
  <si>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</si>
  <si>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</si>
  <si>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</si>
  <si>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</si>
  <si>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</si>
  <si>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</si>
  <si>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</si>
  <si>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</si>
  <si>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</si>
  <si>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</si>
  <si>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</si>
  <si>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</si>
  <si>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</si>
  <si>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</si>
  <si>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</si>
  <si>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</si>
  <si>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</si>
  <si>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</si>
  <si>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</si>
  <si>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</si>
  <si>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</si>
  <si>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</si>
  <si>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</si>
  <si>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</si>
  <si>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</si>
  <si>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</si>
  <si>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</si>
  <si>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</si>
  <si>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</si>
  <si>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</si>
  <si>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</si>
  <si>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</si>
  <si>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</si>
  <si>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</si>
  <si>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</si>
  <si>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</si>
  <si>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</si>
  <si>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</si>
  <si>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</si>
  <si>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</si>
  <si>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</si>
  <si>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</si>
  <si>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</si>
  <si>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</si>
  <si>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</si>
  <si>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</si>
  <si>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</si>
  <si>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</si>
  <si>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</si>
  <si>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</si>
  <si>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</si>
  <si>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</si>
  <si>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</si>
  <si>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</si>
  <si>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</si>
  <si>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</si>
  <si>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</si>
  <si>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</si>
  <si>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</si>
  <si>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</si>
  <si>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</si>
  <si>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</si>
  <si>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</si>
  <si>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</si>
  <si>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</si>
  <si>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</si>
  <si>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</si>
  <si>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</si>
  <si>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</si>
  <si>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</si>
  <si>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</si>
  <si>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</si>
  <si>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</si>
  <si>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</si>
  <si>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</si>
  <si>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</si>
  <si>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</si>
  <si>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</si>
  <si>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</si>
  <si>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</si>
  <si>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</si>
  <si>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</si>
  <si>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</si>
  <si>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</si>
  <si>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</si>
  <si>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</si>
  <si>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</si>
  <si>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</si>
  <si>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</si>
  <si>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</si>
  <si>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</si>
  <si>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</si>
  <si>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</si>
  <si>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</si>
  <si>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</si>
  <si>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</si>
  <si>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</si>
  <si>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</si>
  <si>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</si>
  <si>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</si>
  <si>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</si>
  <si>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</si>
  <si>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</si>
  <si>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</si>
  <si>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</si>
  <si>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</si>
  <si>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</si>
  <si>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</si>
  <si>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</si>
  <si>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</si>
  <si>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</si>
  <si>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</si>
  <si>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</si>
  <si>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</si>
  <si>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</si>
  <si>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</si>
  <si>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</si>
  <si>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</si>
  <si>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</si>
  <si>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</si>
  <si>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</si>
  <si>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</si>
  <si>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</si>
  <si>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</si>
  <si>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</si>
  <si>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</si>
  <si>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</si>
  <si>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</si>
  <si>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</si>
  <si>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</si>
  <si>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</si>
  <si>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</si>
  <si>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</si>
  <si>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</si>
  <si>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</si>
  <si>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</si>
  <si>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</si>
  <si>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</si>
  <si>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</si>
  <si>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</si>
  <si>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</si>
  <si>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</si>
  <si>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</si>
  <si>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</si>
  <si>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</si>
  <si>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</si>
  <si>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</si>
  <si>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</si>
  <si>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</si>
  <si>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</si>
  <si>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</si>
  <si>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</si>
  <si>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</si>
  <si>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</si>
  <si>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</si>
  <si>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</si>
  <si>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</si>
  <si>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</si>
  <si>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</si>
  <si>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</si>
  <si>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</si>
  <si>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</si>
  <si>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</si>
  <si>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</si>
  <si>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</si>
  <si>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</si>
  <si>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</si>
  <si>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</si>
  <si>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</si>
  <si>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</si>
  <si>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</si>
  <si>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</si>
  <si>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</si>
  <si>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</si>
  <si>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</si>
  <si>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</si>
  <si>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</si>
  <si>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</si>
  <si>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</si>
  <si>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</si>
  <si>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</si>
  <si>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</si>
  <si>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</si>
  <si>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</si>
  <si>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</si>
  <si>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</si>
  <si>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</si>
  <si>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</si>
  <si>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</si>
  <si>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</si>
  <si>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</si>
  <si>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</si>
  <si>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</si>
  <si>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</si>
  <si>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</si>
  <si>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</si>
  <si>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</si>
  <si>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</si>
  <si>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</si>
  <si>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</si>
  <si>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</si>
  <si>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</si>
  <si>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</si>
  <si>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</si>
  <si>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</si>
  <si>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</si>
  <si>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</si>
  <si>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</si>
  <si>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</si>
  <si>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</si>
  <si>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</si>
  <si>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</si>
  <si>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</si>
  <si>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</si>
  <si>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</si>
  <si>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</si>
  <si>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</si>
  <si>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</si>
  <si>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</si>
  <si>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</si>
  <si>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</si>
  <si>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</si>
  <si>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</si>
  <si>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</si>
  <si>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</si>
  <si>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</si>
  <si>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</si>
  <si>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</si>
  <si>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</si>
  <si>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</si>
  <si>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</si>
  <si>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</si>
  <si>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</si>
  <si>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</si>
  <si>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</si>
  <si>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</si>
  <si>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</si>
  <si>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</si>
  <si>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</si>
  <si>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</si>
  <si>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</si>
  <si>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</si>
  <si>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</si>
  <si>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</si>
  <si>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</si>
  <si>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</si>
  <si>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</si>
  <si>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</si>
  <si>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</si>
  <si>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</si>
  <si>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</si>
  <si>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</si>
  <si>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</si>
  <si>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</si>
  <si>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</si>
  <si>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</si>
  <si>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</si>
  <si>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</si>
  <si>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</si>
  <si>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</si>
  <si>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</si>
  <si>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</si>
  <si>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</si>
  <si>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</si>
  <si>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</si>
  <si>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</si>
  <si>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</si>
  <si>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</si>
  <si>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</si>
  <si>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</si>
  <si>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</si>
  <si>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</si>
  <si>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</si>
  <si>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</si>
  <si>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</si>
  <si>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</si>
  <si>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</si>
  <si>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</si>
  <si>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</si>
  <si>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</si>
  <si>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</si>
  <si>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</si>
  <si>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</si>
  <si>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</si>
  <si>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</si>
  <si>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</si>
  <si>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</si>
  <si>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</si>
  <si>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</si>
  <si>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</si>
  <si>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</si>
  <si>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</si>
  <si>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</si>
  <si>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</si>
  <si>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</si>
  <si>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</si>
  <si>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</si>
  <si>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</si>
  <si>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</si>
  <si>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</si>
  <si>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</si>
  <si>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</si>
  <si>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</si>
  <si>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</si>
  <si>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</si>
  <si>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</si>
  <si>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</si>
  <si>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</si>
  <si>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</si>
  <si>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</si>
  <si>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</si>
  <si>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</si>
  <si>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</si>
  <si>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</si>
  <si>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</si>
  <si>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</si>
  <si>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</si>
  <si>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</si>
  <si>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</si>
  <si>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</si>
  <si>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</si>
  <si>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</si>
  <si>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</si>
  <si>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</si>
  <si>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</si>
  <si>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</si>
  <si>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</si>
  <si>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</si>
  <si>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</si>
  <si>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</si>
  <si>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</si>
  <si>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</si>
  <si>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</si>
  <si>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</si>
  <si>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</si>
  <si>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</si>
  <si>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</si>
  <si>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</si>
  <si>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</si>
  <si>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</si>
  <si>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</si>
  <si>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</si>
  <si>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</si>
  <si>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</si>
  <si>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</si>
  <si>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</si>
  <si>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</si>
  <si>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</si>
  <si>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</si>
  <si>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</si>
  <si>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</si>
  <si>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</si>
  <si>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</si>
  <si>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</si>
  <si>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</si>
  <si>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</si>
  <si>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</si>
  <si>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</si>
  <si>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</si>
  <si>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</si>
  <si>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</si>
  <si>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</si>
  <si>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</si>
  <si>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</si>
  <si>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</si>
  <si>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</si>
  <si>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</si>
  <si>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</si>
  <si>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</si>
  <si>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</si>
  <si>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</si>
  <si>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</si>
  <si>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</si>
  <si>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</si>
  <si>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</si>
  <si>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</si>
  <si>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</si>
  <si>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</si>
  <si>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</si>
  <si>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</si>
  <si>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</si>
  <si>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</si>
  <si>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</si>
  <si>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</si>
  <si>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</si>
  <si>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</si>
  <si>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</si>
  <si>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</si>
  <si>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</si>
  <si>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</si>
  <si>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</si>
  <si>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</si>
  <si>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</si>
  <si>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</si>
  <si>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</si>
  <si>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</si>
  <si>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</si>
  <si>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</si>
  <si>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</si>
  <si>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</si>
  <si>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</si>
  <si>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</si>
  <si>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</si>
  <si>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</si>
  <si>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</si>
  <si>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</si>
  <si>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</si>
  <si>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</si>
  <si>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</si>
  <si>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</si>
  <si>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</si>
  <si>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</si>
  <si>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</si>
  <si>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</si>
  <si>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</si>
  <si>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</si>
  <si>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</si>
  <si>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</si>
  <si>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</si>
  <si>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</si>
  <si>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</si>
  <si>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</si>
  <si>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</si>
  <si>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</si>
  <si>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</si>
  <si>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</si>
  <si>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</si>
  <si>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</si>
  <si>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</si>
  <si>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</si>
  <si>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</si>
  <si>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</si>
  <si>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</si>
  <si>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</si>
  <si>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</si>
  <si>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</si>
  <si>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</si>
  <si>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</si>
  <si>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</si>
  <si>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</si>
  <si>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</si>
  <si>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</si>
  <si>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</si>
  <si>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</si>
  <si>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</si>
  <si>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</si>
  <si>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</si>
  <si>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</si>
  <si>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</si>
  <si>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</si>
  <si>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</si>
  <si>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</si>
  <si>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</si>
  <si>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</si>
  <si>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</si>
  <si>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</si>
  <si>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</si>
  <si>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</si>
  <si>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</si>
  <si>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</si>
  <si>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</si>
  <si>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</si>
  <si>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</si>
  <si>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</si>
  <si>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</si>
  <si>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</si>
  <si>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</si>
  <si>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</si>
  <si>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</si>
  <si>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</si>
  <si>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</si>
  <si>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</si>
  <si>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</si>
  <si>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</si>
  <si>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</si>
  <si>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</si>
  <si>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</si>
  <si>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</si>
  <si>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</si>
  <si>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</si>
  <si>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</si>
  <si>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</si>
  <si>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</si>
  <si>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</si>
  <si>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</si>
  <si>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</si>
  <si>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</si>
  <si>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</si>
  <si>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</si>
  <si>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</si>
  <si>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</si>
  <si>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</si>
  <si>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</si>
  <si>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</si>
  <si>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</si>
  <si>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</si>
  <si>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</si>
  <si>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</si>
  <si>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</si>
  <si>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</si>
  <si>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</si>
  <si>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</si>
  <si>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</si>
  <si>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</si>
  <si>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</si>
  <si>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</si>
  <si>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</si>
  <si>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</si>
  <si>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</si>
  <si>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</si>
  <si>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</si>
  <si>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</si>
  <si>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</si>
  <si>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</si>
  <si>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</si>
  <si>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</si>
  <si>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</si>
  <si>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</si>
  <si>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</si>
  <si>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</si>
  <si>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</si>
  <si>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</si>
  <si>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</si>
  <si>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</si>
  <si>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</si>
  <si>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</si>
  <si>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</si>
  <si>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</si>
  <si>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</si>
  <si>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</si>
  <si>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</si>
  <si>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</si>
  <si>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</si>
  <si>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</si>
  <si>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</si>
  <si>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</si>
  <si>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</si>
  <si>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</si>
  <si>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</si>
  <si>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</si>
  <si>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</si>
  <si>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</si>
  <si>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</si>
  <si>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</si>
  <si>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</si>
  <si>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</si>
  <si>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</si>
  <si>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</si>
  <si>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</si>
  <si>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</si>
  <si>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</si>
  <si>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</si>
  <si>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</si>
  <si>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</si>
  <si>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</si>
  <si>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</si>
  <si>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</si>
  <si>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</si>
  <si>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</si>
  <si>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</si>
  <si>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</si>
  <si>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</si>
  <si>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</si>
  <si>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</si>
  <si>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</si>
  <si>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</si>
  <si>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</si>
  <si>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</si>
  <si>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</si>
  <si>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</si>
  <si>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</si>
  <si>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</si>
  <si>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</si>
  <si>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</si>
  <si>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</si>
  <si>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</si>
  <si>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</si>
  <si>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</si>
  <si>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</si>
  <si>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</si>
  <si>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</si>
  <si>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</si>
  <si>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</si>
  <si>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</si>
  <si>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</si>
  <si>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</si>
  <si>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</si>
  <si>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</si>
  <si>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</si>
  <si>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</si>
  <si>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</si>
  <si>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</si>
  <si>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</si>
  <si>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</si>
  <si>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</si>
  <si>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</si>
  <si>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</si>
  <si>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</si>
  <si>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</si>
  <si>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</si>
  <si>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</si>
  <si>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</si>
  <si>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</si>
  <si>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</si>
  <si>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</si>
  <si>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</si>
  <si>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</si>
  <si>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</si>
  <si>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</si>
  <si>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</si>
  <si>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</si>
  <si>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</si>
  <si>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</si>
  <si>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</si>
  <si>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</si>
  <si>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</si>
  <si>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</si>
  <si>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</si>
  <si>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</si>
  <si>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</si>
  <si>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</si>
  <si>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</si>
  <si>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</si>
  <si>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</si>
  <si>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</si>
  <si>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</si>
  <si>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</si>
  <si>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</si>
  <si>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</si>
  <si>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</si>
  <si>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</si>
  <si>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</si>
  <si>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</si>
  <si>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</si>
  <si>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</si>
  <si>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</si>
  <si>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</si>
  <si>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</si>
  <si>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</si>
  <si>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</si>
  <si>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</si>
  <si>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</si>
  <si>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</si>
  <si>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</si>
  <si>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</si>
  <si>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</si>
  <si>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</si>
  <si>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</si>
  <si>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</si>
  <si>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</si>
  <si>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</si>
  <si>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</si>
  <si>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</si>
  <si>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</si>
  <si>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</si>
  <si>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</si>
  <si>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</si>
  <si>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</si>
  <si>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</si>
  <si>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</si>
  <si>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</si>
  <si>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</si>
  <si>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</si>
  <si>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</si>
  <si>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</si>
  <si>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</si>
  <si>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</si>
  <si>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</si>
  <si>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</si>
  <si>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</si>
  <si>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</si>
  <si>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</si>
  <si>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</si>
  <si>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</si>
  <si>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</si>
  <si>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</si>
  <si>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</si>
  <si>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</si>
  <si>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</si>
  <si>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</si>
  <si>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</si>
  <si>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</si>
  <si>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</si>
  <si>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</si>
  <si>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</si>
  <si>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</si>
  <si>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</si>
  <si>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</si>
  <si>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</si>
  <si>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</si>
  <si>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</si>
  <si>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</si>
  <si>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</si>
  <si>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</si>
  <si>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</si>
  <si>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</si>
  <si>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</si>
  <si>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</si>
  <si>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</si>
  <si>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</si>
  <si>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</si>
  <si>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</si>
  <si>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</si>
  <si>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</si>
  <si>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</si>
  <si>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</si>
  <si>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</si>
  <si>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</si>
  <si>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</si>
  <si>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</si>
  <si>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</si>
  <si>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</si>
  <si>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</si>
  <si>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</si>
  <si>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</si>
  <si>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</si>
  <si>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</si>
  <si>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</si>
  <si>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</si>
  <si>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</si>
  <si>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</si>
  <si>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</si>
  <si>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</si>
  <si>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</si>
  <si>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</si>
  <si>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</si>
  <si>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</si>
  <si>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</si>
  <si>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</si>
  <si>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</si>
  <si>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</si>
  <si>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</si>
  <si>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</si>
  <si>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</si>
  <si>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</si>
  <si>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</si>
  <si>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</si>
  <si>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</si>
  <si>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</si>
  <si>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</si>
  <si>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</si>
  <si>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</si>
  <si>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</si>
  <si>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</si>
  <si>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</si>
  <si>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</si>
  <si>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</si>
  <si>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</si>
  <si>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</si>
  <si>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</si>
  <si>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</si>
  <si>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</si>
  <si>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</si>
  <si>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</si>
  <si>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</si>
  <si>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</si>
  <si>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</si>
  <si>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</si>
  <si>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</si>
  <si>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</si>
  <si>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</si>
  <si>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</si>
  <si>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</si>
  <si>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</si>
  <si>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</si>
  <si>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</si>
  <si>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</si>
  <si>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</si>
  <si>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</si>
  <si>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</si>
  <si>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</si>
  <si>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</si>
  <si>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</si>
  <si>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</si>
  <si>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</si>
  <si>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</si>
  <si>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</si>
  <si>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</si>
  <si>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</si>
  <si>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</si>
  <si>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</si>
  <si>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</si>
  <si>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</si>
  <si>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</si>
  <si>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</si>
  <si>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</si>
  <si>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</si>
  <si>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</si>
  <si>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</si>
  <si>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</si>
  <si>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</si>
  <si>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</si>
  <si>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</si>
  <si>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</si>
  <si>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</si>
  <si>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</si>
  <si>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</si>
  <si>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</si>
  <si>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</si>
  <si>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</si>
  <si>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</si>
  <si>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</si>
  <si>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</si>
  <si>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</si>
  <si>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</si>
  <si>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</si>
  <si>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</si>
  <si>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</si>
  <si>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</si>
  <si>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</si>
  <si>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</si>
  <si>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</si>
  <si>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</si>
  <si>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</si>
  <si>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</si>
  <si>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</si>
  <si>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</si>
  <si>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</si>
  <si>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</si>
  <si>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</si>
  <si>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</si>
  <si>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</si>
  <si>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</si>
  <si>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</si>
  <si>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</si>
  <si>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</si>
  <si>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</si>
  <si>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</si>
  <si>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</si>
  <si>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</si>
  <si>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</si>
  <si>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</si>
  <si>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</si>
  <si>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</si>
  <si>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</si>
  <si>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</si>
  <si>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</si>
  <si>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</si>
  <si>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</si>
  <si>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</si>
  <si>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</si>
  <si>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</si>
  <si>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</si>
  <si>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</si>
  <si>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</si>
  <si>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</si>
  <si>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</si>
  <si>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</si>
  <si>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</si>
  <si>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</si>
  <si>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</si>
  <si>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</si>
  <si>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</si>
  <si>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</si>
  <si>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</si>
  <si>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</si>
  <si>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</si>
  <si>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</si>
  <si>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</si>
  <si>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</si>
  <si>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</si>
  <si>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</si>
  <si>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</si>
  <si>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</si>
  <si>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</si>
  <si>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</si>
  <si>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</si>
  <si>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</si>
  <si>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</si>
  <si>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</si>
  <si>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</si>
  <si>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</si>
  <si>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</si>
  <si>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</si>
  <si>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</si>
  <si>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</si>
  <si>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</si>
  <si>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</si>
  <si>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</si>
  <si>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</si>
  <si>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</si>
  <si>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</si>
  <si>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</si>
  <si>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</si>
  <si>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</si>
  <si>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</si>
  <si>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</si>
  <si>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</si>
  <si>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</si>
  <si>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</si>
  <si>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</si>
  <si>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</si>
  <si>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</si>
  <si>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</si>
  <si>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</si>
  <si>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</si>
  <si>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</si>
  <si>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</si>
  <si>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</si>
  <si>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</si>
  <si>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</si>
  <si>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</si>
  <si>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</si>
  <si>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</si>
  <si>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</si>
  <si>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</si>
  <si>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</si>
  <si>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</si>
  <si>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</si>
  <si>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</si>
  <si>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</si>
  <si>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</si>
  <si>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</si>
  <si>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</si>
  <si>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</si>
  <si>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</si>
  <si>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</si>
  <si>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</si>
  <si>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</si>
  <si>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</si>
  <si>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</si>
  <si>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</si>
  <si>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</si>
  <si>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</si>
  <si>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</si>
  <si>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</si>
  <si>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</si>
  <si>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</si>
  <si>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</si>
  <si>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</si>
  <si>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</si>
  <si>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</si>
  <si>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</si>
  <si>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</si>
  <si>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</si>
  <si>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</si>
  <si>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</si>
  <si>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</si>
  <si>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</si>
  <si>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</si>
  <si>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</si>
  <si>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</si>
  <si>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</si>
  <si>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</si>
  <si>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</si>
  <si>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</si>
  <si>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</si>
  <si>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</si>
  <si>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</si>
  <si>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</si>
  <si>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</si>
  <si>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</si>
  <si>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</si>
  <si>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</si>
  <si>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</si>
  <si>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</si>
  <si>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</si>
  <si>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</si>
  <si>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</si>
  <si>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</si>
  <si>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</si>
  <si>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</si>
  <si>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</si>
  <si>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</si>
  <si>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</si>
  <si>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</si>
  <si>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</si>
  <si>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</si>
  <si>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</si>
  <si>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</si>
  <si>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</si>
  <si>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</si>
  <si>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</si>
  <si>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</si>
  <si>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</si>
  <si>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</si>
  <si>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</si>
  <si>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</si>
  <si>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</si>
  <si>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</si>
  <si>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</si>
  <si>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</si>
  <si>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</si>
  <si>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</si>
  <si>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</si>
  <si>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</si>
  <si>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</si>
  <si>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</si>
  <si>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</si>
  <si>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</si>
  <si>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</si>
  <si>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</si>
  <si>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</si>
  <si>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</si>
  <si>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</si>
  <si>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</si>
  <si>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</si>
  <si>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</si>
  <si>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</si>
  <si>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</si>
  <si>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</si>
  <si>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</si>
  <si>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</si>
  <si>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</si>
  <si>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</si>
  <si>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</si>
  <si>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</si>
  <si>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</si>
  <si>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</si>
  <si>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</si>
  <si>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</si>
  <si>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</si>
  <si>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</si>
  <si>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</si>
  <si>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</si>
  <si>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</si>
  <si>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</si>
  <si>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</si>
  <si>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</si>
  <si>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</si>
  <si>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</si>
  <si>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</si>
  <si>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</si>
  <si>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</si>
  <si>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</si>
  <si>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</si>
  <si>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</si>
  <si>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</si>
  <si>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</si>
  <si>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</si>
  <si>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</si>
  <si>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</si>
  <si>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</si>
  <si>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</si>
  <si>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</si>
  <si>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</si>
  <si>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</si>
  <si>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</si>
  <si>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</si>
  <si>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</si>
  <si>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</si>
  <si>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</si>
  <si>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</si>
  <si>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</si>
  <si>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</si>
  <si>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</si>
  <si>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</si>
  <si>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</si>
  <si>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</si>
  <si>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</si>
  <si>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</si>
  <si>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</si>
  <si>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</si>
  <si>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</si>
  <si>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</si>
  <si>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</si>
  <si>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</si>
  <si>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</si>
  <si>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</si>
  <si>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</si>
  <si>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</si>
  <si>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</si>
  <si>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</si>
  <si>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</si>
  <si>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</si>
  <si>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</si>
  <si>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</si>
  <si>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</si>
  <si>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</si>
  <si>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</si>
  <si>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</si>
  <si>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</si>
  <si>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</si>
  <si>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</si>
  <si>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</si>
  <si>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</si>
  <si>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</si>
  <si>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</si>
  <si>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</si>
  <si>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</si>
  <si>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</si>
  <si>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</si>
  <si>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</si>
  <si>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</si>
  <si>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</si>
  <si>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</si>
  <si>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</si>
  <si>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</si>
  <si>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</si>
  <si>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</si>
  <si>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</si>
  <si>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</si>
  <si>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</si>
  <si>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</si>
  <si>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</si>
  <si>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</si>
  <si>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</si>
  <si>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</si>
  <si>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</si>
  <si>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</si>
  <si>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</si>
  <si>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</si>
  <si>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</si>
  <si>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</si>
  <si>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</si>
  <si>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</si>
  <si>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</si>
  <si>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</si>
  <si>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</si>
  <si>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</si>
  <si>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</si>
  <si>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</si>
  <si>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</si>
  <si>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</si>
  <si>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</si>
  <si>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</si>
  <si>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</si>
  <si>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</si>
  <si>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</si>
  <si>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</si>
  <si>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</si>
  <si>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</si>
  <si>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</si>
  <si>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</si>
  <si>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</si>
  <si>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</si>
  <si>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</si>
  <si>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</si>
  <si>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</si>
  <si>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</si>
  <si>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</si>
  <si>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</si>
  <si>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</si>
  <si>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</si>
  <si>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</si>
  <si>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</si>
  <si>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</si>
  <si>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</si>
  <si>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</si>
  <si>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</si>
  <si>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</si>
  <si>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</si>
  <si>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</si>
  <si>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</si>
  <si>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</si>
  <si>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</si>
  <si>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</si>
  <si>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</si>
  <si>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</si>
  <si>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</si>
  <si>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</si>
  <si>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</si>
  <si>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</si>
  <si>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</si>
  <si>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</si>
  <si>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</si>
  <si>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</si>
  <si>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</si>
  <si>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</si>
  <si>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</si>
  <si>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</si>
  <si>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</si>
  <si>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</si>
  <si>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</si>
  <si>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</si>
  <si>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</si>
  <si>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</si>
  <si>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</si>
  <si>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</si>
  <si>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</si>
  <si>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</si>
  <si>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</si>
  <si>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</si>
  <si>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</si>
  <si>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</si>
  <si>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</si>
  <si>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</si>
  <si>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</si>
  <si>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</si>
  <si>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</si>
  <si>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</si>
  <si>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</si>
  <si>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</si>
  <si>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</si>
  <si>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</si>
  <si>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</si>
  <si>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</si>
  <si>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</si>
  <si>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</si>
  <si>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</si>
  <si>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</si>
  <si>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</si>
  <si>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</si>
  <si>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</si>
  <si>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</si>
  <si>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</si>
  <si>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</si>
  <si>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</si>
  <si>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</si>
  <si>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</si>
  <si>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</si>
  <si>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</si>
  <si>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</si>
  <si>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</si>
  <si>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</si>
  <si>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</si>
  <si>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</si>
  <si>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</si>
  <si>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</si>
  <si>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</si>
  <si>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</si>
  <si>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</si>
  <si>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</si>
  <si>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</si>
  <si>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</si>
  <si>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</si>
  <si>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</si>
  <si>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</si>
  <si>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</si>
  <si>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</si>
  <si>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</si>
  <si>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</si>
  <si>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</si>
  <si>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</si>
  <si>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</si>
  <si>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</si>
  <si>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</si>
  <si>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</si>
  <si>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</si>
  <si>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</si>
  <si>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</si>
  <si>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</si>
  <si>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</si>
  <si>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</si>
  <si>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</si>
  <si>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</si>
  <si>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</si>
  <si>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</si>
  <si>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</si>
  <si>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</si>
  <si>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</si>
  <si>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</si>
  <si>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</si>
  <si>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</si>
  <si>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</si>
  <si>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</si>
  <si>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</si>
  <si>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</si>
  <si>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</si>
  <si>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</si>
  <si>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</si>
  <si>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</si>
  <si>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</si>
  <si>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</si>
  <si>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</si>
  <si>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</si>
  <si>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</si>
  <si>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</si>
  <si>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</si>
  <si>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</si>
  <si>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</si>
  <si>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</si>
  <si>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</si>
  <si>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</si>
  <si>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</si>
  <si>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</si>
  <si>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</si>
  <si>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</si>
  <si>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</si>
  <si>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</si>
  <si>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</si>
  <si>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</si>
  <si>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</si>
  <si>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</si>
  <si>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</si>
  <si>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</si>
  <si>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</si>
  <si>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</si>
  <si>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</si>
  <si>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</si>
  <si>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</si>
  <si>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</si>
  <si>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</si>
  <si>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</si>
  <si>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</si>
  <si>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</si>
  <si>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</si>
  <si>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</si>
  <si>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</si>
  <si>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</si>
  <si>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</si>
  <si>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</si>
  <si>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</si>
  <si>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</si>
  <si>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</si>
  <si>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</si>
  <si>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</si>
  <si>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</si>
  <si>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</si>
  <si>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</si>
  <si>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</si>
  <si>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</si>
  <si>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</si>
  <si>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</si>
  <si>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</si>
  <si>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</si>
  <si>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</si>
  <si>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</si>
  <si>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</si>
  <si>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</si>
  <si>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</si>
  <si>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</si>
  <si>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</si>
  <si>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</si>
  <si>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</si>
  <si>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</si>
  <si>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</si>
  <si>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</si>
  <si>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</si>
  <si>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</si>
  <si>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</si>
  <si>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</si>
  <si>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</si>
  <si>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</si>
  <si>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</si>
  <si>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</si>
  <si>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</si>
  <si>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</si>
  <si>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</si>
  <si>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</si>
  <si>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</si>
  <si>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</si>
  <si>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</si>
  <si>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</si>
  <si>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</si>
  <si>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</si>
  <si>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</si>
  <si>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</si>
  <si>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</si>
  <si>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</si>
  <si>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</si>
  <si>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</si>
  <si>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</si>
  <si>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</si>
  <si>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</si>
  <si>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</si>
  <si>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</si>
  <si>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</si>
  <si>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</si>
  <si>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</si>
  <si>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</si>
  <si>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</si>
  <si>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</si>
  <si>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</si>
  <si>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</si>
  <si>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</si>
  <si>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</si>
  <si>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</si>
  <si>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</si>
  <si>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</si>
  <si>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</si>
  <si>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</si>
  <si>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</si>
  <si>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</si>
  <si>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</si>
  <si>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</si>
  <si>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</si>
  <si>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</si>
  <si>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</si>
  <si>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</si>
  <si>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</si>
  <si>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</si>
  <si>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</si>
  <si>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</si>
  <si>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</si>
  <si>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</si>
  <si>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</si>
  <si>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</si>
  <si>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</si>
  <si>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</si>
  <si>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</si>
  <si>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</si>
  <si>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</si>
  <si>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</si>
  <si>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</si>
  <si>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</si>
  <si>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</si>
  <si>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</si>
  <si>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</si>
  <si>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</si>
  <si>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</si>
  <si>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</si>
  <si>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</si>
  <si>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</si>
  <si>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</si>
  <si>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</si>
  <si>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</si>
  <si>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</si>
  <si>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</si>
  <si>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</si>
  <si>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</si>
  <si>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</si>
  <si>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</si>
  <si>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</si>
  <si>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</si>
  <si>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</si>
  <si>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</si>
  <si>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</si>
  <si>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</si>
  <si>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</si>
  <si>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</si>
  <si>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</si>
  <si>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</si>
  <si>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</si>
  <si>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</si>
  <si>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</si>
  <si>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</si>
  <si>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</si>
  <si>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</si>
  <si>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</si>
  <si>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</si>
  <si>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</si>
  <si>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</si>
  <si>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</si>
  <si>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</si>
  <si>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</si>
  <si>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</si>
  <si>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</si>
  <si>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</si>
  <si>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</si>
  <si>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</si>
  <si>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</si>
  <si>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</si>
  <si>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</si>
  <si>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</si>
  <si>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</si>
  <si>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</si>
  <si>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</si>
  <si>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</si>
  <si>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</si>
  <si>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</si>
  <si>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</si>
  <si>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</si>
  <si>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</si>
  <si>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</si>
  <si>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</si>
  <si>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</si>
  <si>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</si>
  <si>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</si>
  <si>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</si>
  <si>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</si>
  <si>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</si>
  <si>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</si>
  <si>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</si>
  <si>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</si>
  <si>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</si>
  <si>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</si>
  <si>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</si>
  <si>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</si>
  <si>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</si>
  <si>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</si>
  <si>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</si>
  <si>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</si>
  <si>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</si>
  <si>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</si>
  <si>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</si>
  <si>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</si>
  <si>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</si>
  <si>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</si>
  <si>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</si>
  <si>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</si>
  <si>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</si>
  <si>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</si>
  <si>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</si>
  <si>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</si>
  <si>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</si>
  <si>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</si>
  <si>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</si>
  <si>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</si>
  <si>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</si>
  <si>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</si>
  <si>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</si>
  <si>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</si>
  <si>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</si>
  <si>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</si>
  <si>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</si>
  <si>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</si>
  <si>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</si>
  <si>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</si>
  <si>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</si>
  <si>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</si>
  <si>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</si>
  <si>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</si>
  <si>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</si>
  <si>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</si>
  <si>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</si>
  <si>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</si>
  <si>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</si>
  <si>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</si>
  <si>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</si>
  <si>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</si>
  <si>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</si>
  <si>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</si>
  <si>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</si>
  <si>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</si>
  <si>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</si>
  <si>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</si>
  <si>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</si>
  <si>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</si>
  <si>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</si>
  <si>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</si>
  <si>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</si>
  <si>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</si>
  <si>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</si>
  <si>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</si>
  <si>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</si>
  <si>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</si>
  <si>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</si>
  <si>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</si>
  <si>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</si>
  <si>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</si>
  <si>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</si>
  <si>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</si>
  <si>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</si>
  <si>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</si>
  <si>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</si>
  <si>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</si>
  <si>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</si>
  <si>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</si>
  <si>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</si>
  <si>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</si>
  <si>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</si>
  <si>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</si>
  <si>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</si>
  <si>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</si>
  <si>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</si>
  <si>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</si>
  <si>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</si>
  <si>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</si>
  <si>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</si>
  <si>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</si>
  <si>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</si>
  <si>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</si>
  <si>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</si>
  <si>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</si>
  <si>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</si>
  <si>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</si>
  <si>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</si>
  <si>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</si>
  <si>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</si>
  <si>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</si>
  <si>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</si>
  <si>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</si>
  <si>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</si>
  <si>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</si>
  <si>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</si>
  <si>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</si>
  <si>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</si>
  <si>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</si>
  <si>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</si>
  <si>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</si>
  <si>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</si>
  <si>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</si>
  <si>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</si>
  <si>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</si>
  <si>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</si>
  <si>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</si>
  <si>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</si>
  <si>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</si>
  <si>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</si>
  <si>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</si>
  <si>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</si>
  <si>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</si>
  <si>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</si>
  <si>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</si>
  <si>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</si>
  <si>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</si>
  <si>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</si>
  <si>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</si>
  <si>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</si>
  <si>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</si>
  <si>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</si>
  <si>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</si>
  <si>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</si>
  <si>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</si>
  <si>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</si>
  <si>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</si>
  <si>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</si>
  <si>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</si>
  <si>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</si>
  <si>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</si>
  <si>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</si>
  <si>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</si>
  <si>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</si>
  <si>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</si>
  <si>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</si>
  <si>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</si>
  <si>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</si>
  <si>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</si>
  <si>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</si>
  <si>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</si>
  <si>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</si>
  <si>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</si>
  <si>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</si>
  <si>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</si>
  <si>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</si>
  <si>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</si>
  <si>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</si>
  <si>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</si>
  <si>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</si>
  <si>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</si>
  <si>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</si>
  <si>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</si>
  <si>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</si>
  <si>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</si>
  <si>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</si>
  <si>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</si>
  <si>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</si>
  <si>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</si>
  <si>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</si>
  <si>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</si>
  <si>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</si>
  <si>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</si>
  <si>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</si>
  <si>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</si>
  <si>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</si>
  <si>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</si>
  <si>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</si>
  <si>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</si>
  <si>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</si>
  <si>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</si>
  <si>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</si>
  <si>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</si>
  <si>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</si>
  <si>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</si>
  <si>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</si>
  <si>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</si>
  <si>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</si>
  <si>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</si>
  <si>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</si>
  <si>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</si>
  <si>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</si>
  <si>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</si>
  <si>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</si>
  <si>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</si>
  <si>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</si>
  <si>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</si>
  <si>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</si>
  <si>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</si>
  <si>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</si>
  <si>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</si>
  <si>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</si>
  <si>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</si>
  <si>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</si>
  <si>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</si>
  <si>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</si>
  <si>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</si>
  <si>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</si>
  <si>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</si>
  <si>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</si>
  <si>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</si>
  <si>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</si>
  <si>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</si>
  <si>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</si>
  <si>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</si>
  <si>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</si>
  <si>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</si>
  <si>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</si>
  <si>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</si>
  <si>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</si>
  <si>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</si>
  <si>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</si>
  <si>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</si>
  <si>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</si>
  <si>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</si>
  <si>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</si>
  <si>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</si>
  <si>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</si>
  <si>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</si>
  <si>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</si>
  <si>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</si>
  <si>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</si>
  <si>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</si>
  <si>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</si>
  <si>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</si>
  <si>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</si>
  <si>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</si>
  <si>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</si>
  <si>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</si>
  <si>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</si>
  <si>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</si>
  <si>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</si>
  <si>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</si>
  <si>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</si>
  <si>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</si>
  <si>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</si>
  <si>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</si>
  <si>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</si>
  <si>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</si>
  <si>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</si>
  <si>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</si>
  <si>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</si>
  <si>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</si>
  <si>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</si>
  <si>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</si>
  <si>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</si>
  <si>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</si>
  <si>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</si>
  <si>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</si>
  <si>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</si>
  <si>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</si>
  <si>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</si>
  <si>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</si>
  <si>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</si>
  <si>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</si>
  <si>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</si>
  <si>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</si>
  <si>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</si>
  <si>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</si>
  <si>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</si>
  <si>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</si>
  <si>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</si>
  <si>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</si>
  <si>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</si>
  <si>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</si>
  <si>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</si>
  <si>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</si>
  <si>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</si>
  <si>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</si>
  <si>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</si>
  <si>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</si>
  <si>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</si>
  <si>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</si>
  <si>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</si>
  <si>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</si>
  <si>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</si>
  <si>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</si>
  <si>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</si>
  <si>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</si>
  <si>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</si>
  <si>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</si>
  <si>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</si>
  <si>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</si>
  <si>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</si>
  <si>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</si>
  <si>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</si>
  <si>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</si>
  <si>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</si>
  <si>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</si>
  <si>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</si>
  <si>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</si>
  <si>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</si>
  <si>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</si>
  <si>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</si>
  <si>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</si>
  <si>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</si>
  <si>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</si>
  <si>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</si>
  <si>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</si>
  <si>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</si>
  <si>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</si>
  <si>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</si>
  <si>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</si>
  <si>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</si>
  <si>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</si>
  <si>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</si>
  <si>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</si>
  <si>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</si>
  <si>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</si>
  <si>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</si>
  <si>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</si>
  <si>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</si>
  <si>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</si>
  <si>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</si>
  <si>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</si>
  <si>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</si>
  <si>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</si>
  <si>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</si>
  <si>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</si>
  <si>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</si>
  <si>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</si>
  <si>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</si>
  <si>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</si>
  <si>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</si>
  <si>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</si>
  <si>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</si>
  <si>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</si>
  <si>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</si>
  <si>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</si>
  <si>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</si>
  <si>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</si>
  <si>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</si>
  <si>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</si>
  <si>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</si>
  <si>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</si>
  <si>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</si>
  <si>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</si>
  <si>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</si>
  <si>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</si>
  <si>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</si>
  <si>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</si>
  <si>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</si>
  <si>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</si>
  <si>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</si>
  <si>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</si>
  <si>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</si>
  <si>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</si>
  <si>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</si>
  <si>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</si>
  <si>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</si>
  <si>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</si>
  <si>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</si>
  <si>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</si>
  <si>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</si>
  <si>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</si>
  <si>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</si>
  <si>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</si>
  <si>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</si>
  <si>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</si>
  <si>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</si>
  <si>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</si>
  <si>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</si>
  <si>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</si>
  <si>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</si>
  <si>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</si>
  <si>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</si>
  <si>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</si>
  <si>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</si>
  <si>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</si>
  <si>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</si>
  <si>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</si>
  <si>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</si>
  <si>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</si>
  <si>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</si>
  <si>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</si>
  <si>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</si>
  <si>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</si>
  <si>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</si>
  <si>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</si>
  <si>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</si>
  <si>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</si>
  <si>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</si>
  <si>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</si>
  <si>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</si>
  <si>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</si>
  <si>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</si>
  <si>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</si>
  <si>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</si>
  <si>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</si>
  <si>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</si>
  <si>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</si>
  <si>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</si>
  <si>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</si>
  <si>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</si>
  <si>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</si>
  <si>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</si>
  <si>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</si>
  <si>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</si>
  <si>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</si>
  <si>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</si>
  <si>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</si>
  <si>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</si>
  <si>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</si>
  <si>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</si>
  <si>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</si>
  <si>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</si>
  <si>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</si>
  <si>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</si>
  <si>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</si>
  <si>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</si>
  <si>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</si>
  <si>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</si>
  <si>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</si>
  <si>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</si>
  <si>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</si>
  <si>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</si>
  <si>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</si>
  <si>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</si>
  <si>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</si>
  <si>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</si>
  <si>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</si>
  <si>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</si>
  <si>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</si>
  <si>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</si>
  <si>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</si>
  <si>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</si>
  <si>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</si>
  <si>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</si>
  <si>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</si>
  <si>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</si>
  <si>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</si>
  <si>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</si>
  <si>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</si>
  <si>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</si>
  <si>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</si>
  <si>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</si>
  <si>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</si>
  <si>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</si>
  <si>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</si>
  <si>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</si>
  <si>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</si>
  <si>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</si>
  <si>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</si>
  <si>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</si>
  <si>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</si>
  <si>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</si>
  <si>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</si>
  <si>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</si>
  <si>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</si>
  <si>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</si>
  <si>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</si>
  <si>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</si>
  <si>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</si>
  <si>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</si>
  <si>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</si>
  <si>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</si>
  <si>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</si>
  <si>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</si>
  <si>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</si>
  <si>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</si>
  <si>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</si>
  <si>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</si>
  <si>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</si>
  <si>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</si>
  <si>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</si>
  <si>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</si>
  <si>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</si>
  <si>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</si>
  <si>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</si>
  <si>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</si>
  <si>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</si>
  <si>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</si>
  <si>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</si>
  <si>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</si>
  <si>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</si>
  <si>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</si>
  <si>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</si>
  <si>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</si>
  <si>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</si>
  <si>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</si>
  <si>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</si>
  <si>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</si>
  <si>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</si>
  <si>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</si>
  <si>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</si>
  <si>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</si>
  <si>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</si>
  <si>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</si>
  <si>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</si>
  <si>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</si>
  <si>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</si>
  <si>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</si>
  <si>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</si>
  <si>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</si>
  <si>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</si>
  <si>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</si>
  <si>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</si>
  <si>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</si>
  <si>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</si>
  <si>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</si>
  <si>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</si>
  <si>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</si>
  <si>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</si>
  <si>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</si>
  <si>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</si>
  <si>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</si>
  <si>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</si>
  <si>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</si>
  <si>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</si>
  <si>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</si>
  <si>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</si>
  <si>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</si>
  <si>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</si>
  <si>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</si>
  <si>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</si>
  <si>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</si>
  <si>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</si>
  <si>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</si>
  <si>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</si>
  <si>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</si>
  <si>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</si>
  <si>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</si>
  <si>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</si>
  <si>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</si>
  <si>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</si>
  <si>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</si>
  <si>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</si>
  <si>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</si>
  <si>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</si>
  <si>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</si>
  <si>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</si>
  <si>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</si>
  <si>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</si>
  <si>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</si>
  <si>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</si>
  <si>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</si>
  <si>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</si>
  <si>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</si>
  <si>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</si>
  <si>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</si>
  <si>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</si>
  <si>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</si>
  <si>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</si>
  <si>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</si>
  <si>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</si>
  <si>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</si>
  <si>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</si>
  <si>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</si>
  <si>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</si>
  <si>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</si>
  <si>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</si>
  <si>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</si>
  <si>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</si>
  <si>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</si>
  <si>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</si>
  <si>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</si>
  <si>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</si>
  <si>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</si>
  <si>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</si>
  <si>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</si>
  <si>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</si>
  <si>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</si>
  <si>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</si>
  <si>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</si>
  <si>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</si>
  <si>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</si>
  <si>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</si>
  <si>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</si>
  <si>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</si>
  <si>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</si>
  <si>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</si>
  <si>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</si>
  <si>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</si>
  <si>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</si>
  <si>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</si>
  <si>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</si>
  <si>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</si>
  <si>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</si>
  <si>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</si>
  <si>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</si>
  <si>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</si>
  <si>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</si>
  <si>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</si>
  <si>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</si>
  <si>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</si>
  <si>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</si>
  <si>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</si>
  <si>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</si>
  <si>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</si>
  <si>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</si>
  <si>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</si>
  <si>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</si>
  <si>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</si>
  <si>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</si>
  <si>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</si>
  <si>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</si>
  <si>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</si>
  <si>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</si>
  <si>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</si>
  <si>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</si>
  <si>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</si>
  <si>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</si>
  <si>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</si>
  <si>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</si>
  <si>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</si>
  <si>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</si>
  <si>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</si>
  <si>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</si>
  <si>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</si>
  <si>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</si>
  <si>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</si>
  <si>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</si>
  <si>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</si>
  <si>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</si>
  <si>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</si>
  <si>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</si>
  <si>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</si>
  <si>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</si>
  <si>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</si>
  <si>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</si>
  <si>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</si>
  <si>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</si>
  <si>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</si>
  <si>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</si>
  <si>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</si>
  <si>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</si>
  <si>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</si>
  <si>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</si>
  <si>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</si>
  <si>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</si>
  <si>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</si>
  <si>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</si>
  <si>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</si>
  <si>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</si>
  <si>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</si>
  <si>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</si>
  <si>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</si>
  <si>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</si>
  <si>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</si>
  <si>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</si>
  <si>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</si>
  <si>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</si>
  <si>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</si>
  <si>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</si>
  <si>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</si>
  <si>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</si>
  <si>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</si>
  <si>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</si>
  <si>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</si>
  <si>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</si>
  <si>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</si>
  <si>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</si>
  <si>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</si>
  <si>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</si>
  <si>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</si>
  <si>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</si>
  <si>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</si>
  <si>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</si>
  <si>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</si>
  <si>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</si>
  <si>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</si>
  <si>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</si>
  <si>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</si>
  <si>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</si>
  <si>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</si>
  <si>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</si>
  <si>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</si>
  <si>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</si>
  <si>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</si>
  <si>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</si>
  <si>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</si>
  <si>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</si>
  <si>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</si>
  <si>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</si>
  <si>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</si>
  <si>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</si>
  <si>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</si>
  <si>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</si>
  <si>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</si>
  <si>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</si>
  <si>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</si>
  <si>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</si>
  <si>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</si>
  <si>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</si>
  <si>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</si>
  <si>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</si>
  <si>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</si>
  <si>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</si>
  <si>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</si>
  <si>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</si>
  <si>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</si>
  <si>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</si>
  <si>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</si>
  <si>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</si>
  <si>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</si>
  <si>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</si>
  <si>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</si>
  <si>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</si>
  <si>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</si>
  <si>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</si>
  <si>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</si>
  <si>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</si>
  <si>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</si>
  <si>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</si>
  <si>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</si>
  <si>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</si>
  <si>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</si>
  <si>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</si>
  <si>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</si>
  <si>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</si>
  <si>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</si>
  <si>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</si>
  <si>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</si>
  <si>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</si>
  <si>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</si>
  <si>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</si>
  <si>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</si>
  <si>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</si>
  <si>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</si>
  <si>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</si>
  <si>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</si>
  <si>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</si>
  <si>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</si>
  <si>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</si>
  <si>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</si>
  <si>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</si>
  <si>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</si>
  <si>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</si>
  <si>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</si>
  <si>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</si>
  <si>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</si>
  <si>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</si>
  <si>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</si>
  <si>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</si>
  <si>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</si>
  <si>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</si>
  <si>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</si>
  <si>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</si>
  <si>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</si>
  <si>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</si>
  <si>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</si>
  <si>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</si>
  <si>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</si>
  <si>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</si>
  <si>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</si>
  <si>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</si>
  <si>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</si>
  <si>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</si>
  <si>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</si>
  <si>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</si>
  <si>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</si>
  <si>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</si>
  <si>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</si>
  <si>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</si>
  <si>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</si>
  <si>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</si>
  <si>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</si>
  <si>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</si>
  <si>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</si>
  <si>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</si>
  <si>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</si>
  <si>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</si>
  <si>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</si>
  <si>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</si>
  <si>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</si>
  <si>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</si>
  <si>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</si>
  <si>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</si>
  <si>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</si>
  <si>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</si>
  <si>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</si>
  <si>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</si>
  <si>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</si>
  <si>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</si>
  <si>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</si>
  <si>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</si>
  <si>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</si>
  <si>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</si>
  <si>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</si>
  <si>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</si>
  <si>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</si>
  <si>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</si>
  <si>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</si>
  <si>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</si>
  <si>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</si>
  <si>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</si>
  <si>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</si>
  <si>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</si>
  <si>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</si>
  <si>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</si>
  <si>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</si>
  <si>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</si>
  <si>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</si>
  <si>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</si>
  <si>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</si>
  <si>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</si>
  <si>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</si>
  <si>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</si>
  <si>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</si>
  <si>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</si>
  <si>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</si>
  <si>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</si>
  <si>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</si>
  <si>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</si>
  <si>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</si>
  <si>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</si>
  <si>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</si>
  <si>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</si>
  <si>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</si>
  <si>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</si>
  <si>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</si>
  <si>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</si>
  <si>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</si>
  <si>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</si>
  <si>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</si>
  <si>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</si>
  <si>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</si>
  <si>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</si>
  <si>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</si>
  <si>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</si>
  <si>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</si>
  <si>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</si>
  <si>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</si>
  <si>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</si>
  <si>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</si>
  <si>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</si>
  <si>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</si>
  <si>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</si>
  <si>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</si>
  <si>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</si>
  <si>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</si>
  <si>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</si>
  <si>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</si>
  <si>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</si>
  <si>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</si>
  <si>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</si>
  <si>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</si>
  <si>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</si>
  <si>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</si>
  <si>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</si>
  <si>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</si>
  <si>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</si>
  <si>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</si>
  <si>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</si>
  <si>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</si>
  <si>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</si>
  <si>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</si>
  <si>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</si>
  <si>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</si>
  <si>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</si>
  <si>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</si>
  <si>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</si>
  <si>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</si>
  <si>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</si>
  <si>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</si>
  <si>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</si>
  <si>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</si>
  <si>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</si>
  <si>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</si>
  <si>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</si>
  <si>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</si>
  <si>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</si>
  <si>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</si>
  <si>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</si>
  <si>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</si>
  <si>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</si>
  <si>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</si>
  <si>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</si>
  <si>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</si>
  <si>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</si>
  <si>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</si>
  <si>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</si>
  <si>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</si>
  <si>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</si>
  <si>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</si>
  <si>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</si>
  <si>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</si>
  <si>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</si>
  <si>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</si>
  <si>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</si>
  <si>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</si>
  <si>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</si>
  <si>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</si>
  <si>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</si>
  <si>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</si>
  <si>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</si>
  <si>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</si>
  <si>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</si>
  <si>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</si>
  <si>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</si>
  <si>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</si>
  <si>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</si>
  <si>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</si>
  <si>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</si>
  <si>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</si>
  <si>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</si>
  <si>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</si>
  <si>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</si>
  <si>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</si>
  <si>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</si>
  <si>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</si>
  <si>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</si>
  <si>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</si>
  <si>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</si>
  <si>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</si>
  <si>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</si>
  <si>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</si>
  <si>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</si>
  <si>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</si>
  <si>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</si>
  <si>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</si>
  <si>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</si>
  <si>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</si>
  <si>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</si>
  <si>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</si>
  <si>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</si>
  <si>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</si>
  <si>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</si>
  <si>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</si>
  <si>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</si>
  <si>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</si>
  <si>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</si>
  <si>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</si>
  <si>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</si>
  <si>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</si>
  <si>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</si>
  <si>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</si>
  <si>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</si>
  <si>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</si>
  <si>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</si>
  <si>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</si>
  <si>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</si>
  <si>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</si>
  <si>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</si>
  <si>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</si>
  <si>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</si>
  <si>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</si>
  <si>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</si>
  <si>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</si>
  <si>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</si>
  <si>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</si>
  <si>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</si>
  <si>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</si>
  <si>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</si>
  <si>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</si>
  <si>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</si>
  <si>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</si>
  <si>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</si>
  <si>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</si>
  <si>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</si>
  <si>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</si>
  <si>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</si>
  <si>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</si>
  <si>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</si>
  <si>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</si>
  <si>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</si>
  <si>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</si>
  <si>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</si>
  <si>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</si>
  <si>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</si>
  <si>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</si>
  <si>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</si>
  <si>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</si>
  <si>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</si>
  <si>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</si>
  <si>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</si>
  <si>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</si>
  <si>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</si>
  <si>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</si>
  <si>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</si>
  <si>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</si>
  <si>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</si>
  <si>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</si>
  <si>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</si>
  <si>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</si>
  <si>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</si>
  <si>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</si>
  <si>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</si>
  <si>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</si>
  <si>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</si>
  <si>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</si>
  <si>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</si>
  <si>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</si>
  <si>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</si>
  <si>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</si>
  <si>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</si>
  <si>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</si>
  <si>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</si>
  <si>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</si>
  <si>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</si>
  <si>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</si>
  <si>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</si>
  <si>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</si>
  <si>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</si>
  <si>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</si>
  <si>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</si>
  <si>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</si>
  <si>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</si>
  <si>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</si>
  <si>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</si>
  <si>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</si>
  <si>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</si>
  <si>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</si>
  <si>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</si>
  <si>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</si>
  <si>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</si>
  <si>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</si>
  <si>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</si>
  <si>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</si>
  <si>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</si>
  <si>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</si>
  <si>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</si>
  <si>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</si>
  <si>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</si>
  <si>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</si>
  <si>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</si>
  <si>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</si>
  <si>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</si>
  <si>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</si>
  <si>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</si>
  <si>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</si>
  <si>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</si>
  <si>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</si>
  <si>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</si>
  <si>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</si>
  <si>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</si>
  <si>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</si>
  <si>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</si>
  <si>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</si>
  <si>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</si>
  <si>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</si>
  <si>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</si>
  <si>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</si>
  <si>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</si>
  <si>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</si>
  <si>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</si>
  <si>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</si>
  <si>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</si>
  <si>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</si>
  <si>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</si>
  <si>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</si>
  <si>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</si>
  <si>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</si>
  <si>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</si>
  <si>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</si>
  <si>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</si>
  <si>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</si>
  <si>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</si>
  <si>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</si>
  <si>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</si>
  <si>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</si>
  <si>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</si>
  <si>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</si>
  <si>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</si>
  <si>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</si>
  <si>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</si>
  <si>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</si>
  <si>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</si>
  <si>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</si>
  <si>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</si>
  <si>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</si>
  <si>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</si>
  <si>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</si>
  <si>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</si>
  <si>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</si>
  <si>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</si>
  <si>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</si>
  <si>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</si>
  <si>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</si>
  <si>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</si>
  <si>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</si>
  <si>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</si>
  <si>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</si>
  <si>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</si>
  <si>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</si>
  <si>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</si>
  <si>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</si>
  <si>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</si>
  <si>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</si>
  <si>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</si>
  <si>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</si>
  <si>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</si>
  <si>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</si>
  <si>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</si>
  <si>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</si>
  <si>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</si>
  <si>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</si>
  <si>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</si>
  <si>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</si>
  <si>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</si>
  <si>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</si>
  <si>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</si>
  <si>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</si>
  <si>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</si>
  <si>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</si>
  <si>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</si>
  <si>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</si>
  <si>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</si>
  <si>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</si>
  <si>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</si>
  <si>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</si>
  <si>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</si>
  <si>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</si>
  <si>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</si>
  <si>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</si>
  <si>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</si>
  <si>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</si>
  <si>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</si>
  <si>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</si>
  <si>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</si>
  <si>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</si>
  <si>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</si>
  <si>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</si>
  <si>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</si>
  <si>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</si>
  <si>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</si>
  <si>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</si>
  <si>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</si>
  <si>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</si>
  <si>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</si>
  <si>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</si>
  <si>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</si>
  <si>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</si>
  <si>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</si>
  <si>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</si>
  <si>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</si>
  <si>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</si>
  <si>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</si>
  <si>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</si>
  <si>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</si>
  <si>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</si>
  <si>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</si>
  <si>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</si>
  <si>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</si>
  <si>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</si>
  <si>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</si>
  <si>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</si>
  <si>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</si>
  <si>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</si>
  <si>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</si>
  <si>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</si>
  <si>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</si>
  <si>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</si>
  <si>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</si>
  <si>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</si>
  <si>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</si>
  <si>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</si>
  <si>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</si>
  <si>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</si>
  <si>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</si>
  <si>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</si>
  <si>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</si>
  <si>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</si>
  <si>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</si>
  <si>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</si>
  <si>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</si>
  <si>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</si>
  <si>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</si>
  <si>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</si>
  <si>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</si>
  <si>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</si>
  <si>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</si>
  <si>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</si>
  <si>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</si>
  <si>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</si>
  <si>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</si>
  <si>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</si>
  <si>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</si>
  <si>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</si>
  <si>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</si>
  <si>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</si>
  <si>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</si>
  <si>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</si>
  <si>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</si>
  <si>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</si>
  <si>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</si>
  <si>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</si>
  <si>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</si>
  <si>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</si>
  <si>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</si>
  <si>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</si>
  <si>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</si>
  <si>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</si>
  <si>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</si>
  <si>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</si>
  <si>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</si>
  <si>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</si>
  <si>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</si>
  <si>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</si>
  <si>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</si>
  <si>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</si>
  <si>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</si>
  <si>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</si>
  <si>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</si>
  <si>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</si>
  <si>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</si>
  <si>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</si>
  <si>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</si>
  <si>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</si>
  <si>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</si>
  <si>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</si>
  <si>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</si>
  <si>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</si>
  <si>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</si>
  <si>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</si>
  <si>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</si>
  <si>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</si>
  <si>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</si>
  <si>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</si>
  <si>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</si>
  <si>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</si>
  <si>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</si>
  <si>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</si>
  <si>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</si>
  <si>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</si>
  <si>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</si>
  <si>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</si>
  <si>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</si>
  <si>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</si>
  <si>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</si>
  <si>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</si>
  <si>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</si>
  <si>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</si>
  <si>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</si>
  <si>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</si>
  <si>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</si>
  <si>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</si>
  <si>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</si>
  <si>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</si>
  <si>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</si>
  <si>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</si>
  <si>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</si>
  <si>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</si>
  <si>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</si>
  <si>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</si>
  <si>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</si>
  <si>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</si>
  <si>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</si>
  <si>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</si>
  <si>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</si>
  <si>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</si>
  <si>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</si>
  <si>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</si>
  <si>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</si>
  <si>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</si>
  <si>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</si>
  <si>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</si>
  <si>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</si>
  <si>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</si>
  <si>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</si>
  <si>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</si>
  <si>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</si>
  <si>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</si>
  <si>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</si>
  <si>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</si>
  <si>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</si>
  <si>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</si>
  <si>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</si>
  <si>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</si>
  <si>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</si>
  <si>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</si>
  <si>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</si>
  <si>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</si>
  <si>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</si>
  <si>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</si>
  <si>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</si>
  <si>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</si>
  <si>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</si>
  <si>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</si>
  <si>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</si>
  <si>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</si>
  <si>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</si>
  <si>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</si>
  <si>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</si>
  <si>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</si>
  <si>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</si>
  <si>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</si>
  <si>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</si>
  <si>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</si>
  <si>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</si>
  <si>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</si>
  <si>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</si>
  <si>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</si>
  <si>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</si>
  <si>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</si>
  <si>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</si>
  <si>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</si>
  <si>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</si>
  <si>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</si>
  <si>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</si>
  <si>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</si>
  <si>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</si>
  <si>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</si>
  <si>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</si>
  <si>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</si>
  <si>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</si>
  <si>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</si>
  <si>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</si>
  <si>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</si>
  <si>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</si>
  <si>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</si>
  <si>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</si>
  <si>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</si>
  <si>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</si>
  <si>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</si>
  <si>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</si>
  <si>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</si>
  <si>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</si>
  <si>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</si>
  <si>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</si>
  <si>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</si>
  <si>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</si>
  <si>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</si>
  <si>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</si>
  <si>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</si>
  <si>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</si>
  <si>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</si>
  <si>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</si>
  <si>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</si>
  <si>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</si>
  <si>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</si>
  <si>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</si>
  <si>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</si>
  <si>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</si>
  <si>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</si>
  <si>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</si>
  <si>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</si>
  <si>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</si>
  <si>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</si>
  <si>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</si>
  <si>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</si>
  <si>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</si>
  <si>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</si>
  <si>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</si>
  <si>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</si>
  <si>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</si>
  <si>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</si>
  <si>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</si>
  <si>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</si>
  <si>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</si>
  <si>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</si>
  <si>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</si>
  <si>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</si>
  <si>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</si>
  <si>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</si>
  <si>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</si>
  <si>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</si>
  <si>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</si>
  <si>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</si>
  <si>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</si>
  <si>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</si>
  <si>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</si>
  <si>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</si>
  <si>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</si>
  <si>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</si>
  <si>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</si>
  <si>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</si>
  <si>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</si>
  <si>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</si>
  <si>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</si>
  <si>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</si>
  <si>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</si>
  <si>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</si>
  <si>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</si>
  <si>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</si>
  <si>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</si>
  <si>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</si>
  <si>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</si>
  <si>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</si>
  <si>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</si>
  <si>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</si>
  <si>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</si>
  <si>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</si>
  <si>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</si>
  <si>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</si>
  <si>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</si>
  <si>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</si>
  <si>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</si>
  <si>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</si>
  <si>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</si>
  <si>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</si>
  <si>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</si>
  <si>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</si>
  <si>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</si>
  <si>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</si>
  <si>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</si>
  <si>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</si>
  <si>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</si>
  <si>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</si>
  <si>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</si>
  <si>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</si>
  <si>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</si>
  <si>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</si>
  <si>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</si>
  <si>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</si>
  <si>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</si>
  <si>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</si>
  <si>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</si>
  <si>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</si>
  <si>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</si>
  <si>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</si>
  <si>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</si>
  <si>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</si>
  <si>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</si>
  <si>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</si>
  <si>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</si>
  <si>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</si>
  <si>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</si>
  <si>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</si>
  <si>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</si>
  <si>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</si>
  <si>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</si>
  <si>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</si>
  <si>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</si>
  <si>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</si>
  <si>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</si>
  <si>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</si>
  <si>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</si>
  <si>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</si>
  <si>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</si>
  <si>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</si>
  <si>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</si>
  <si>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</si>
  <si>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</si>
  <si>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</si>
  <si>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</si>
  <si>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</si>
  <si>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</si>
  <si>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</si>
  <si>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</si>
  <si>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</si>
  <si>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</si>
  <si>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</si>
  <si>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</si>
  <si>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</si>
  <si>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</si>
  <si>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</si>
  <si>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</si>
  <si>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</si>
  <si>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</si>
  <si>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</si>
  <si>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</si>
  <si>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</si>
  <si>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</si>
  <si>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</si>
  <si>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</si>
  <si>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</si>
  <si>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</si>
  <si>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</si>
  <si>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</si>
  <si>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</si>
  <si>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</si>
  <si>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</si>
  <si>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</si>
  <si>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</si>
  <si>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</si>
  <si>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</si>
  <si>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</si>
  <si>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</si>
  <si>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</si>
  <si>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</si>
  <si>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</si>
  <si>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</si>
  <si>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</si>
  <si>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</si>
  <si>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</si>
  <si>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</si>
  <si>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</si>
  <si>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</si>
  <si>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</si>
  <si>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</si>
  <si>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</si>
  <si>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</si>
  <si>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</si>
  <si>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</si>
  <si>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</si>
  <si>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</si>
  <si>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</si>
  <si>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</si>
  <si>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</si>
  <si>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</si>
  <si>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</si>
  <si>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</si>
  <si>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</si>
  <si>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</si>
  <si>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</si>
  <si>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</si>
  <si>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</si>
  <si>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</si>
  <si>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</si>
  <si>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</si>
  <si>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</si>
  <si>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</si>
  <si>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</si>
  <si>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</si>
  <si>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</si>
  <si>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</si>
  <si>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</si>
  <si>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</si>
  <si>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</si>
  <si>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</si>
  <si>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</si>
  <si>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</si>
  <si>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</si>
  <si>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</si>
  <si>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</si>
  <si>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</si>
  <si>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</si>
  <si>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</si>
  <si>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</si>
  <si>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</si>
  <si>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</si>
  <si>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</si>
  <si>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</si>
  <si>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</si>
  <si>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</si>
  <si>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</si>
  <si>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</si>
  <si>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</si>
  <si>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</si>
  <si>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</si>
  <si>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</si>
  <si>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</si>
  <si>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</si>
  <si>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</si>
  <si>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</si>
  <si>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</si>
  <si>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</si>
  <si>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</si>
  <si>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</si>
  <si>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</si>
  <si>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</si>
  <si>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</si>
  <si>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</si>
  <si>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</si>
  <si>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</si>
  <si>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</si>
  <si>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</si>
  <si>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</si>
  <si>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</si>
  <si>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</si>
  <si>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</si>
  <si>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</si>
  <si>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</si>
  <si>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</si>
  <si>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</si>
  <si>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</si>
  <si>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</si>
  <si>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</si>
  <si>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</si>
  <si>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</si>
  <si>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</si>
  <si>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</si>
  <si>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</si>
  <si>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</si>
  <si>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</si>
  <si>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</si>
  <si>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</si>
  <si>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</si>
  <si>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</si>
  <si>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</si>
  <si>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</si>
  <si>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</si>
  <si>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</si>
  <si>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</si>
  <si>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</si>
  <si>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</si>
  <si>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</si>
  <si>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</si>
  <si>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</si>
  <si>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</si>
  <si>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</si>
  <si>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</si>
  <si>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</si>
  <si>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</si>
  <si>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</si>
  <si>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</si>
  <si>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</si>
  <si>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</si>
  <si>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</si>
  <si>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</si>
  <si>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</si>
  <si>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</si>
  <si>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</si>
  <si>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</si>
  <si>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</si>
  <si>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</si>
  <si>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</si>
  <si>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</si>
  <si>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</si>
  <si>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</si>
  <si>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</si>
  <si>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</si>
  <si>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</si>
  <si>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</si>
  <si>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</si>
  <si>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</si>
  <si>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</si>
  <si>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</si>
  <si>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</si>
  <si>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</si>
  <si>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</si>
  <si>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</si>
  <si>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</si>
  <si>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</si>
  <si>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</si>
  <si>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</si>
  <si>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</si>
  <si>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</si>
  <si>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</si>
  <si>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</si>
  <si>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</si>
  <si>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</si>
  <si>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</si>
  <si>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</si>
  <si>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</si>
  <si>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</si>
  <si>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</si>
  <si>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</si>
  <si>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</si>
  <si>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</si>
  <si>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</si>
  <si>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</si>
  <si>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</si>
  <si>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</si>
  <si>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</si>
  <si>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</si>
  <si>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</si>
  <si>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</si>
  <si>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</si>
  <si>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</si>
  <si>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</si>
  <si>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</si>
  <si>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</si>
  <si>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</si>
  <si>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</si>
  <si>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</si>
  <si>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</si>
  <si>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</si>
  <si>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</si>
  <si>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</si>
  <si>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</si>
  <si>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</si>
  <si>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</si>
  <si>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</si>
  <si>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</si>
  <si>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</si>
  <si>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</si>
  <si>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</si>
  <si>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</si>
  <si>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</si>
  <si>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</si>
  <si>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</si>
  <si>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</si>
  <si>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</si>
  <si>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</si>
  <si>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</si>
  <si>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</si>
  <si>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</si>
  <si>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</si>
  <si>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</si>
  <si>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</si>
  <si>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</si>
  <si>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</si>
  <si>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</si>
  <si>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</si>
  <si>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</si>
  <si>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</si>
  <si>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</si>
  <si>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</si>
  <si>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</si>
  <si>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</si>
  <si>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</si>
  <si>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</si>
  <si>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</si>
  <si>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</si>
  <si>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</si>
  <si>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</si>
  <si>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</si>
  <si>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</si>
  <si>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</si>
  <si>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</si>
  <si>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</si>
  <si>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</si>
  <si>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</si>
  <si>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</si>
  <si>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</si>
  <si>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</si>
  <si>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</si>
  <si>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</si>
  <si>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</si>
  <si>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</si>
  <si>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</si>
  <si>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</si>
  <si>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</si>
  <si>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</si>
  <si>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</si>
  <si>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</si>
  <si>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</si>
  <si>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</si>
  <si>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</si>
  <si>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</si>
  <si>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</si>
  <si>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</si>
  <si>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</si>
  <si>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</si>
  <si>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</si>
  <si>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</si>
  <si>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</si>
  <si>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</si>
  <si>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</si>
  <si>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</si>
  <si>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</si>
  <si>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</si>
  <si>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</si>
  <si>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</si>
  <si>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</si>
  <si>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</si>
  <si>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</si>
  <si>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</si>
  <si>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</si>
  <si>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</si>
  <si>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</si>
  <si>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</si>
  <si>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</si>
  <si>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</si>
  <si>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</si>
  <si>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</si>
  <si>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</si>
  <si>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</si>
  <si>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</si>
  <si>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</si>
  <si>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</si>
  <si>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</si>
  <si>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</si>
  <si>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</si>
  <si>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</si>
  <si>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</si>
  <si>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</si>
  <si>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</si>
  <si>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</si>
  <si>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</si>
  <si>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</si>
  <si>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</si>
  <si>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</si>
  <si>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</si>
  <si>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</si>
  <si>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</si>
  <si>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</si>
  <si>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</si>
  <si>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</si>
  <si>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</si>
  <si>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</si>
  <si>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</si>
  <si>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</si>
  <si>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</si>
  <si>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</si>
  <si>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</si>
  <si>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</si>
  <si>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</si>
  <si>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</si>
  <si>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</si>
  <si>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</si>
  <si>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</si>
  <si>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</si>
  <si>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</si>
  <si>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</si>
  <si>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</si>
  <si>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</si>
  <si>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</si>
  <si>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</si>
  <si>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</si>
  <si>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</si>
  <si>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</si>
  <si>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</si>
  <si>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</si>
  <si>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</si>
  <si>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</si>
  <si>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</si>
  <si>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</si>
  <si>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</si>
  <si>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</si>
  <si>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</si>
  <si>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</si>
  <si>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</si>
  <si>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</si>
  <si>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</si>
  <si>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</si>
  <si>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</si>
  <si>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</si>
  <si>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</si>
  <si>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</si>
  <si>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</si>
  <si>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</si>
  <si>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</si>
  <si>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</si>
  <si>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</si>
  <si>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</si>
  <si>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</si>
  <si>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</si>
  <si>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</si>
  <si>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</si>
  <si>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</si>
  <si>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</si>
  <si>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</si>
  <si>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</si>
  <si>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</si>
  <si>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</si>
  <si>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</si>
  <si>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</si>
  <si>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</si>
  <si>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</si>
  <si>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</si>
  <si>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</si>
  <si>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</si>
  <si>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</si>
  <si>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</si>
  <si>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</si>
  <si>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</si>
  <si>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</si>
  <si>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</si>
  <si>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</si>
  <si>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</si>
  <si>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</si>
  <si>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</si>
  <si>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</si>
  <si>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</si>
  <si>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</si>
  <si>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</si>
  <si>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</si>
  <si>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</si>
  <si>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</si>
  <si>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</si>
  <si>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</si>
  <si>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</si>
  <si>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</si>
  <si>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</si>
  <si>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</si>
  <si>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</si>
  <si>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</si>
  <si>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</si>
  <si>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</si>
  <si>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</si>
  <si>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</si>
  <si>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</si>
  <si>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</si>
  <si>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</si>
  <si>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</si>
  <si>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</si>
  <si>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</si>
  <si>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</si>
  <si>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</si>
  <si>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</si>
  <si>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</si>
  <si>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</si>
  <si>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</si>
  <si>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</si>
  <si>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</si>
  <si>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</si>
  <si>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</si>
  <si>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</si>
  <si>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</si>
  <si>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</si>
  <si>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</si>
  <si>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</si>
  <si>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</si>
  <si>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</si>
  <si>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</si>
  <si>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</si>
  <si>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</si>
  <si>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</si>
  <si>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</si>
  <si>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</si>
  <si>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</si>
  <si>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</si>
  <si>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</si>
  <si>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</si>
  <si>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</si>
  <si>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</si>
  <si>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</si>
  <si>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</si>
  <si>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</si>
  <si>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</si>
  <si>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</si>
  <si>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</si>
  <si>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</si>
  <si>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</si>
  <si>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</si>
  <si>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</si>
  <si>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</si>
  <si>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</si>
  <si>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</si>
  <si>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</si>
  <si>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</si>
  <si>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</si>
  <si>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</si>
  <si>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</si>
  <si>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</si>
  <si>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</si>
  <si>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</si>
  <si>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</si>
  <si>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</si>
  <si>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</si>
  <si>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</si>
  <si>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</si>
  <si>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</si>
  <si>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</si>
  <si>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</si>
  <si>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</si>
  <si>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</si>
  <si>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</si>
  <si>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</si>
  <si>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</si>
  <si>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</si>
  <si>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</si>
  <si>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</si>
  <si>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</si>
  <si>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</si>
  <si>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</si>
  <si>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</si>
  <si>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</si>
  <si>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</si>
  <si>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</si>
  <si>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</si>
  <si>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</si>
  <si>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</si>
  <si>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</si>
  <si>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</si>
  <si>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</si>
  <si>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</si>
  <si>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</si>
  <si>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</si>
  <si>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</si>
  <si>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</si>
  <si>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</si>
  <si>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</si>
  <si>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</si>
  <si>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</si>
  <si>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</si>
  <si>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</si>
  <si>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</si>
  <si>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</si>
  <si>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</si>
  <si>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</si>
  <si>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</si>
  <si>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</si>
  <si>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</si>
  <si>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</si>
  <si>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</si>
  <si>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</si>
  <si>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</si>
  <si>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</si>
  <si>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</si>
  <si>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</si>
  <si>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</si>
  <si>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</si>
  <si>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</si>
  <si>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</si>
  <si>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</si>
  <si>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</si>
  <si>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</si>
  <si>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</si>
  <si>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</si>
  <si>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</si>
  <si>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</si>
  <si>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</si>
  <si>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</si>
  <si>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</si>
  <si>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</si>
  <si>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</si>
  <si>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</si>
  <si>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</si>
  <si>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</si>
  <si>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</si>
  <si>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</si>
  <si>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</si>
  <si>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</si>
  <si>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</si>
  <si>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</si>
  <si>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</si>
  <si>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</si>
  <si>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</si>
  <si>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</si>
  <si>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</si>
  <si>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</si>
  <si>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</si>
  <si>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</si>
  <si>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</si>
  <si>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</si>
  <si>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</si>
  <si>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</si>
  <si>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</si>
  <si>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</si>
  <si>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</si>
  <si>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</si>
  <si>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</si>
  <si>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</si>
  <si>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</si>
  <si>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</si>
  <si>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</si>
  <si>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</si>
  <si>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</si>
  <si>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</si>
  <si>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</si>
  <si>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</si>
  <si>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</si>
  <si>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</si>
  <si>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</si>
  <si>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</si>
  <si>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</si>
  <si>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</si>
  <si>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</si>
  <si>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</si>
  <si>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</si>
  <si>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</si>
  <si>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</si>
  <si>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</si>
  <si>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</si>
  <si>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</si>
  <si>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</si>
  <si>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</si>
  <si>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</si>
  <si>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</si>
  <si>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</si>
  <si>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</si>
  <si>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</si>
  <si>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</si>
  <si>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</si>
  <si>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</si>
  <si>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</si>
  <si>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</si>
  <si>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</si>
  <si>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</si>
  <si>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</si>
  <si>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</si>
  <si>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</si>
  <si>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</si>
  <si>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</si>
  <si>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</si>
  <si>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</si>
  <si>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</si>
  <si>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</si>
  <si>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</si>
  <si>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</si>
  <si>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</si>
  <si>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</si>
  <si>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</si>
  <si>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</si>
  <si>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</si>
  <si>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</si>
  <si>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</si>
  <si>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</si>
  <si>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</si>
  <si>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</si>
  <si>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</si>
  <si>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</si>
  <si>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</si>
  <si>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</si>
  <si>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</si>
  <si>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</si>
  <si>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</si>
  <si>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</si>
  <si>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</si>
  <si>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</si>
  <si>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</si>
  <si>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</si>
  <si>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</si>
  <si>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</si>
  <si>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</si>
  <si>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</si>
  <si>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</si>
  <si>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</si>
  <si>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</si>
  <si>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</si>
  <si>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</si>
  <si>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</si>
  <si>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</si>
  <si>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</si>
  <si>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</si>
  <si>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</si>
  <si>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</si>
  <si>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</si>
  <si>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</si>
  <si>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</si>
  <si>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</si>
  <si>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</si>
  <si>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</si>
  <si>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</si>
  <si>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</si>
  <si>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</si>
  <si>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</si>
  <si>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</si>
  <si>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</si>
  <si>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</si>
  <si>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</si>
  <si>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</si>
  <si>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</si>
  <si>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</si>
  <si>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</si>
  <si>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</si>
  <si>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</si>
  <si>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</si>
  <si>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</si>
  <si>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</si>
  <si>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</si>
  <si>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</si>
  <si>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</si>
  <si>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</si>
  <si>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</si>
  <si>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</si>
  <si>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</si>
  <si>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</si>
  <si>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</si>
  <si>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</si>
  <si>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</si>
  <si>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</si>
  <si>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</si>
  <si>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</si>
  <si>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</si>
  <si>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</si>
  <si>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</si>
  <si>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</si>
  <si>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</si>
  <si>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</si>
  <si>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</si>
  <si>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</si>
  <si>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</si>
  <si>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</si>
  <si>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</si>
  <si>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</si>
  <si>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</si>
  <si>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</si>
  <si>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</si>
  <si>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</si>
  <si>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</si>
  <si>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</si>
  <si>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</si>
  <si>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</si>
  <si>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</si>
  <si>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</si>
  <si>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</si>
  <si>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</si>
  <si>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</si>
  <si>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</si>
  <si>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</si>
  <si>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</si>
  <si>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</si>
  <si>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</si>
  <si>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</si>
  <si>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</si>
  <si>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</si>
  <si>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</si>
  <si>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</si>
  <si>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</si>
  <si>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</si>
  <si>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</si>
  <si>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</si>
  <si>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</si>
  <si>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</si>
  <si>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</si>
  <si>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</si>
  <si>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</si>
  <si>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</si>
  <si>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</si>
  <si>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</si>
  <si>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</si>
  <si>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</si>
  <si>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</si>
  <si>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</si>
  <si>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</si>
  <si>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</si>
  <si>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</si>
  <si>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</si>
  <si>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</si>
  <si>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</si>
  <si>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</si>
  <si>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</si>
  <si>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</si>
  <si>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</si>
  <si>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</si>
  <si>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</si>
  <si>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</si>
  <si>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</si>
  <si>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</si>
  <si>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</si>
  <si>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</si>
  <si>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</si>
  <si>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</si>
  <si>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</si>
  <si>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</si>
  <si>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</si>
  <si>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</si>
  <si>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</si>
  <si>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</si>
  <si>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</si>
  <si>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</si>
  <si>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</si>
  <si>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</si>
  <si>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</si>
  <si>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</si>
  <si>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</si>
  <si>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</si>
  <si>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</si>
  <si>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</si>
  <si>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</si>
  <si>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</si>
  <si>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</si>
  <si>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</si>
  <si>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</si>
  <si>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</si>
  <si>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</si>
  <si>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</si>
  <si>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</si>
  <si>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</si>
  <si>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</si>
  <si>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</si>
  <si>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</si>
  <si>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</si>
  <si>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</si>
  <si>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</si>
  <si>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</si>
  <si>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</si>
  <si>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</si>
  <si>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</si>
  <si>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</si>
  <si>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</si>
  <si>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</si>
  <si>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</si>
  <si>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</si>
  <si>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</si>
  <si>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</si>
  <si>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</si>
  <si>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</si>
  <si>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</si>
  <si>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</si>
  <si>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</si>
  <si>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</si>
  <si>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</si>
  <si>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</si>
  <si>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</si>
  <si>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</si>
  <si>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</si>
  <si>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</si>
  <si>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</si>
  <si>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</si>
  <si>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</si>
  <si>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</si>
  <si>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</si>
  <si>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</si>
  <si>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</si>
  <si>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</si>
  <si>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</si>
  <si>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</si>
  <si>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</si>
  <si>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</si>
  <si>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</si>
  <si>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</si>
  <si>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</si>
  <si>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</si>
  <si>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</si>
  <si>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</si>
  <si>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</si>
  <si>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</si>
  <si>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</si>
  <si>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</si>
  <si>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</si>
  <si>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</si>
  <si>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</si>
  <si>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</si>
  <si>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</si>
  <si>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</si>
  <si>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</si>
  <si>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</si>
  <si>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</si>
  <si>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</si>
  <si>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</si>
  <si>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</si>
  <si>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</si>
  <si>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</si>
  <si>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</si>
  <si>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</si>
  <si>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</si>
  <si>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</si>
  <si>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</si>
  <si>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</si>
  <si>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</si>
  <si>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</si>
  <si>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</si>
  <si>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</si>
  <si>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</si>
  <si>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</si>
  <si>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</si>
  <si>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</si>
  <si>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</si>
  <si>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</si>
  <si>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</si>
  <si>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</si>
  <si>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</si>
  <si>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</si>
  <si>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</si>
  <si>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</si>
  <si>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</si>
  <si>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</si>
  <si>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</si>
  <si>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</si>
  <si>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</si>
  <si>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</si>
  <si>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</si>
  <si>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</si>
  <si>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</si>
  <si>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</si>
  <si>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</si>
  <si>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</si>
  <si>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</si>
  <si>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</si>
  <si>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</si>
  <si>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</si>
  <si>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</si>
  <si>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</si>
  <si>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</si>
  <si>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</si>
  <si>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</si>
  <si>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</si>
  <si>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</si>
  <si>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</si>
  <si>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</si>
  <si>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</si>
  <si>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</si>
  <si>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</si>
  <si>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</si>
  <si>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</si>
  <si>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</si>
  <si>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</si>
  <si>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</si>
  <si>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</si>
  <si>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</si>
  <si>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</si>
  <si>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</si>
  <si>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</si>
  <si>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</si>
  <si>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</si>
  <si>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</si>
  <si>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</si>
  <si>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</si>
  <si>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</si>
  <si>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</si>
  <si>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</si>
  <si>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</si>
  <si>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</si>
  <si>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</si>
  <si>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</si>
  <si>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</si>
  <si>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</si>
  <si>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</si>
  <si>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</si>
  <si>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</si>
  <si>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</si>
  <si>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</si>
  <si>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</si>
  <si>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</si>
  <si>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</si>
  <si>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</si>
  <si>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</si>
  <si>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</si>
  <si>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</si>
  <si>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</si>
  <si>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</si>
  <si>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</si>
  <si>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</si>
  <si>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</si>
  <si>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</si>
  <si>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</si>
  <si>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</si>
  <si>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</si>
  <si>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</si>
  <si>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</si>
  <si>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</si>
  <si>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</si>
  <si>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</si>
  <si>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</si>
  <si>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</si>
  <si>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</si>
  <si>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</si>
  <si>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</si>
  <si>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</si>
  <si>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</si>
  <si>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</si>
  <si>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</si>
  <si>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</si>
  <si>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</si>
  <si>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</si>
  <si>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</si>
  <si>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</si>
  <si>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</si>
  <si>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</si>
  <si>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</si>
  <si>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</si>
  <si>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</si>
  <si>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</si>
  <si>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</si>
  <si>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</si>
  <si>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</si>
  <si>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</si>
  <si>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</si>
  <si>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</si>
  <si>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</si>
  <si>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</si>
  <si>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</si>
  <si>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</si>
  <si>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</si>
  <si>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</si>
  <si>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</si>
  <si>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</si>
  <si>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</si>
  <si>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</si>
  <si>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</si>
  <si>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</si>
  <si>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</si>
  <si>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</si>
  <si>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</si>
  <si>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</si>
  <si>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</si>
  <si>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</si>
  <si>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</si>
  <si>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</si>
  <si>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</si>
  <si>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</si>
  <si>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</si>
  <si>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</si>
  <si>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</si>
  <si>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</si>
  <si>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</si>
  <si>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</si>
  <si>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</si>
  <si>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</si>
  <si>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</si>
  <si>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</si>
  <si>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</si>
  <si>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</si>
  <si>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</si>
  <si>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</si>
  <si>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</si>
  <si>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</si>
  <si>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</si>
  <si>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</si>
  <si>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</si>
  <si>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</si>
  <si>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</si>
  <si>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</si>
  <si>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</si>
  <si>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</si>
  <si>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</si>
  <si>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</si>
  <si>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</si>
  <si>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</si>
  <si>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</si>
  <si>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</si>
  <si>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</si>
  <si>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</si>
  <si>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</si>
  <si>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</si>
  <si>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</si>
  <si>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</si>
  <si>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</si>
  <si>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</si>
  <si>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</si>
  <si>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</si>
  <si>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</si>
  <si>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</si>
  <si>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</si>
  <si>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</si>
  <si>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</si>
  <si>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</si>
  <si>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</si>
  <si>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</si>
  <si>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</si>
  <si>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</si>
  <si>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</si>
  <si>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</si>
  <si>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</si>
  <si>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</si>
  <si>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</si>
  <si>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</si>
  <si>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</si>
  <si>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</si>
  <si>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</si>
  <si>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</si>
  <si>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</si>
  <si>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</si>
  <si>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</si>
  <si>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</si>
  <si>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</si>
  <si>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</si>
  <si>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</si>
  <si>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</si>
  <si>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</si>
  <si>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</si>
  <si>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</si>
  <si>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</si>
  <si>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</si>
  <si>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</si>
  <si>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</si>
  <si>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</si>
  <si>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</si>
  <si>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</si>
  <si>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</si>
  <si>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</si>
  <si>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</si>
  <si>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</si>
  <si>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</si>
  <si>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</si>
  <si>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</si>
  <si>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</si>
  <si>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</si>
  <si>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</si>
  <si>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</si>
  <si>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</si>
  <si>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</si>
  <si>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</si>
  <si>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</si>
  <si>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</si>
  <si>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</si>
  <si>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</si>
  <si>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</si>
  <si>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</si>
  <si>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</si>
  <si>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</si>
  <si>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</si>
  <si>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</si>
  <si>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</si>
  <si>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</si>
  <si>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</si>
  <si>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</si>
  <si>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</si>
  <si>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</si>
  <si>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</si>
  <si>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</si>
  <si>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</si>
  <si>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</si>
  <si>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</si>
  <si>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</si>
  <si>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</si>
  <si>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</si>
  <si>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</si>
  <si>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</si>
  <si>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</si>
  <si>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</si>
  <si>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</si>
  <si>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</si>
  <si>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</si>
  <si>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</si>
  <si>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</si>
  <si>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</si>
  <si>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</si>
  <si>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</si>
  <si>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</si>
  <si>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</si>
  <si>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</si>
  <si>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</si>
  <si>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</si>
  <si>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</si>
  <si>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</si>
  <si>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</si>
  <si>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</si>
  <si>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</si>
  <si>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</si>
  <si>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</si>
  <si>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</si>
  <si>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</si>
  <si>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</si>
  <si>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</si>
  <si>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</si>
  <si>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</si>
  <si>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</si>
  <si>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</si>
  <si>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</si>
  <si>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</si>
  <si>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</si>
  <si>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</si>
  <si>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</si>
  <si>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</si>
  <si>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</si>
  <si>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</si>
  <si>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</si>
  <si>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</si>
  <si>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</si>
  <si>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</si>
  <si>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</si>
  <si>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</si>
  <si>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</si>
  <si>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</si>
  <si>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</si>
  <si>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</si>
  <si>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</si>
  <si>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</si>
  <si>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</si>
  <si>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</si>
  <si>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</si>
  <si>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</si>
  <si>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</si>
  <si>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</si>
  <si>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</si>
  <si>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</si>
  <si>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</si>
  <si>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</si>
  <si>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</si>
  <si>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</si>
  <si>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</si>
  <si>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</si>
  <si>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</si>
  <si>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</si>
  <si>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</si>
  <si>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</si>
  <si>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</si>
  <si>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</si>
  <si>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</si>
  <si>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</si>
  <si>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</si>
  <si>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</si>
  <si>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</si>
  <si>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</si>
  <si>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</si>
  <si>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</si>
  <si>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</si>
  <si>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</si>
  <si>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</si>
  <si>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</si>
  <si>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</si>
  <si>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</si>
  <si>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</si>
  <si>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</si>
  <si>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</si>
  <si>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</si>
  <si>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</si>
  <si>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</si>
  <si>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</si>
  <si>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</si>
  <si>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</si>
  <si>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</si>
  <si>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</si>
  <si>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</si>
  <si>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</si>
  <si>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</si>
  <si>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</si>
  <si>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</si>
  <si>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</si>
  <si>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</si>
  <si>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</si>
  <si>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</si>
  <si>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</si>
  <si>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</si>
  <si>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</si>
  <si>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</si>
  <si>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</si>
  <si>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</si>
  <si>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</si>
  <si>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</si>
  <si>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</si>
  <si>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</si>
  <si>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</si>
  <si>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</si>
  <si>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</si>
  <si>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</si>
  <si>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</si>
  <si>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</si>
  <si>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</si>
  <si>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</si>
  <si>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</si>
  <si>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</si>
  <si>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</si>
  <si>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</si>
  <si>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</si>
  <si>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</si>
  <si>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</si>
  <si>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</si>
  <si>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</si>
  <si>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</si>
  <si>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</si>
  <si>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</si>
  <si>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</si>
  <si>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</si>
  <si>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</si>
  <si>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</si>
  <si>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</si>
  <si>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</si>
  <si>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</si>
  <si>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</si>
  <si>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</si>
  <si>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</si>
  <si>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</si>
  <si>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</si>
  <si>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</si>
  <si>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</si>
  <si>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</si>
  <si>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</si>
  <si>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</si>
  <si>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</si>
  <si>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</si>
  <si>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</si>
  <si>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</si>
  <si>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</si>
  <si>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</si>
  <si>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</si>
  <si>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</si>
  <si>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</si>
  <si>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</si>
  <si>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</si>
  <si>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</si>
  <si>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</si>
  <si>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</si>
  <si>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</si>
  <si>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</si>
  <si>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</si>
  <si>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</si>
  <si>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</si>
  <si>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</si>
  <si>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</si>
  <si>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</si>
  <si>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</si>
  <si>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</si>
  <si>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</si>
  <si>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</si>
  <si>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</si>
  <si>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</si>
  <si>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</si>
  <si>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</si>
  <si>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</si>
  <si>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</si>
  <si>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</si>
  <si>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</si>
  <si>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</si>
  <si>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</si>
  <si>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</si>
  <si>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</si>
  <si>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</si>
  <si>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</si>
  <si>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</si>
  <si>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</si>
  <si>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</si>
  <si>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</si>
  <si>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</si>
  <si>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</si>
  <si>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</si>
  <si>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</si>
  <si>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</si>
  <si>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</si>
  <si>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</si>
  <si>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</si>
  <si>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</si>
  <si>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</si>
  <si>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</si>
  <si>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</si>
  <si>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</si>
  <si>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</si>
  <si>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</si>
  <si>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</si>
  <si>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</si>
  <si>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</si>
  <si>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</si>
  <si>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</si>
  <si>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</si>
  <si>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</si>
  <si>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</si>
  <si>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</si>
  <si>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</si>
  <si>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</si>
  <si>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</si>
  <si>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</si>
  <si>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</si>
  <si>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</si>
  <si>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</si>
  <si>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</si>
  <si>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</si>
  <si>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</si>
  <si>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</si>
  <si>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</si>
  <si>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</si>
  <si>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</si>
  <si>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</si>
  <si>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</si>
  <si>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</si>
  <si>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</si>
  <si>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</si>
  <si>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</si>
  <si>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</si>
  <si>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</si>
  <si>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</si>
  <si>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</si>
  <si>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</si>
  <si>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</si>
  <si>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</si>
  <si>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</si>
  <si>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</si>
  <si>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</si>
  <si>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</si>
  <si>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</si>
  <si>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</si>
  <si>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</si>
  <si>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</si>
  <si>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</si>
  <si>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</si>
  <si>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</si>
  <si>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</si>
  <si>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</si>
  <si>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</si>
  <si>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</si>
  <si>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</si>
  <si>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</si>
  <si>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</si>
  <si>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</si>
  <si>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</si>
  <si>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</si>
  <si>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</si>
  <si>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</si>
  <si>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</si>
  <si>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</si>
  <si>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</si>
  <si>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</si>
  <si>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</si>
  <si>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</si>
  <si>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</si>
  <si>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</si>
  <si>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</si>
  <si>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</si>
  <si>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</si>
  <si>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</si>
  <si>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</si>
  <si>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</si>
  <si>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</si>
  <si>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</si>
  <si>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</si>
  <si>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</si>
  <si>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</si>
  <si>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</si>
  <si>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</si>
  <si>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</si>
  <si>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</si>
  <si>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</si>
  <si>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</si>
  <si>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</si>
  <si>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</si>
  <si>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</si>
  <si>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</si>
  <si>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</si>
  <si>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</si>
  <si>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</si>
  <si>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</si>
  <si>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</si>
  <si>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</si>
  <si>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</si>
  <si>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</si>
  <si>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</si>
  <si>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</si>
  <si>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</si>
  <si>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</si>
  <si>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</si>
  <si>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</si>
  <si>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</si>
  <si>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</si>
  <si>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</si>
  <si>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</si>
  <si>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</si>
  <si>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</si>
  <si>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</si>
  <si>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</si>
  <si>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</si>
  <si>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</si>
  <si>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</si>
  <si>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</si>
  <si>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</si>
  <si>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</si>
  <si>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</si>
  <si>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</si>
  <si>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</si>
  <si>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</si>
  <si>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</si>
  <si>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</si>
  <si>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</si>
  <si>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</si>
  <si>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</si>
  <si>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</si>
  <si>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</si>
  <si>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</si>
  <si>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</si>
  <si>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</si>
  <si>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</si>
  <si>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</si>
  <si>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</si>
  <si>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</si>
  <si>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</si>
  <si>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</si>
  <si>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</si>
  <si>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</si>
  <si>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</si>
  <si>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</si>
  <si>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</si>
  <si>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</si>
  <si>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</si>
  <si>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</si>
  <si>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</si>
  <si>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</si>
  <si>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</si>
  <si>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</si>
  <si>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</si>
  <si>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</si>
  <si>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</si>
  <si>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</si>
  <si>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</si>
  <si>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</si>
  <si>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</si>
  <si>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</si>
  <si>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</si>
  <si>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</si>
  <si>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</si>
  <si>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</si>
  <si>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</si>
  <si>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</si>
  <si>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</si>
  <si>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</si>
  <si>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</si>
  <si>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</si>
  <si>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</si>
  <si>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</si>
  <si>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</si>
  <si>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</si>
  <si>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</si>
  <si>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</si>
  <si>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</si>
  <si>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</si>
  <si>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</si>
  <si>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</si>
  <si>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</si>
  <si>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</si>
  <si>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</si>
  <si>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</si>
  <si>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</si>
  <si>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</si>
  <si>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</si>
  <si>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</si>
  <si>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</si>
  <si>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</si>
  <si>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</si>
  <si>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</si>
  <si>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</si>
  <si>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</si>
  <si>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</si>
  <si>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</si>
  <si>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</si>
  <si>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</si>
  <si>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</si>
  <si>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</si>
  <si>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</si>
  <si>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</si>
  <si>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</si>
  <si>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</si>
  <si>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</si>
  <si>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</si>
  <si>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</si>
  <si>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</si>
  <si>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</si>
  <si>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</si>
  <si>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</si>
  <si>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</si>
  <si>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</si>
  <si>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</si>
  <si>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</si>
  <si>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</si>
  <si>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</si>
  <si>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</si>
  <si>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</si>
  <si>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</si>
  <si>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</si>
  <si>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</si>
  <si>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</si>
  <si>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</si>
  <si>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</si>
  <si>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</si>
  <si>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</si>
  <si>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</si>
  <si>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</si>
  <si>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</si>
  <si>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</si>
  <si>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</si>
  <si>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</si>
  <si>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</si>
  <si>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</si>
  <si>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</si>
  <si>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</si>
  <si>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</si>
  <si>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</si>
  <si>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</si>
  <si>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</si>
  <si>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</si>
  <si>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</si>
  <si>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</si>
  <si>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</si>
  <si>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</si>
  <si>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</si>
  <si>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</si>
  <si>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</si>
  <si>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</si>
  <si>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</si>
  <si>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</si>
  <si>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</si>
  <si>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</si>
  <si>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</si>
  <si>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</si>
  <si>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</si>
  <si>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</si>
  <si>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</si>
  <si>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</si>
  <si>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</si>
  <si>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</si>
  <si>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</si>
  <si>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</si>
  <si>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</si>
  <si>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</si>
  <si>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</si>
  <si>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</si>
  <si>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</si>
  <si>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</si>
  <si>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</si>
  <si>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</si>
  <si>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</si>
  <si>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</si>
  <si>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</si>
  <si>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</si>
  <si>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</si>
  <si>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</si>
  <si>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</si>
  <si>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</si>
  <si>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</si>
  <si>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</si>
  <si>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</si>
  <si>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</si>
  <si>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</si>
  <si>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</si>
  <si>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</si>
  <si>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</si>
  <si>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</si>
  <si>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</si>
  <si>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</si>
  <si>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</si>
  <si>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</si>
  <si>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</si>
  <si>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</si>
  <si>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</si>
  <si>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</si>
  <si>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</si>
  <si>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</si>
  <si>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</si>
  <si>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</si>
  <si>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</si>
  <si>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</si>
  <si>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</si>
  <si>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</si>
  <si>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</si>
  <si>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</si>
  <si>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</si>
  <si>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</si>
  <si>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</si>
  <si>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</si>
  <si>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</si>
  <si>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</si>
  <si>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</si>
  <si>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</si>
  <si>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</si>
  <si>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</si>
  <si>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</si>
  <si>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</si>
  <si>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</si>
  <si>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</si>
  <si>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</si>
  <si>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</si>
  <si>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</si>
  <si>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</si>
  <si>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</si>
  <si>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</si>
  <si>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</si>
  <si>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</si>
  <si>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</si>
  <si>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</si>
  <si>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</si>
  <si>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</si>
  <si>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</si>
  <si>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</si>
  <si>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</si>
  <si>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</si>
  <si>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</si>
  <si>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</si>
  <si>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</si>
  <si>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</si>
  <si>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</si>
  <si>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</si>
  <si>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</si>
  <si>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</si>
  <si>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</si>
  <si>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</si>
  <si>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</si>
  <si>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</si>
  <si>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</si>
  <si>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</si>
  <si>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</si>
  <si>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</si>
  <si>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</si>
  <si>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</si>
  <si>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</si>
  <si>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</si>
  <si>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</si>
  <si>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</si>
  <si>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</si>
  <si>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</si>
  <si>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</si>
  <si>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</si>
  <si>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</si>
  <si>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</si>
  <si>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</si>
  <si>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</si>
  <si>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</si>
  <si>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</si>
  <si>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</si>
  <si>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</si>
  <si>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</si>
  <si>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</si>
  <si>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</si>
  <si>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</si>
  <si>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</si>
  <si>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</si>
  <si>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</si>
  <si>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</si>
  <si>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</si>
  <si>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</si>
  <si>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</si>
  <si>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</si>
  <si>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</si>
  <si>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</si>
  <si>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</si>
  <si>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</si>
  <si>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</si>
  <si>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</si>
  <si>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</si>
  <si>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</si>
  <si>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</si>
  <si>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</si>
  <si>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</si>
  <si>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</si>
  <si>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</si>
  <si>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</si>
  <si>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</si>
  <si>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</si>
  <si>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</si>
  <si>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</si>
  <si>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</si>
  <si>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</si>
  <si>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</si>
  <si>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</si>
  <si>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</si>
  <si>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</si>
  <si>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</si>
  <si>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</si>
  <si>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</si>
  <si>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</si>
  <si>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</si>
  <si>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</si>
  <si>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</si>
  <si>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</si>
  <si>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</si>
  <si>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</si>
  <si>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</si>
  <si>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</si>
  <si>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</si>
  <si>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</si>
  <si>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</si>
  <si>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</si>
  <si>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</si>
  <si>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</si>
  <si>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</si>
  <si>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</si>
  <si>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</si>
  <si>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</si>
  <si>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</si>
  <si>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</si>
  <si>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</si>
  <si>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</si>
  <si>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</si>
  <si>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</si>
  <si>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</si>
  <si>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</si>
  <si>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</si>
  <si>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</si>
  <si>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</si>
  <si>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</si>
  <si>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</si>
  <si>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</si>
  <si>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</si>
  <si>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</si>
  <si>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</si>
  <si>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</si>
  <si>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</si>
  <si>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</si>
  <si>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</si>
  <si>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</si>
  <si>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</si>
  <si>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</si>
  <si>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</si>
  <si>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</si>
  <si>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</si>
  <si>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</si>
  <si>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</si>
  <si>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</si>
  <si>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</si>
  <si>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</si>
  <si>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</si>
  <si>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</si>
  <si>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</si>
  <si>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</si>
  <si>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</si>
  <si>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</si>
  <si>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</si>
  <si>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</si>
  <si>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</si>
  <si>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</si>
  <si>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</si>
  <si>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</si>
  <si>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</si>
  <si>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</si>
  <si>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</si>
  <si>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</si>
  <si>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</si>
  <si>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</si>
  <si>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</si>
  <si>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</si>
  <si>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</si>
  <si>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</si>
  <si>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</si>
  <si>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</si>
  <si>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</si>
  <si>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</si>
  <si>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</si>
  <si>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</si>
  <si>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</si>
  <si>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</si>
  <si>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</si>
  <si>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</si>
  <si>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</si>
  <si>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</si>
  <si>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</si>
  <si>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</si>
  <si>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</si>
  <si>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</si>
  <si>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</si>
  <si>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</si>
  <si>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</si>
  <si>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</si>
  <si>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</si>
  <si>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</si>
  <si>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</si>
  <si>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</si>
  <si>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</si>
  <si>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</si>
  <si>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</si>
  <si>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</si>
  <si>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</si>
  <si>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</si>
  <si>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</si>
  <si>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</si>
  <si>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</si>
  <si>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</si>
  <si>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</si>
  <si>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</si>
  <si>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</si>
  <si>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</si>
  <si>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</si>
  <si>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</si>
  <si>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</si>
  <si>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</si>
  <si>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</si>
  <si>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</si>
  <si>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</si>
  <si>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</si>
  <si>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</si>
  <si>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</si>
  <si>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</si>
  <si>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</si>
  <si>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</si>
  <si>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</si>
  <si>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</si>
  <si>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</si>
  <si>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</si>
  <si>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</si>
  <si>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</si>
  <si>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</si>
  <si>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</si>
  <si>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</si>
  <si>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</si>
  <si>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</si>
  <si>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</si>
  <si>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</si>
  <si>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</si>
  <si>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</si>
  <si>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</si>
  <si>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</si>
  <si>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</si>
  <si>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</si>
  <si>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</si>
  <si>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</si>
  <si>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</si>
  <si>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</si>
  <si>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</si>
  <si>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</si>
  <si>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</si>
  <si>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</si>
  <si>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</si>
  <si>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</si>
  <si>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</si>
  <si>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</si>
  <si>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</si>
  <si>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</si>
  <si>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</si>
  <si>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</si>
  <si>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</si>
  <si>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</si>
  <si>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</si>
  <si>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</si>
  <si>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</si>
  <si>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</si>
  <si>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</si>
  <si>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</si>
  <si>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</si>
  <si>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</si>
  <si>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</si>
  <si>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</si>
  <si>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</si>
  <si>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</si>
  <si>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</si>
  <si>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</si>
  <si>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</si>
  <si>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</si>
  <si>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</si>
  <si>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</si>
  <si>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</si>
  <si>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</si>
  <si>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</si>
  <si>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</si>
  <si>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</si>
  <si>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</si>
  <si>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</si>
  <si>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</si>
  <si>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</si>
  <si>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</si>
  <si>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</si>
  <si>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</si>
  <si>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</si>
  <si>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</si>
  <si>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</si>
  <si>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</si>
  <si>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</si>
  <si>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</si>
  <si>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</si>
  <si>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</si>
  <si>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</si>
  <si>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</si>
  <si>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</si>
  <si>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</si>
  <si>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</si>
  <si>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</si>
  <si>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</si>
  <si>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</si>
  <si>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</si>
  <si>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</si>
  <si>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</si>
  <si>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</si>
  <si>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</si>
  <si>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</si>
  <si>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</si>
  <si>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</si>
  <si>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</si>
  <si>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</si>
  <si>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</si>
  <si>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</si>
  <si>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</si>
  <si>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</si>
  <si>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</si>
  <si>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</si>
  <si>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</si>
  <si>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</si>
  <si>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</si>
  <si>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</si>
  <si>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</si>
  <si>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</si>
  <si>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</si>
  <si>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</si>
  <si>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</si>
  <si>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</si>
  <si>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</si>
  <si>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</si>
  <si>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</si>
  <si>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</si>
  <si>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</si>
  <si>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</si>
  <si>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</si>
  <si>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</si>
  <si>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</si>
  <si>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</si>
  <si>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</si>
  <si>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</si>
  <si>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</si>
  <si>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</si>
  <si>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</si>
  <si>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</si>
  <si>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</si>
  <si>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</si>
  <si>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</si>
  <si>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</si>
  <si>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</si>
  <si>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</si>
  <si>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</si>
  <si>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</si>
  <si>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</si>
  <si>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</si>
  <si>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</si>
  <si>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</si>
  <si>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</si>
  <si>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</si>
  <si>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</si>
  <si>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</si>
  <si>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</si>
  <si>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</si>
  <si>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</si>
  <si>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</si>
  <si>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</si>
  <si>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</si>
  <si>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</si>
  <si>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</si>
  <si>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</si>
  <si>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</si>
  <si>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</si>
  <si>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</si>
  <si>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</si>
  <si>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</si>
  <si>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</si>
  <si>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</si>
  <si>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</si>
  <si>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</si>
  <si>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</si>
  <si>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</si>
  <si>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</si>
  <si>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</si>
  <si>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</si>
  <si>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</si>
  <si>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</si>
  <si>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</si>
  <si>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</si>
  <si>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</si>
  <si>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</si>
  <si>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</si>
  <si>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</si>
  <si>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</si>
  <si>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</si>
  <si>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</si>
  <si>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</si>
  <si>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</si>
  <si>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</si>
  <si>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</si>
  <si>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</si>
  <si>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</si>
  <si>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</si>
  <si>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</si>
  <si>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</si>
  <si>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</si>
  <si>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</si>
  <si>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</si>
  <si>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</si>
  <si>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</si>
  <si>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</si>
  <si>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</si>
  <si>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</si>
  <si>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</si>
  <si>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</si>
  <si>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</si>
  <si>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</si>
  <si>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</si>
  <si>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</si>
  <si>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</si>
  <si>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</si>
  <si>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</si>
  <si>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</si>
  <si>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</si>
  <si>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</si>
  <si>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</si>
  <si>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</si>
  <si>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</si>
  <si>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</si>
  <si>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</si>
  <si>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</si>
  <si>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</si>
  <si>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</si>
  <si>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</si>
  <si>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</si>
  <si>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</si>
  <si>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</si>
  <si>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</si>
  <si>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</si>
  <si>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</si>
  <si>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</si>
  <si>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</si>
  <si>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</si>
  <si>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</si>
  <si>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</si>
  <si>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</si>
  <si>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</si>
  <si>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</si>
  <si>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</si>
  <si>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</si>
  <si>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</si>
  <si>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</si>
  <si>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</si>
  <si>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</si>
  <si>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</si>
  <si>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</si>
  <si>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</si>
  <si>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</si>
  <si>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</si>
  <si>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</si>
  <si>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</si>
  <si>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</si>
  <si>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</si>
  <si>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</si>
  <si>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</si>
  <si>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</si>
  <si>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</si>
  <si>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</si>
  <si>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</si>
  <si>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</si>
  <si>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</si>
  <si>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</si>
  <si>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</si>
  <si>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</si>
  <si>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</si>
  <si>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</si>
  <si>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</si>
  <si>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</si>
  <si>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</si>
  <si>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</si>
  <si>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</si>
  <si>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</si>
  <si>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</si>
  <si>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</si>
  <si>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</si>
  <si>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</si>
  <si>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</si>
  <si>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</si>
  <si>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</si>
  <si>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</si>
  <si>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</si>
  <si>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</si>
  <si>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</si>
  <si>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</si>
  <si>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</si>
  <si>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</si>
  <si>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</si>
  <si>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</si>
  <si>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</si>
  <si>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</si>
  <si>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</si>
  <si>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</si>
  <si>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</si>
  <si>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</si>
  <si>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</si>
  <si>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</si>
  <si>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</si>
  <si>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</si>
  <si>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</si>
  <si>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</si>
  <si>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</si>
  <si>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</si>
  <si>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</si>
  <si>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</si>
  <si>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</si>
  <si>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</si>
  <si>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</si>
  <si>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</si>
  <si>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</si>
  <si>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</si>
  <si>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</si>
  <si>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</si>
  <si>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</si>
  <si>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</si>
  <si>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</si>
  <si>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</si>
  <si>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</si>
  <si>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</si>
  <si>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</si>
  <si>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</si>
  <si>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</si>
  <si>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</si>
  <si>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</si>
  <si>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</si>
  <si>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</si>
  <si>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</si>
  <si>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</si>
  <si>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</si>
  <si>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</si>
  <si>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</si>
  <si>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</si>
  <si>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</si>
  <si>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</si>
  <si>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</si>
  <si>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</si>
  <si>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</si>
  <si>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</si>
  <si>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</si>
  <si>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</si>
  <si>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</si>
  <si>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</si>
  <si>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</si>
  <si>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</si>
  <si>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</si>
  <si>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</si>
  <si>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</si>
  <si>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</si>
  <si>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</si>
  <si>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</si>
  <si>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</si>
  <si>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</si>
  <si>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</si>
  <si>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</si>
  <si>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</si>
  <si>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</si>
  <si>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</si>
  <si>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</si>
  <si>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</si>
  <si>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</si>
  <si>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</si>
  <si>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</si>
  <si>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</si>
  <si>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</si>
  <si>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</si>
  <si>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</si>
  <si>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</si>
  <si>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</si>
  <si>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</si>
  <si>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</si>
  <si>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</si>
  <si>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</si>
  <si>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</si>
  <si>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</si>
  <si>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</si>
  <si>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</si>
  <si>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</si>
  <si>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</si>
  <si>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</si>
  <si>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</si>
  <si>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</si>
  <si>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</si>
  <si>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</si>
  <si>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</si>
  <si>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</si>
  <si>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</si>
  <si>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</si>
  <si>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</si>
  <si>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</si>
  <si>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</si>
  <si>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</si>
  <si>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</si>
  <si>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</si>
  <si>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</si>
  <si>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</si>
  <si>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</si>
  <si>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</si>
  <si>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</si>
  <si>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</si>
  <si>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</si>
  <si>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</si>
  <si>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</si>
  <si>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</si>
  <si>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</si>
  <si>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</si>
  <si>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</si>
  <si>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</si>
  <si>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</si>
  <si>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</si>
  <si>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</si>
  <si>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</si>
  <si>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</si>
  <si>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</si>
  <si>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</si>
  <si>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</si>
  <si>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</si>
  <si>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</si>
  <si>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</si>
  <si>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</si>
  <si>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</si>
  <si>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</si>
  <si>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</si>
  <si>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</si>
  <si>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</si>
  <si>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</si>
  <si>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</si>
  <si>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</si>
  <si>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</si>
  <si>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</si>
  <si>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</si>
  <si>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</si>
  <si>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</si>
  <si>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</si>
  <si>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</si>
  <si>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</si>
  <si>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</si>
  <si>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</si>
  <si>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</si>
  <si>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</si>
  <si>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</si>
  <si>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</si>
  <si>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</si>
  <si>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</si>
  <si>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</si>
  <si>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</si>
  <si>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</si>
  <si>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</si>
  <si>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</si>
  <si>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</si>
  <si>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</si>
  <si>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</si>
  <si>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</si>
  <si>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</si>
  <si>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</si>
  <si>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</si>
  <si>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</si>
  <si>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</si>
  <si>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</si>
  <si>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</si>
  <si>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</si>
  <si>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</si>
  <si>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</si>
  <si>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</si>
  <si>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</si>
  <si>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</si>
  <si>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</si>
  <si>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</si>
  <si>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</si>
  <si>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</si>
  <si>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</si>
  <si>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</si>
  <si>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</si>
  <si>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</si>
  <si>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</si>
  <si>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</si>
  <si>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</si>
  <si>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</si>
  <si>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</si>
  <si>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</si>
  <si>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</si>
  <si>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</si>
  <si>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</si>
  <si>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</si>
  <si>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</si>
  <si>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</si>
  <si>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</si>
  <si>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</si>
  <si>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</si>
  <si>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</si>
  <si>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</si>
  <si>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</si>
  <si>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</si>
  <si>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</si>
  <si>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</si>
  <si>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</si>
  <si>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</si>
  <si>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</si>
  <si>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</si>
  <si>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</si>
  <si>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</si>
  <si>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</si>
  <si>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</si>
  <si>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</si>
  <si>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</si>
  <si>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</si>
  <si>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</si>
  <si>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</si>
  <si>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</si>
  <si>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</si>
  <si>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</si>
  <si>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</si>
  <si>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</si>
  <si>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</si>
  <si>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</si>
  <si>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</si>
  <si>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</si>
  <si>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</si>
  <si>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</si>
  <si>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</si>
  <si>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</si>
  <si>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</si>
  <si>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</si>
  <si>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</si>
  <si>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</si>
  <si>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</si>
  <si>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</si>
  <si>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</si>
  <si>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</si>
  <si>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</si>
  <si>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</si>
  <si>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</si>
  <si>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</si>
  <si>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</si>
  <si>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</si>
  <si>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</si>
  <si>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</si>
  <si>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</si>
  <si>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</si>
  <si>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</si>
  <si>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</si>
  <si>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</si>
  <si>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</si>
  <si>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</si>
  <si>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</si>
  <si>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</si>
  <si>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</si>
  <si>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</si>
  <si>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</si>
  <si>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</si>
  <si>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</si>
  <si>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</si>
  <si>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</si>
  <si>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</si>
  <si>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</si>
  <si>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</si>
  <si>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</si>
  <si>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</si>
  <si>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</si>
  <si>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</si>
  <si>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</si>
  <si>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</si>
  <si>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</si>
  <si>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</si>
  <si>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</si>
  <si>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</si>
  <si>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</si>
  <si>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</si>
  <si>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</si>
  <si>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</si>
  <si>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</si>
  <si>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</si>
  <si>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</si>
  <si>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</si>
  <si>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</si>
  <si>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</si>
  <si>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</si>
  <si>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</si>
  <si>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</si>
  <si>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</si>
  <si>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</si>
  <si>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</si>
  <si>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</si>
  <si>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</si>
  <si>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</si>
  <si>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</si>
  <si>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</si>
  <si>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</si>
  <si>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</si>
  <si>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</si>
  <si>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</si>
  <si>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</si>
  <si>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</si>
  <si>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</si>
  <si>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</si>
  <si>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</si>
  <si>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</si>
  <si>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</si>
  <si>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</si>
  <si>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</si>
  <si>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</si>
  <si>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</si>
  <si>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</si>
  <si>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</si>
  <si>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</si>
  <si>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</si>
  <si>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</si>
  <si>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</si>
  <si>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</si>
  <si>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</si>
  <si>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</si>
  <si>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</si>
  <si>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</si>
  <si>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</si>
  <si>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</si>
  <si>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</si>
  <si>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</si>
  <si>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</si>
  <si>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</si>
  <si>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</si>
  <si>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</si>
  <si>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</si>
  <si>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</si>
  <si>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</si>
  <si>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</si>
  <si>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</si>
  <si>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</si>
  <si>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</si>
  <si>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</si>
  <si>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</si>
  <si>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</si>
  <si>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</si>
  <si>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</si>
  <si>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</si>
  <si>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</si>
  <si>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</si>
  <si>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</si>
  <si>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</si>
  <si>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</si>
  <si>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</si>
  <si>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</si>
  <si>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</si>
  <si>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</si>
  <si>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</si>
  <si>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</si>
  <si>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</si>
  <si>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</si>
  <si>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</si>
  <si>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</si>
  <si>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</si>
  <si>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</si>
  <si>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</si>
  <si>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</si>
  <si>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</si>
  <si>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</si>
  <si>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</si>
  <si>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</si>
  <si>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</si>
  <si>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</si>
  <si>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</si>
  <si>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</si>
  <si>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</si>
  <si>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</si>
  <si>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</si>
  <si>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</si>
  <si>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</si>
  <si>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</si>
  <si>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</si>
  <si>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</si>
  <si>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</si>
  <si>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</si>
  <si>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</si>
  <si>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</si>
  <si>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</si>
  <si>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</si>
  <si>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</si>
  <si>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</si>
  <si>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</si>
  <si>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</si>
  <si>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</si>
  <si>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</si>
  <si>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</si>
  <si>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</si>
  <si>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</si>
  <si>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</si>
  <si>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</si>
  <si>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</si>
  <si>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</si>
  <si>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</si>
  <si>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</si>
  <si>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</si>
  <si>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</si>
  <si>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</si>
  <si>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</si>
  <si>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</si>
  <si>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</si>
  <si>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</si>
  <si>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</si>
  <si>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</si>
  <si>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</si>
  <si>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</si>
  <si>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</si>
  <si>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</si>
  <si>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</si>
  <si>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</si>
  <si>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</si>
  <si>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</si>
  <si>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</si>
  <si>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</si>
  <si>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</si>
  <si>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</si>
  <si>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</si>
  <si>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</si>
  <si>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</si>
  <si>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</si>
  <si>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</si>
  <si>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</si>
  <si>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</si>
  <si>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</si>
  <si>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</si>
  <si>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</si>
  <si>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</si>
  <si>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</si>
  <si>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</si>
  <si>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</si>
  <si>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</si>
  <si>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</si>
  <si>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</si>
  <si>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</si>
  <si>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</si>
  <si>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</si>
  <si>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</si>
  <si>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</si>
  <si>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</si>
  <si>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</si>
  <si>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</si>
  <si>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</si>
  <si>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</si>
  <si>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</si>
  <si>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</si>
  <si>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</si>
  <si>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</si>
  <si>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</si>
  <si>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</si>
  <si>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</si>
  <si>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</si>
  <si>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</si>
  <si>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</si>
  <si>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</si>
  <si>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</si>
  <si>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</si>
  <si>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</si>
  <si>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</si>
  <si>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</si>
  <si>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</si>
  <si>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</si>
  <si>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</si>
  <si>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</si>
  <si>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</si>
  <si>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</si>
  <si>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</si>
  <si>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</si>
  <si>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</si>
  <si>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</si>
  <si>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</si>
  <si>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</si>
  <si>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</si>
  <si>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</si>
  <si>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</si>
  <si>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</si>
  <si>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</si>
  <si>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</si>
  <si>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</si>
  <si>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</si>
  <si>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</si>
  <si>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</si>
  <si>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</si>
  <si>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</si>
  <si>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</si>
  <si>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</si>
  <si>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</si>
  <si>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</si>
  <si>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</si>
  <si>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</si>
  <si>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</si>
  <si>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</si>
  <si>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</si>
  <si>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</si>
  <si>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</si>
  <si>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</si>
  <si>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</si>
  <si>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</si>
  <si>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</si>
  <si>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</si>
  <si>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</si>
  <si>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</si>
  <si>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</si>
  <si>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</si>
  <si>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</si>
  <si>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</si>
  <si>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</si>
  <si>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</si>
  <si>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</si>
  <si>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</si>
  <si>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</si>
  <si>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</si>
  <si>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</si>
  <si>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</si>
  <si>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</si>
  <si>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</si>
  <si>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</si>
  <si>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</si>
  <si>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</si>
  <si>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</si>
  <si>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</si>
  <si>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</si>
  <si>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</si>
  <si>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</si>
  <si>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</si>
  <si>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</si>
  <si>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</si>
  <si>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</si>
  <si>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</si>
  <si>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</si>
  <si>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</si>
  <si>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</si>
  <si>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</si>
  <si>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</si>
  <si>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</si>
  <si>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</si>
  <si>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</si>
  <si>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</si>
  <si>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</si>
  <si>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</si>
  <si>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</si>
  <si>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</si>
  <si>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</si>
  <si>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</si>
  <si>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</si>
  <si>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</si>
  <si>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</si>
  <si>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</si>
  <si>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</si>
  <si>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</si>
  <si>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</si>
  <si>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</si>
  <si>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</si>
  <si>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</si>
  <si>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</si>
  <si>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</si>
  <si>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</si>
  <si>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</si>
  <si>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</si>
  <si>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</si>
  <si>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</si>
  <si>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</si>
  <si>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</si>
  <si>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</si>
  <si>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</si>
  <si>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</si>
  <si>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</si>
  <si>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</si>
  <si>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</si>
  <si>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</si>
  <si>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</si>
  <si>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</si>
  <si>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</si>
  <si>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</si>
  <si>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</si>
  <si>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</si>
  <si>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</si>
  <si>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</si>
  <si>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</si>
  <si>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</si>
  <si>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</si>
  <si>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</si>
  <si>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</si>
  <si>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</si>
  <si>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</si>
  <si>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</si>
  <si>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</si>
  <si>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</si>
  <si>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</si>
  <si>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</si>
  <si>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</si>
  <si>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</si>
  <si>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</si>
  <si>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</si>
  <si>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</si>
  <si>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</si>
  <si>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</si>
  <si>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</si>
  <si>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</si>
  <si>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</si>
  <si>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</si>
  <si>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</si>
  <si>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</si>
  <si>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</si>
  <si>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</si>
  <si>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</si>
  <si>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</si>
  <si>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</si>
  <si>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</si>
  <si>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</si>
  <si>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</si>
  <si>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</si>
  <si>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</si>
  <si>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</si>
  <si>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</si>
  <si>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</si>
  <si>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</si>
  <si>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</si>
  <si>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</si>
  <si>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</si>
  <si>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</si>
  <si>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</si>
  <si>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</si>
  <si>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</si>
  <si>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</si>
  <si>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</si>
  <si>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</si>
  <si>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</si>
  <si>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</si>
  <si>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</si>
  <si>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</si>
  <si>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</si>
  <si>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</si>
  <si>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</si>
  <si>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</si>
  <si>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</si>
  <si>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</si>
  <si>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</si>
  <si>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</si>
  <si>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</si>
  <si>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</si>
  <si>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</si>
  <si>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</si>
  <si>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</si>
  <si>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</si>
  <si>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</si>
  <si>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</si>
  <si>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</si>
  <si>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</si>
  <si>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</si>
  <si>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</si>
  <si>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</si>
  <si>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</si>
  <si>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</si>
  <si>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</si>
  <si>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</si>
  <si>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</si>
  <si>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</si>
  <si>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</si>
  <si>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</si>
  <si>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</si>
  <si>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</si>
  <si>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</si>
  <si>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</si>
  <si>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</si>
  <si>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</si>
  <si>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</si>
  <si>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</si>
  <si>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</si>
  <si>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</si>
  <si>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</si>
  <si>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</si>
  <si>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</si>
  <si>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</si>
  <si>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</si>
  <si>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</si>
  <si>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</si>
  <si>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</si>
  <si>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</si>
  <si>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</si>
  <si>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</si>
  <si>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</si>
  <si>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</si>
  <si>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</si>
  <si>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</si>
  <si>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</si>
  <si>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</si>
  <si>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</si>
  <si>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</si>
  <si>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</si>
  <si>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</si>
  <si>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</si>
  <si>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</si>
  <si>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</si>
  <si>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</si>
  <si>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</si>
  <si>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</si>
  <si>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</si>
  <si>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</si>
  <si>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</si>
  <si>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</si>
  <si>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</si>
  <si>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</si>
  <si>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</si>
  <si>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</si>
  <si>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</si>
  <si>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</si>
  <si>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</si>
  <si>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</si>
  <si>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</si>
  <si>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</si>
  <si>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</si>
  <si>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</si>
  <si>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</si>
  <si>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</si>
  <si>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</si>
  <si>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</si>
  <si>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</si>
  <si>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</si>
  <si>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</si>
  <si>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</si>
  <si>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</si>
  <si>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</si>
  <si>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</si>
  <si>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</si>
  <si>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</si>
  <si>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</si>
  <si>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</si>
  <si>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</si>
  <si>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</si>
  <si>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</si>
  <si>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</si>
  <si>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</si>
  <si>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</si>
  <si>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</si>
  <si>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</si>
  <si>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</si>
  <si>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</si>
  <si>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</si>
  <si>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</si>
  <si>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</si>
  <si>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</si>
  <si>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</si>
  <si>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</si>
  <si>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</si>
  <si>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</si>
  <si>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</si>
  <si>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</si>
  <si>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</si>
  <si>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</si>
  <si>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</si>
  <si>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</si>
  <si>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</si>
  <si>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</si>
  <si>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</si>
  <si>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</si>
  <si>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</si>
  <si>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</si>
  <si>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</si>
  <si>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</si>
  <si>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</si>
  <si>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</si>
  <si>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</si>
  <si>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</si>
  <si>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</si>
  <si>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</si>
  <si>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</si>
  <si>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</si>
  <si>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</si>
  <si>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</si>
  <si>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</si>
  <si>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</si>
  <si>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</si>
  <si>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</si>
  <si>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</si>
  <si>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</si>
  <si>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</si>
  <si>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</si>
  <si>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</si>
  <si>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</si>
  <si>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</si>
  <si>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</si>
  <si>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</si>
  <si>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</si>
  <si>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</si>
  <si>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</si>
  <si>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</si>
  <si>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</si>
  <si>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</si>
  <si>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</si>
  <si>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</si>
  <si>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</si>
  <si>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</si>
  <si>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</si>
  <si>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</si>
  <si>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</si>
  <si>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</si>
  <si>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</si>
  <si>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</si>
  <si>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</si>
  <si>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</si>
  <si>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</si>
  <si>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</si>
  <si>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</si>
  <si>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</si>
  <si>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</si>
  <si>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</si>
  <si>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</si>
  <si>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</si>
  <si>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</si>
  <si>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</si>
  <si>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</si>
  <si>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</si>
  <si>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</si>
  <si>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</si>
  <si>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</si>
  <si>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</si>
  <si>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</si>
  <si>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</si>
  <si>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</si>
  <si>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</si>
  <si>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</si>
  <si>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</si>
  <si>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</si>
  <si>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</si>
  <si>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</si>
  <si>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</si>
  <si>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</si>
  <si>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</si>
  <si>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</si>
  <si>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</si>
  <si>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</si>
  <si>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</si>
  <si>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</si>
  <si>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</si>
  <si>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</si>
  <si>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</si>
  <si>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</si>
  <si>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</si>
  <si>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</si>
  <si>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</si>
  <si>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</si>
  <si>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</si>
  <si>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</si>
  <si>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</si>
  <si>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</si>
  <si>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</si>
  <si>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</si>
  <si>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</si>
  <si>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</si>
  <si>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</si>
  <si>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</si>
  <si>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</si>
  <si>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</si>
  <si>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</si>
  <si>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</si>
  <si>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</si>
  <si>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</si>
  <si>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</si>
  <si>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</si>
  <si>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</si>
  <si>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</si>
  <si>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</si>
  <si>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</si>
  <si>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</si>
  <si>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</si>
  <si>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</si>
  <si>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</si>
  <si>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</si>
  <si>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</si>
  <si>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</si>
  <si>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</si>
  <si>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</si>
  <si>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</si>
  <si>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</si>
  <si>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</si>
  <si>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</si>
  <si>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</si>
  <si>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</si>
  <si>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</si>
  <si>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</si>
  <si>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</si>
  <si>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</si>
  <si>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</si>
  <si>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</si>
  <si>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</si>
  <si>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</si>
  <si>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</si>
  <si>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</si>
  <si>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</si>
  <si>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</si>
  <si>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</si>
  <si>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</si>
  <si>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</si>
  <si>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</si>
  <si>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</si>
  <si>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</si>
  <si>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</si>
  <si>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</si>
  <si>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</si>
  <si>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</si>
  <si>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</si>
  <si>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</si>
  <si>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</si>
  <si>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</si>
  <si>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</si>
  <si>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</si>
  <si>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</si>
  <si>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</si>
  <si>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</si>
  <si>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</si>
  <si>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</si>
  <si>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</si>
  <si>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</si>
  <si>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</si>
  <si>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</si>
  <si>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</si>
  <si>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</si>
  <si>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</si>
  <si>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</si>
  <si>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</si>
  <si>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</si>
  <si>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</si>
  <si>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</si>
  <si>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</si>
  <si>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</si>
  <si>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</si>
  <si>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</si>
  <si>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</si>
  <si>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</si>
  <si>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</si>
  <si>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</si>
  <si>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</si>
  <si>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</si>
  <si>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</si>
  <si>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</si>
  <si>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</si>
  <si>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</si>
  <si>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</si>
  <si>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</si>
  <si>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</si>
  <si>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</si>
  <si>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</si>
  <si>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</si>
  <si>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</si>
  <si>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</si>
  <si>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</si>
  <si>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</si>
  <si>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</si>
  <si>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</si>
  <si>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</si>
  <si>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</si>
  <si>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</si>
  <si>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</si>
  <si>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</si>
  <si>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</si>
  <si>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</si>
  <si>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</si>
  <si>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</si>
  <si>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</si>
  <si>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</si>
  <si>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</si>
  <si>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</si>
  <si>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</si>
  <si>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</si>
  <si>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</si>
  <si>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</si>
  <si>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</si>
  <si>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</si>
  <si>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</si>
  <si>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</si>
  <si>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</si>
  <si>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</si>
  <si>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</si>
  <si>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</si>
  <si>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</si>
  <si>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</si>
  <si>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</si>
  <si>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</si>
  <si>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</si>
  <si>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</si>
  <si>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</si>
  <si>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</si>
  <si>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</si>
  <si>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</si>
  <si>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</si>
  <si>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</si>
  <si>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</si>
  <si>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</si>
  <si>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</si>
  <si>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</si>
  <si>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</si>
  <si>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</si>
  <si>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</si>
  <si>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</si>
  <si>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</si>
  <si>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</si>
  <si>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</si>
  <si>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</si>
  <si>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</si>
  <si>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</si>
  <si>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</si>
  <si>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</si>
  <si>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</si>
  <si>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</si>
  <si>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</si>
  <si>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</si>
  <si>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</si>
  <si>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</si>
  <si>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</si>
  <si>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</si>
  <si>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</si>
  <si>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</si>
  <si>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</si>
  <si>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</si>
  <si>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</si>
  <si>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</si>
  <si>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</si>
  <si>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</si>
  <si>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</si>
  <si>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</si>
  <si>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</si>
  <si>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</si>
  <si>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</si>
  <si>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</si>
  <si>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</si>
  <si>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</si>
  <si>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</si>
  <si>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</si>
  <si>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</si>
  <si>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</si>
  <si>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</si>
  <si>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</si>
  <si>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</si>
  <si>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</si>
  <si>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</si>
  <si>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</si>
  <si>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</si>
  <si>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</si>
  <si>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</si>
  <si>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</si>
  <si>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</si>
  <si>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</si>
  <si>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</si>
  <si>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</si>
  <si>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</si>
  <si>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</si>
  <si>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</si>
  <si>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</si>
  <si>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</si>
  <si>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</si>
  <si>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</si>
  <si>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</si>
  <si>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</si>
  <si>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</si>
  <si>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</si>
  <si>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</si>
  <si>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</si>
  <si>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</si>
  <si>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</si>
  <si>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</si>
  <si>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</si>
  <si>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</si>
  <si>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</si>
  <si>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</si>
  <si>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</si>
  <si>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</si>
  <si>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</si>
  <si>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</si>
  <si>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</si>
  <si>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</si>
  <si>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</si>
  <si>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</si>
  <si>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</si>
  <si>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</si>
  <si>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</si>
  <si>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</si>
  <si>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</si>
  <si>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</si>
  <si>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</si>
  <si>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</si>
  <si>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</si>
  <si>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</si>
  <si>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</si>
  <si>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</si>
  <si>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</si>
  <si>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</si>
  <si>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</si>
  <si>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</si>
  <si>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</si>
  <si>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</si>
  <si>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</si>
  <si>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</si>
  <si>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</si>
  <si>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</si>
  <si>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</si>
  <si>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</si>
  <si>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</si>
  <si>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</si>
  <si>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</si>
  <si>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</si>
  <si>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</si>
  <si>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</si>
  <si>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</si>
  <si>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</si>
  <si>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</si>
  <si>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</si>
  <si>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</si>
  <si>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</si>
  <si>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</si>
  <si>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</si>
  <si>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</si>
  <si>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</si>
  <si>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</si>
  <si>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</si>
  <si>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</si>
  <si>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</si>
  <si>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</si>
  <si>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</si>
  <si>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</si>
  <si>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</si>
  <si>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</si>
  <si>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</si>
  <si>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</si>
  <si>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</si>
  <si>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</si>
  <si>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</si>
  <si>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</si>
  <si>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</si>
  <si>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</si>
  <si>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</si>
  <si>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</si>
  <si>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</si>
  <si>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</si>
  <si>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</si>
  <si>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</si>
  <si>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</si>
  <si>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</si>
  <si>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</si>
  <si>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</si>
  <si>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</si>
  <si>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</si>
  <si>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</si>
  <si>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</si>
  <si>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</si>
  <si>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</si>
  <si>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</si>
  <si>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</si>
  <si>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</si>
  <si>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</si>
  <si>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</si>
  <si>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</si>
  <si>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</si>
  <si>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</si>
  <si>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</si>
  <si>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</si>
  <si>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</si>
  <si>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</si>
  <si>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</si>
  <si>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</si>
  <si>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</si>
  <si>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</si>
  <si>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</si>
  <si>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</si>
  <si>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</si>
  <si>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</si>
  <si>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</si>
  <si>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</si>
  <si>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</si>
  <si>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</si>
  <si>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</si>
  <si>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</si>
  <si>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</si>
  <si>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</si>
  <si>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</si>
  <si>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</si>
  <si>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</si>
  <si>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</si>
  <si>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</si>
  <si>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</si>
  <si>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</si>
  <si>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</si>
  <si>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</si>
  <si>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</si>
  <si>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</si>
  <si>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</si>
  <si>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</si>
  <si>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</si>
  <si>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</si>
  <si>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</si>
  <si>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</si>
  <si>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</si>
  <si>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</si>
  <si>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</si>
  <si>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</si>
  <si>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</si>
  <si>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</si>
  <si>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</si>
  <si>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</si>
  <si>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</si>
  <si>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</si>
  <si>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</si>
  <si>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</si>
  <si>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</si>
  <si>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</si>
  <si>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</si>
  <si>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</si>
  <si>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</si>
  <si>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</si>
  <si>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</si>
  <si>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</si>
  <si>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</si>
  <si>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</si>
  <si>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</si>
  <si>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</si>
  <si>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</si>
  <si>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</si>
  <si>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</si>
  <si>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</si>
  <si>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</si>
  <si>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</si>
  <si>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</si>
  <si>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</si>
  <si>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</si>
  <si>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</si>
  <si>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</si>
  <si>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</si>
  <si>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</si>
  <si>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</si>
  <si>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</si>
  <si>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</si>
  <si>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</si>
  <si>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</si>
  <si>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</si>
  <si>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</si>
  <si>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</si>
  <si>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</si>
  <si>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</si>
  <si>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</si>
  <si>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</si>
  <si>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</si>
  <si>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</si>
  <si>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</si>
  <si>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</si>
  <si>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</si>
  <si>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</si>
  <si>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</si>
  <si>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</si>
  <si>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</si>
  <si>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</si>
  <si>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</si>
  <si>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</si>
  <si>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</si>
  <si>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</si>
  <si>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</si>
  <si>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</si>
  <si>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</si>
  <si>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</si>
  <si>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</si>
  <si>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</si>
  <si>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</si>
  <si>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</si>
  <si>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</si>
  <si>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</si>
  <si>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</si>
  <si>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</si>
  <si>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</si>
  <si>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</si>
  <si>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</si>
  <si>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</si>
  <si>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</si>
  <si>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</si>
  <si>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</si>
  <si>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</si>
  <si>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</si>
  <si>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</si>
  <si>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</si>
  <si>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</si>
  <si>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</si>
  <si>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</si>
  <si>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</si>
  <si>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</si>
  <si>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</si>
  <si>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</si>
  <si>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</si>
  <si>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</si>
  <si>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</si>
  <si>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</si>
  <si>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</si>
  <si>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</si>
  <si>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</si>
  <si>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</si>
  <si>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</si>
  <si>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</si>
  <si>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</si>
  <si>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</si>
  <si>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</si>
  <si>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</si>
  <si>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</si>
  <si>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</si>
  <si>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</si>
  <si>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</si>
  <si>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</si>
  <si>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</si>
  <si>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</si>
  <si>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</si>
  <si>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</si>
  <si>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</si>
  <si>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</si>
  <si>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</si>
  <si>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</si>
  <si>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</si>
  <si>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</si>
  <si>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</si>
  <si>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</si>
  <si>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</si>
  <si>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</si>
  <si>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</si>
  <si>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</si>
  <si>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</si>
  <si>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</si>
  <si>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</si>
  <si>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</si>
  <si>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</si>
  <si>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</si>
  <si>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</si>
  <si>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</si>
  <si>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</si>
  <si>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</si>
  <si>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</si>
  <si>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</si>
  <si>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</si>
  <si>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</si>
  <si>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</si>
  <si>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</si>
  <si>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</si>
  <si>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</si>
  <si>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</si>
  <si>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</si>
  <si>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</si>
  <si>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</si>
  <si>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</si>
  <si>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</si>
  <si>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</si>
  <si>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</si>
  <si>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</si>
  <si>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</si>
  <si>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</si>
  <si>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</si>
  <si>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</si>
  <si>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</si>
  <si>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</si>
  <si>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</si>
  <si>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</si>
  <si>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</si>
  <si>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</si>
  <si>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</si>
  <si>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</si>
  <si>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</si>
  <si>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</si>
  <si>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</si>
  <si>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</si>
  <si>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</si>
  <si>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</si>
  <si>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</si>
  <si>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</si>
  <si>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</si>
  <si>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</si>
  <si>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</si>
  <si>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</si>
  <si>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</si>
  <si>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</si>
  <si>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</si>
  <si>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</si>
  <si>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</si>
  <si>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</si>
  <si>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</si>
  <si>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</si>
  <si>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</si>
  <si>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</si>
  <si>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</si>
  <si>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</si>
  <si>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</si>
  <si>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</si>
  <si>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</si>
  <si>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</si>
  <si>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</si>
  <si>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</si>
  <si>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</si>
  <si>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</si>
  <si>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</si>
  <si>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</si>
  <si>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</si>
  <si>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</si>
  <si>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</si>
  <si>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</si>
  <si>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</si>
  <si>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</si>
  <si>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</si>
  <si>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</si>
  <si>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</si>
  <si>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</si>
  <si>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</si>
  <si>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</si>
  <si>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</si>
  <si>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</si>
  <si>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</si>
  <si>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</si>
  <si>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</si>
  <si>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</si>
  <si>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</si>
  <si>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</si>
  <si>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</si>
  <si>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</si>
  <si>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</si>
  <si>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</si>
  <si>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</si>
  <si>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</si>
  <si>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</si>
  <si>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</si>
  <si>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</si>
  <si>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</si>
  <si>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</si>
  <si>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</si>
  <si>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</si>
  <si>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</si>
  <si>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</si>
  <si>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</si>
  <si>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</si>
  <si>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</si>
  <si>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</si>
  <si>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</si>
  <si>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</si>
  <si>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</si>
  <si>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</si>
  <si>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</si>
  <si>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</si>
  <si>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</si>
  <si>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</si>
  <si>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</si>
  <si>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</si>
  <si>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</si>
  <si>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</si>
  <si>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</si>
  <si>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</si>
  <si>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</si>
  <si>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</si>
  <si>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</si>
  <si>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</si>
  <si>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</si>
  <si>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</si>
  <si>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</si>
  <si>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</si>
  <si>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</si>
  <si>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</si>
  <si>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</si>
  <si>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</si>
  <si>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</si>
  <si>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</si>
  <si>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</si>
  <si>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</si>
  <si>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</si>
  <si>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</si>
  <si>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</si>
  <si>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</si>
  <si>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</si>
  <si>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</si>
  <si>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</si>
  <si>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</si>
  <si>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</si>
  <si>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</si>
  <si>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</si>
  <si>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</si>
  <si>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</si>
  <si>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</si>
  <si>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</si>
  <si>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</si>
  <si>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</si>
  <si>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</si>
  <si>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</si>
  <si>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</si>
  <si>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</si>
  <si>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</si>
  <si>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</si>
  <si>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</si>
  <si>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</si>
  <si>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</si>
  <si>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</si>
  <si>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</si>
  <si>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</si>
  <si>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</si>
  <si>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</si>
  <si>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</si>
  <si>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</si>
  <si>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</si>
  <si>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</si>
  <si>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</si>
  <si>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</si>
  <si>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</si>
  <si>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</si>
  <si>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</si>
  <si>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</si>
  <si>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</si>
  <si>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</si>
  <si>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</si>
  <si>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</si>
  <si>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</si>
  <si>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</si>
  <si>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</si>
  <si>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</si>
  <si>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</si>
  <si>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</si>
  <si>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</si>
  <si>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</si>
  <si>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</si>
  <si>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</si>
  <si>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</si>
  <si>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</si>
  <si>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</si>
  <si>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</si>
  <si>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</si>
  <si>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</si>
  <si>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</si>
  <si>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</si>
  <si>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</si>
  <si>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</si>
  <si>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</si>
  <si>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</si>
  <si>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</si>
  <si>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</si>
  <si>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</si>
  <si>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</si>
  <si>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</si>
  <si>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</si>
  <si>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</si>
  <si>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</si>
  <si>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</si>
  <si>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</si>
  <si>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</si>
  <si>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</si>
  <si>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</si>
  <si>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</si>
  <si>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</si>
  <si>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</si>
  <si>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</si>
  <si>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</si>
  <si>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</si>
  <si>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</si>
  <si>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</si>
  <si>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</si>
  <si>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</si>
  <si>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</si>
  <si>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</si>
  <si>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</si>
  <si>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</si>
  <si>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</si>
  <si>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</si>
  <si>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</si>
  <si>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</si>
  <si>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</si>
  <si>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</si>
  <si>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</si>
  <si>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</si>
  <si>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</si>
  <si>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</si>
  <si>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</si>
  <si>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</si>
  <si>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</si>
  <si>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</si>
  <si>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</si>
  <si>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</si>
  <si>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</si>
  <si>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</si>
  <si>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</si>
  <si>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</si>
  <si>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</si>
  <si>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</si>
  <si>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</si>
  <si>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</si>
  <si>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</si>
  <si>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</si>
  <si>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</si>
  <si>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</si>
  <si>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</si>
  <si>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</si>
  <si>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</si>
  <si>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</si>
  <si>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</si>
  <si>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</si>
  <si>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</si>
  <si>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</si>
  <si>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</si>
  <si>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</si>
  <si>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</si>
  <si>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</si>
  <si>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</si>
  <si>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</si>
  <si>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</si>
  <si>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</si>
  <si>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</si>
  <si>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</si>
  <si>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</si>
  <si>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</si>
  <si>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</si>
  <si>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</si>
  <si>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</si>
  <si>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</si>
  <si>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</si>
  <si>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</si>
  <si>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</si>
  <si>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</si>
  <si>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</si>
  <si>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</si>
  <si>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</si>
  <si>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</si>
  <si>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</si>
  <si>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</si>
  <si>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</si>
  <si>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</si>
  <si>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</si>
  <si>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</si>
  <si>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</si>
  <si>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</si>
  <si>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</si>
  <si>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</si>
  <si>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</si>
  <si>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</si>
  <si>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</si>
  <si>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</si>
  <si>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</si>
  <si>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</si>
  <si>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</si>
  <si>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</si>
  <si>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</si>
  <si>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</si>
  <si>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</si>
  <si>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</si>
  <si>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</si>
  <si>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</si>
  <si>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</si>
  <si>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</si>
  <si>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</si>
  <si>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</si>
  <si>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</si>
  <si>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</si>
  <si>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</si>
  <si>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</si>
  <si>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</si>
  <si>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</si>
  <si>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</si>
  <si>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</si>
  <si>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</si>
  <si>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</si>
  <si>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</si>
  <si>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</si>
  <si>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</si>
  <si>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</si>
  <si>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</si>
  <si>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</si>
  <si>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</si>
  <si>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</si>
  <si>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</si>
  <si>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</si>
  <si>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</si>
  <si>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</si>
  <si>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</si>
  <si>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</si>
  <si>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</si>
  <si>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</si>
  <si>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</si>
  <si>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</si>
  <si>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</si>
  <si>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</si>
  <si>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</si>
  <si>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</si>
  <si>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</si>
  <si>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</si>
  <si>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</si>
  <si>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</si>
  <si>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</si>
  <si>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</si>
  <si>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</si>
  <si>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</si>
  <si>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</si>
  <si>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</si>
  <si>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</si>
  <si>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</si>
  <si>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</si>
  <si>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</si>
  <si>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</si>
  <si>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</si>
  <si>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</si>
  <si>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</si>
  <si>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</si>
  <si>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</si>
  <si>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</si>
  <si>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</si>
  <si>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</si>
  <si>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</si>
  <si>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</si>
  <si>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</si>
  <si>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</si>
  <si>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</si>
  <si>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</si>
  <si>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</si>
  <si>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</si>
  <si>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</si>
  <si>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</si>
  <si>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</si>
  <si>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</si>
  <si>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</si>
  <si>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</si>
  <si>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</si>
  <si>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</si>
  <si>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</si>
  <si>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</si>
  <si>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</si>
  <si>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</si>
  <si>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</si>
  <si>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</si>
  <si>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</si>
  <si>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</si>
  <si>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</si>
  <si>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</si>
  <si>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</si>
  <si>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</si>
  <si>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</si>
  <si>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</si>
  <si>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</si>
  <si>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</si>
  <si>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</si>
  <si>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</si>
  <si>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</si>
  <si>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</si>
  <si>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</si>
  <si>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</si>
  <si>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</si>
  <si>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</si>
  <si>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</si>
  <si>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</si>
  <si>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</si>
  <si>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</si>
  <si>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</si>
  <si>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</si>
  <si>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</si>
  <si>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</si>
  <si>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</si>
  <si>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</si>
  <si>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</si>
  <si>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</si>
  <si>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</si>
  <si>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</si>
  <si>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</si>
  <si>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</si>
  <si>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</si>
  <si>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</si>
  <si>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</si>
  <si>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</si>
  <si>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</si>
  <si>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</si>
  <si>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</si>
  <si>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</si>
  <si>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</si>
  <si>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</si>
  <si>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</si>
  <si>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</si>
  <si>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</si>
  <si>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</si>
  <si>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</si>
  <si>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</si>
  <si>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</si>
  <si>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</si>
  <si>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</si>
  <si>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</si>
  <si>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</si>
  <si>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</si>
  <si>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</si>
  <si>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</si>
  <si>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</si>
  <si>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</si>
  <si>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</si>
  <si>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</si>
  <si>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</si>
  <si>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</si>
  <si>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</si>
  <si>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</si>
  <si>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</si>
  <si>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</si>
  <si>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</si>
  <si>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</si>
  <si>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</si>
  <si>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</si>
  <si>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</si>
  <si>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</si>
  <si>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</si>
  <si>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</si>
  <si>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</si>
  <si>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</si>
  <si>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</si>
  <si>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</si>
  <si>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</si>
  <si>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</si>
  <si>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</si>
  <si>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</si>
  <si>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</si>
  <si>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</si>
  <si>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</si>
  <si>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</si>
  <si>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</si>
  <si>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</si>
  <si>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</si>
  <si>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</si>
  <si>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</si>
  <si>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</si>
  <si>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</si>
  <si>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</si>
  <si>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</si>
  <si>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</si>
  <si>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</si>
  <si>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</si>
  <si>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</si>
  <si>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</si>
  <si>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</si>
  <si>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</si>
  <si>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</si>
  <si>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</si>
  <si>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</si>
  <si>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</si>
  <si>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</si>
  <si>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</si>
  <si>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</si>
  <si>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</si>
  <si>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</si>
  <si>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</si>
  <si>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</si>
  <si>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</si>
  <si>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</si>
  <si>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</si>
  <si>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</si>
  <si>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</si>
  <si>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</si>
  <si>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</si>
  <si>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</si>
  <si>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</si>
  <si>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</si>
  <si>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</si>
  <si>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</si>
  <si>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</si>
  <si>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</si>
  <si>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</si>
  <si>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</si>
  <si>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</si>
  <si>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</si>
  <si>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</si>
  <si>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</si>
  <si>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</si>
  <si>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</si>
  <si>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</si>
  <si>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</si>
  <si>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</si>
  <si>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</si>
  <si>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</si>
  <si>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</si>
  <si>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</si>
  <si>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</si>
  <si>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</si>
  <si>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</si>
  <si>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</si>
  <si>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</si>
  <si>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</si>
  <si>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</si>
  <si>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</si>
  <si>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</si>
  <si>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</si>
  <si>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</si>
  <si>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</si>
  <si>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</si>
  <si>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</si>
  <si>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</si>
  <si>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</si>
  <si>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</si>
  <si>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</si>
  <si>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</si>
  <si>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</si>
  <si>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</si>
  <si>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</si>
  <si>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</si>
  <si>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</si>
  <si>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</si>
  <si>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</si>
  <si>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</si>
  <si>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</si>
  <si>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</si>
  <si>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</si>
  <si>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</si>
  <si>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</si>
  <si>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</si>
  <si>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</si>
  <si>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</si>
  <si>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</si>
  <si>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</si>
  <si>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</si>
  <si>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</si>
  <si>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</si>
  <si>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</si>
  <si>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</si>
  <si>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</si>
  <si>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</si>
  <si>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</si>
  <si>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</si>
  <si>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</si>
  <si>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</si>
  <si>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</si>
  <si>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</si>
  <si>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</si>
  <si>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</si>
  <si>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</si>
  <si>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</si>
  <si>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</si>
  <si>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</si>
  <si>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</si>
  <si>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</si>
  <si>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</si>
  <si>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</si>
  <si>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</si>
  <si>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</si>
  <si>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</si>
  <si>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</si>
  <si>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</si>
  <si>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</si>
  <si>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</si>
  <si>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</si>
  <si>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</si>
  <si>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</si>
  <si>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</si>
  <si>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</si>
  <si>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</si>
  <si>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</si>
  <si>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</si>
  <si>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</si>
  <si>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</si>
  <si>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</si>
  <si>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</si>
  <si>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</si>
  <si>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</si>
  <si>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</si>
  <si>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</si>
  <si>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</si>
  <si>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</si>
  <si>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</si>
  <si>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</si>
  <si>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</si>
  <si>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</si>
  <si>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</si>
  <si>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</si>
  <si>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</si>
  <si>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</si>
  <si>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</si>
  <si>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</si>
  <si>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</si>
  <si>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</si>
  <si>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</si>
  <si>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</si>
  <si>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</si>
  <si>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</si>
  <si>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</si>
  <si>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</si>
  <si>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</si>
  <si>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</si>
  <si>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</si>
  <si>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</si>
  <si>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</si>
  <si>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</si>
  <si>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</si>
  <si>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</si>
  <si>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</si>
  <si>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</si>
  <si>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</si>
  <si>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</si>
  <si>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</si>
  <si>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</si>
  <si>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</si>
  <si>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</si>
  <si>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</si>
  <si>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</si>
  <si>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</si>
  <si>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</si>
  <si>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</si>
  <si>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</si>
  <si>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</si>
  <si>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</si>
  <si>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</si>
  <si>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</si>
  <si>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</si>
  <si>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</si>
  <si>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</si>
  <si>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</si>
  <si>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</si>
  <si>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</si>
  <si>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</si>
  <si>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</si>
  <si>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</si>
  <si>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</si>
  <si>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</si>
  <si>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</si>
  <si>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</si>
  <si>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</si>
  <si>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</si>
  <si>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</si>
  <si>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</si>
  <si>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</si>
  <si>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</si>
  <si>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</si>
  <si>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</si>
  <si>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</si>
  <si>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</si>
  <si>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</si>
  <si>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</si>
  <si>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</si>
  <si>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</si>
  <si>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</si>
  <si>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</si>
  <si>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</si>
  <si>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</si>
  <si>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</si>
  <si>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</si>
  <si>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</si>
  <si>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</si>
  <si>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</si>
  <si>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</si>
  <si>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</si>
  <si>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</si>
  <si>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</si>
  <si>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</si>
  <si>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</si>
  <si>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</si>
  <si>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</si>
  <si>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</si>
  <si>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</si>
  <si>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</si>
  <si>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</si>
  <si>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</si>
  <si>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</si>
  <si>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</si>
  <si>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</si>
  <si>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</si>
  <si>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</si>
  <si>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</si>
  <si>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</si>
  <si>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</si>
  <si>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</si>
  <si>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</si>
  <si>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</si>
  <si>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</si>
  <si>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</si>
  <si>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</si>
  <si>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</si>
  <si>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</si>
  <si>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</si>
  <si>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</si>
  <si>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</si>
  <si>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</si>
  <si>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</si>
  <si>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</si>
  <si>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</si>
  <si>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</si>
  <si>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</si>
  <si>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</si>
  <si>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</si>
  <si>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</si>
  <si>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</si>
  <si>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</si>
  <si>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</si>
  <si>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</si>
  <si>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</si>
  <si>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</si>
  <si>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</si>
  <si>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</si>
  <si>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</si>
  <si>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</si>
  <si>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</si>
  <si>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</si>
  <si>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</si>
  <si>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</si>
  <si>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</si>
  <si>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</si>
  <si>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</si>
  <si>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</si>
  <si>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</si>
  <si>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</si>
  <si>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</si>
  <si>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</si>
  <si>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</si>
  <si>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</si>
  <si>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</si>
  <si>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</si>
  <si>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</si>
  <si>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</si>
  <si>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</si>
  <si>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</si>
  <si>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</si>
  <si>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</si>
  <si>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</si>
  <si>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</si>
  <si>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</si>
  <si>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</si>
  <si>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</si>
  <si>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</si>
  <si>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</si>
  <si>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</si>
  <si>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</si>
  <si>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</si>
  <si>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</si>
  <si>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</si>
  <si>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</si>
  <si>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</si>
  <si>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</si>
  <si>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</si>
  <si>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</si>
  <si>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</si>
  <si>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</si>
  <si>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</si>
  <si>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</si>
  <si>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</si>
  <si>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</si>
  <si>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</si>
  <si>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</si>
  <si>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</si>
  <si>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</si>
  <si>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</si>
  <si>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</si>
  <si>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</si>
  <si>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</si>
  <si>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</si>
  <si>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</si>
  <si>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</si>
  <si>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</si>
  <si>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</si>
  <si>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</si>
  <si>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</si>
  <si>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</si>
  <si>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</si>
  <si>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</si>
  <si>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</si>
  <si>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</si>
  <si>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</si>
  <si>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</si>
  <si>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</si>
  <si>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</si>
  <si>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</si>
  <si>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</si>
  <si>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</si>
  <si>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</si>
  <si>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</si>
  <si>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</si>
  <si>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</si>
  <si>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</si>
  <si>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</si>
  <si>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</si>
  <si>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</si>
  <si>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</si>
  <si>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</si>
  <si>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</si>
  <si>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</si>
  <si>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</si>
  <si>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</si>
  <si>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</si>
  <si>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</si>
  <si>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</si>
  <si>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</si>
  <si>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</si>
  <si>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</si>
  <si>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</si>
  <si>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</si>
  <si>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</si>
  <si>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</si>
  <si>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</si>
  <si>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</si>
  <si>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</si>
  <si>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</si>
  <si>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</si>
  <si>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</si>
  <si>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</si>
  <si>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</si>
  <si>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</si>
  <si>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</si>
  <si>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</si>
  <si>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</si>
  <si>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</si>
  <si>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</si>
  <si>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</si>
  <si>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</si>
  <si>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</si>
  <si>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</si>
  <si>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</si>
  <si>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</si>
  <si>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</si>
  <si>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</si>
  <si>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</si>
  <si>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</si>
  <si>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</si>
  <si>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</si>
  <si>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</si>
  <si>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</si>
  <si>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</si>
  <si>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</si>
  <si>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</si>
  <si>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</si>
  <si>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</si>
  <si>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</si>
  <si>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</si>
  <si>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</si>
  <si>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</si>
  <si>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</si>
  <si>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</si>
  <si>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</si>
  <si>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</si>
  <si>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</si>
  <si>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</si>
  <si>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</si>
  <si>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</si>
  <si>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</si>
  <si>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</si>
  <si>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</si>
  <si>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</si>
  <si>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</si>
  <si>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</si>
  <si>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</si>
  <si>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</si>
  <si>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</si>
  <si>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</si>
  <si>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</si>
  <si>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</si>
  <si>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</si>
  <si>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</si>
  <si>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</si>
  <si>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</si>
  <si>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</si>
  <si>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</si>
  <si>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</si>
  <si>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</si>
  <si>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</si>
  <si>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</si>
  <si>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</si>
  <si>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</si>
  <si>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</si>
  <si>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</si>
  <si>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</si>
  <si>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</si>
  <si>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</si>
  <si>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</si>
  <si>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</si>
  <si>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</si>
  <si>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</si>
  <si>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</si>
  <si>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</si>
  <si>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</si>
  <si>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</si>
  <si>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</si>
  <si>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</si>
  <si>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</si>
  <si>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</si>
  <si>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</si>
  <si>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</si>
  <si>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</si>
  <si>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</si>
  <si>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</si>
  <si>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</si>
  <si>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</si>
  <si>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</si>
  <si>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</si>
  <si>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</si>
  <si>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</si>
  <si>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</si>
  <si>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</si>
  <si>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</si>
  <si>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</si>
  <si>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</si>
  <si>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</si>
  <si>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</si>
  <si>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</si>
  <si>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</si>
  <si>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</si>
  <si>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</si>
  <si>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</si>
  <si>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</si>
  <si>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</si>
  <si>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</si>
  <si>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</si>
  <si>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</si>
  <si>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</si>
  <si>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</si>
  <si>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</si>
  <si>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</si>
  <si>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</si>
  <si>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</si>
  <si>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</si>
  <si>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</si>
  <si>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</si>
  <si>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</si>
  <si>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</si>
  <si>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</si>
  <si>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</si>
  <si>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</si>
  <si>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</si>
  <si>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</si>
  <si>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</si>
  <si>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</si>
  <si>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</si>
  <si>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</si>
  <si>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</si>
  <si>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</si>
  <si>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</si>
  <si>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</si>
  <si>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</si>
  <si>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</si>
  <si>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</si>
  <si>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</si>
  <si>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</si>
  <si>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</si>
  <si>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</si>
  <si>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</si>
  <si>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</si>
  <si>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</si>
  <si>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</si>
  <si>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</si>
  <si>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</si>
  <si>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</si>
  <si>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</si>
  <si>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</si>
  <si>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</si>
  <si>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</si>
  <si>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</si>
  <si>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</si>
  <si>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</si>
  <si>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</si>
  <si>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</si>
  <si>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</si>
  <si>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</si>
  <si>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</si>
  <si>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</si>
  <si>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</si>
  <si>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</si>
  <si>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</si>
  <si>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</si>
  <si>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</si>
  <si>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</si>
  <si>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</si>
  <si>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</si>
  <si>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</si>
  <si>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</si>
  <si>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</si>
  <si>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</si>
  <si>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</si>
  <si>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</si>
  <si>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</si>
  <si>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</si>
  <si>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</si>
  <si>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</si>
  <si>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</si>
  <si>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</si>
  <si>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</si>
  <si>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</si>
  <si>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</si>
  <si>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</si>
  <si>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</si>
  <si>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</si>
  <si>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</si>
  <si>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</si>
  <si>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</si>
  <si>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</si>
  <si>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</si>
  <si>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</si>
  <si>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</si>
  <si>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</si>
  <si>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</si>
  <si>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</si>
  <si>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</si>
  <si>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</si>
  <si>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</si>
  <si>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</si>
  <si>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</si>
  <si>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</si>
  <si>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</si>
  <si>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</si>
  <si>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</si>
  <si>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</si>
  <si>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</si>
  <si>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</si>
  <si>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</si>
  <si>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</si>
  <si>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</si>
  <si>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</si>
  <si>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</si>
  <si>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</si>
  <si>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</si>
  <si>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</si>
  <si>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</si>
  <si>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</si>
  <si>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</si>
  <si>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</si>
  <si>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</si>
  <si>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</si>
  <si>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</si>
  <si>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</si>
  <si>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</si>
  <si>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</si>
  <si>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</si>
  <si>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</si>
  <si>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</si>
  <si>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</si>
  <si>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</si>
  <si>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</si>
  <si>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</si>
  <si>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</si>
  <si>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</si>
  <si>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</si>
  <si>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</si>
  <si>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</si>
  <si>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</si>
  <si>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</si>
  <si>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</si>
  <si>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</si>
  <si>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</si>
  <si>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</si>
  <si>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</si>
  <si>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</si>
  <si>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</si>
  <si>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</si>
  <si>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</si>
  <si>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</si>
  <si>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</si>
  <si>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</si>
  <si>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</si>
  <si>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</si>
  <si>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</si>
  <si>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</si>
  <si>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</si>
  <si>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</si>
  <si>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</si>
  <si>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</si>
  <si>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</si>
  <si>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</si>
  <si>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</si>
  <si>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</si>
  <si>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</si>
  <si>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</si>
  <si>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</si>
  <si>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</si>
  <si>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</si>
  <si>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</si>
  <si>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</si>
  <si>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</si>
  <si>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</si>
  <si>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</si>
  <si>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</si>
  <si>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</si>
  <si>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</si>
  <si>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</si>
  <si>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</si>
  <si>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</si>
  <si>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</si>
  <si>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</si>
  <si>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</si>
  <si>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</si>
  <si>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</si>
  <si>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</si>
  <si>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</si>
  <si>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</si>
  <si>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</si>
  <si>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</si>
  <si>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</si>
  <si>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</si>
  <si>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</si>
  <si>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</si>
  <si>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</si>
  <si>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</si>
  <si>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</si>
  <si>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</si>
  <si>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</si>
  <si>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</si>
  <si>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</si>
  <si>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</si>
  <si>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</si>
  <si>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</si>
  <si>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</si>
  <si>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</si>
  <si>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</si>
  <si>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</si>
  <si>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</si>
  <si>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</si>
  <si>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</si>
  <si>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</si>
  <si>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</si>
  <si>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</si>
  <si>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</si>
  <si>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</si>
  <si>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</si>
  <si>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</si>
  <si>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</si>
  <si>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</si>
  <si>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</si>
  <si>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</si>
  <si>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</si>
  <si>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</si>
  <si>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</si>
  <si>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</si>
  <si>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</si>
  <si>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</si>
  <si>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</si>
  <si>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</si>
  <si>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</si>
  <si>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</si>
  <si>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</si>
  <si>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</si>
  <si>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</si>
  <si>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</si>
  <si>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</si>
  <si>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</si>
  <si>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</si>
  <si>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</si>
  <si>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</si>
  <si>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</si>
  <si>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</si>
  <si>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</si>
  <si>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</si>
  <si>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</si>
  <si>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</si>
  <si>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</si>
  <si>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</si>
  <si>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</si>
  <si>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</si>
  <si>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</si>
  <si>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</si>
  <si>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</si>
  <si>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</si>
  <si>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</si>
  <si>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</si>
  <si>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</si>
  <si>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</si>
  <si>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</si>
  <si>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</si>
  <si>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</si>
  <si>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</si>
  <si>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</si>
  <si>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</si>
  <si>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</si>
  <si>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</si>
  <si>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</si>
  <si>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</si>
  <si>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</si>
  <si>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</si>
  <si>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</si>
  <si>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</si>
  <si>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</si>
  <si>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</si>
  <si>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</si>
  <si>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</si>
  <si>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</si>
  <si>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</si>
  <si>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</si>
  <si>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</si>
  <si>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</si>
  <si>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</si>
  <si>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</si>
  <si>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</si>
  <si>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</si>
  <si>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</si>
  <si>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</si>
  <si>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</si>
  <si>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</si>
  <si>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</si>
  <si>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</si>
  <si>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</si>
  <si>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</si>
  <si>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</si>
  <si>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</si>
  <si>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</si>
  <si>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</si>
  <si>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</si>
  <si>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</si>
  <si>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</si>
  <si>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</si>
  <si>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</si>
  <si>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</si>
  <si>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</si>
  <si>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</si>
  <si>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</si>
  <si>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</si>
  <si>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</si>
  <si>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</si>
  <si>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</si>
  <si>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</si>
  <si>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</si>
  <si>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</si>
  <si>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</si>
  <si>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</si>
  <si>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</si>
  <si>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</si>
  <si>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</si>
  <si>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</si>
  <si>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</si>
  <si>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</si>
  <si>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</si>
  <si>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</si>
  <si>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</si>
  <si>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</si>
  <si>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</si>
  <si>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</si>
  <si>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</si>
  <si>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</si>
  <si>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</si>
  <si>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</si>
  <si>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</si>
  <si>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</si>
  <si>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</si>
  <si>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</si>
  <si>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</si>
  <si>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</si>
  <si>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</si>
  <si>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</si>
  <si>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</si>
  <si>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</si>
  <si>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</si>
  <si>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</si>
  <si>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</si>
  <si>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</si>
  <si>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</si>
  <si>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</si>
  <si>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</si>
  <si>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</si>
  <si>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</si>
  <si>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</si>
  <si>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</si>
  <si>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</si>
  <si>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</si>
  <si>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</si>
  <si>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</si>
  <si>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</si>
  <si>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</si>
  <si>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</si>
  <si>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</si>
  <si>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</si>
  <si>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</si>
  <si>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</si>
  <si>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</si>
  <si>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</si>
  <si>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</si>
  <si>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</si>
  <si>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</si>
  <si>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</si>
  <si>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</si>
  <si>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</si>
  <si>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</si>
  <si>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</si>
  <si>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</si>
  <si>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</si>
  <si>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</si>
  <si>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</si>
  <si>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</si>
  <si>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</si>
  <si>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</si>
  <si>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</si>
  <si>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</si>
  <si>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</si>
  <si>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</si>
  <si>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</si>
  <si>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</si>
  <si>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</si>
  <si>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</si>
  <si>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</si>
  <si>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</si>
  <si>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</si>
  <si>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</si>
  <si>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</si>
  <si>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</si>
  <si>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</si>
  <si>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</si>
  <si>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</si>
  <si>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</si>
  <si>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</si>
  <si>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</si>
  <si>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</si>
  <si>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</si>
  <si>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</si>
  <si>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</si>
  <si>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</si>
  <si>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</si>
  <si>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</si>
  <si>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</si>
  <si>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</si>
  <si>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</si>
  <si>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</si>
  <si>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</si>
  <si>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</si>
  <si>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</si>
  <si>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</si>
  <si>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</si>
  <si>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</si>
  <si>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</si>
  <si>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</si>
  <si>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</si>
  <si>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</si>
  <si>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</si>
  <si>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</si>
  <si>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</si>
  <si>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</si>
  <si>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</si>
  <si>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</si>
  <si>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</si>
  <si>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</si>
  <si>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</si>
  <si>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</si>
  <si>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</si>
  <si>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</si>
  <si>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</si>
  <si>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</si>
  <si>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</si>
  <si>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</si>
  <si>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</si>
  <si>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</si>
  <si>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</si>
  <si>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</si>
  <si>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</si>
  <si>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</si>
  <si>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</si>
  <si>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</si>
  <si>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</si>
  <si>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</si>
  <si>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</si>
  <si>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</si>
  <si>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</si>
  <si>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</si>
  <si>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</si>
  <si>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</si>
  <si>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</si>
  <si>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</si>
  <si>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</si>
  <si>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</si>
  <si>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</si>
  <si>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</si>
  <si>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</si>
  <si>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</si>
  <si>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</si>
  <si>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</si>
  <si>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</si>
  <si>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</si>
  <si>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</si>
  <si>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</si>
  <si>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</si>
  <si>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</si>
  <si>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</si>
  <si>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</si>
  <si>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</si>
  <si>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</si>
  <si>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</si>
  <si>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</si>
  <si>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</si>
  <si>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</si>
  <si>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</si>
  <si>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</si>
  <si>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</si>
  <si>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</si>
  <si>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</si>
  <si>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</si>
  <si>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</si>
  <si>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</si>
  <si>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</si>
  <si>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</si>
  <si>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</si>
  <si>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</si>
  <si>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</si>
  <si>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</si>
  <si>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</si>
  <si>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</si>
  <si>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</si>
  <si>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</si>
  <si>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</si>
  <si>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</si>
  <si>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</si>
  <si>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</si>
  <si>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</si>
  <si>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</si>
  <si>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</si>
  <si>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</si>
  <si>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</si>
  <si>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</si>
  <si>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</si>
  <si>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</si>
  <si>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</si>
  <si>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</si>
  <si>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</si>
  <si>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</si>
  <si>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</si>
  <si>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</si>
  <si>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</si>
  <si>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</si>
  <si>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</si>
  <si>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</si>
  <si>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</si>
  <si>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</si>
  <si>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</si>
  <si>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</si>
  <si>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</si>
  <si>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</si>
  <si>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</si>
  <si>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</si>
  <si>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</si>
  <si>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</si>
  <si>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</si>
  <si>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</si>
  <si>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</si>
  <si>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</si>
  <si>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</si>
  <si>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</si>
  <si>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</si>
  <si>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</si>
  <si>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</si>
  <si>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</si>
  <si>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</si>
  <si>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</si>
  <si>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</si>
  <si>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</si>
  <si>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</si>
  <si>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</si>
  <si>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</si>
  <si>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</si>
  <si>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</si>
  <si>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</si>
  <si>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</si>
  <si>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</si>
  <si>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</si>
  <si>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</si>
  <si>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</si>
  <si>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</si>
  <si>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</si>
  <si>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</si>
  <si>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</si>
  <si>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</si>
  <si>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</si>
  <si>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</si>
  <si>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</si>
  <si>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</si>
  <si>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</si>
  <si>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</si>
  <si>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</si>
  <si>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</si>
  <si>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</si>
  <si>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</si>
  <si>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</si>
  <si>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</si>
  <si>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</si>
  <si>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</si>
  <si>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</si>
  <si>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</si>
  <si>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</si>
  <si>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</si>
  <si>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</si>
  <si>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</si>
  <si>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</si>
  <si>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</si>
  <si>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</si>
  <si>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</si>
  <si>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</si>
  <si>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</si>
  <si>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</si>
  <si>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</si>
  <si>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</si>
  <si>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</si>
  <si>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</si>
  <si>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</si>
  <si>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</si>
  <si>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</si>
  <si>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</si>
  <si>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</si>
  <si>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</si>
  <si>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</si>
  <si>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</si>
  <si>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</si>
  <si>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</si>
  <si>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</si>
  <si>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</si>
  <si>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</si>
  <si>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</si>
  <si>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</si>
  <si>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</si>
  <si>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</si>
  <si>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</si>
  <si>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</si>
  <si>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</si>
  <si>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</si>
  <si>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</si>
  <si>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</si>
  <si>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</si>
  <si>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</si>
  <si>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</si>
  <si>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</si>
  <si>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</si>
  <si>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</si>
  <si>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</si>
  <si>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</si>
  <si>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</si>
  <si>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</si>
  <si>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</si>
  <si>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</si>
  <si>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</si>
  <si>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</si>
  <si>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</si>
  <si>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</si>
  <si>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</si>
  <si>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</si>
  <si>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</si>
  <si>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</si>
  <si>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</si>
  <si>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</si>
  <si>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</si>
  <si>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</si>
  <si>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</si>
  <si>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</si>
  <si>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</si>
  <si>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</si>
  <si>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</si>
  <si>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</si>
  <si>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</si>
  <si>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</si>
  <si>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</si>
  <si>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</si>
  <si>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</si>
  <si>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</si>
  <si>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</si>
  <si>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</si>
  <si>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</si>
  <si>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</si>
  <si>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</si>
  <si>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</si>
  <si>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</si>
  <si>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</si>
  <si>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</si>
  <si>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</si>
  <si>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</si>
  <si>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</si>
  <si>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</si>
  <si>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</si>
  <si>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</si>
  <si>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</si>
  <si>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</si>
  <si>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</si>
  <si>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</si>
  <si>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</si>
  <si>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</si>
  <si>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</si>
  <si>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</si>
  <si>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</si>
  <si>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</si>
  <si>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</si>
  <si>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</si>
  <si>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</si>
  <si>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</si>
  <si>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</si>
  <si>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</si>
  <si>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</si>
  <si>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</si>
  <si>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</si>
  <si>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</si>
  <si>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</si>
  <si>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</si>
  <si>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</si>
  <si>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</si>
  <si>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</si>
  <si>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</si>
  <si>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</si>
  <si>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</si>
  <si>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</si>
  <si>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</si>
  <si>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</si>
  <si>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</si>
  <si>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</si>
  <si>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</si>
  <si>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</si>
  <si>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</si>
  <si>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</si>
  <si>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</si>
  <si>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</si>
  <si>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</si>
  <si>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</si>
  <si>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</si>
  <si>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</si>
  <si>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</si>
  <si>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</si>
  <si>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</si>
  <si>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</si>
  <si>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</si>
  <si>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</si>
  <si>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</si>
  <si>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</si>
  <si>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</si>
  <si>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</si>
  <si>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</si>
  <si>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</si>
  <si>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</si>
  <si>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</si>
  <si>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</si>
  <si>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</si>
  <si>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</si>
  <si>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</si>
  <si>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</si>
  <si>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</si>
  <si>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</si>
  <si>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</si>
  <si>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</si>
  <si>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</si>
  <si>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</si>
  <si>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</si>
  <si>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</si>
  <si>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</si>
  <si>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</si>
  <si>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</si>
  <si>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</si>
  <si>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</si>
  <si>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</si>
  <si>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</si>
  <si>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</si>
  <si>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</si>
  <si>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</si>
  <si>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</si>
  <si>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</si>
  <si>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</si>
  <si>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</si>
  <si>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</si>
  <si>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</si>
  <si>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</si>
  <si>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</si>
  <si>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</si>
  <si>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</si>
  <si>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</si>
  <si>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</si>
  <si>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</si>
  <si>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</si>
  <si>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</si>
  <si>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</si>
  <si>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</si>
  <si>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</si>
  <si>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</si>
  <si>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</si>
  <si>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</si>
  <si>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</si>
  <si>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</si>
  <si>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</si>
  <si>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</si>
  <si>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</si>
  <si>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</si>
  <si>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</si>
  <si>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</si>
  <si>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</si>
  <si>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</si>
  <si>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</si>
  <si>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</si>
  <si>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</si>
  <si>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</si>
  <si>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</si>
  <si>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</si>
  <si>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</si>
  <si>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</si>
  <si>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</si>
  <si>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</si>
  <si>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</si>
  <si>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</si>
  <si>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</si>
  <si>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</si>
  <si>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</si>
  <si>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</si>
  <si>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</si>
  <si>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</si>
  <si>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</si>
  <si>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</si>
  <si>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</si>
  <si>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</si>
  <si>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</si>
  <si>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</si>
  <si>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</si>
  <si>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</si>
  <si>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</si>
  <si>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</si>
  <si>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</si>
  <si>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</si>
  <si>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</si>
  <si>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</si>
  <si>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</si>
  <si>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</si>
  <si>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</si>
  <si>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</si>
  <si>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</si>
  <si>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</si>
  <si>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</si>
  <si>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</si>
  <si>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</si>
  <si>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</si>
  <si>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</si>
  <si>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</si>
  <si>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</si>
  <si>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</si>
  <si>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</si>
  <si>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</si>
  <si>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</si>
  <si>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</si>
  <si>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</si>
  <si>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</si>
  <si>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</si>
  <si>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</si>
  <si>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</si>
  <si>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</si>
  <si>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</si>
  <si>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</si>
  <si>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</si>
  <si>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</si>
  <si>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</si>
  <si>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</si>
  <si>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</si>
  <si>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</si>
  <si>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</si>
  <si>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</si>
  <si>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</si>
  <si>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</si>
  <si>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</si>
  <si>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</si>
  <si>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</si>
  <si>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</si>
  <si>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</si>
  <si>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</si>
  <si>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</si>
  <si>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</si>
  <si>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</si>
  <si>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</si>
  <si>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</si>
  <si>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</si>
  <si>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</si>
  <si>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</si>
  <si>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</si>
  <si>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</si>
  <si>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</si>
  <si>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</si>
  <si>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</si>
  <si>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</si>
  <si>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</si>
  <si>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</si>
  <si>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</si>
  <si>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</si>
  <si>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</si>
  <si>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</si>
  <si>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</si>
  <si>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</si>
  <si>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</si>
  <si>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</si>
  <si>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</si>
  <si>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</si>
  <si>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</si>
  <si>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</si>
  <si>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</si>
  <si>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</si>
  <si>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</si>
  <si>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</si>
  <si>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</si>
  <si>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</si>
  <si>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</si>
  <si>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</si>
  <si>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</si>
  <si>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</si>
  <si>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</si>
  <si>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</si>
  <si>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</si>
  <si>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</si>
  <si>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</si>
  <si>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</si>
  <si>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</si>
  <si>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</si>
  <si>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</si>
  <si>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</si>
  <si>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</si>
  <si>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</si>
  <si>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</si>
  <si>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</si>
  <si>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</si>
  <si>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</si>
  <si>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</si>
  <si>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</si>
  <si>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</si>
  <si>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</si>
  <si>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</si>
  <si>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</si>
  <si>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</si>
  <si>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</si>
  <si>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</si>
  <si>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</si>
  <si>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</si>
  <si>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</si>
  <si>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</si>
  <si>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</si>
  <si>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</si>
  <si>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</si>
  <si>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</si>
  <si>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</si>
  <si>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</si>
  <si>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</si>
  <si>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</si>
  <si>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</si>
  <si>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</si>
  <si>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</si>
  <si>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</si>
  <si>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</si>
  <si>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</si>
  <si>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</si>
  <si>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</si>
  <si>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</si>
  <si>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</si>
  <si>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</si>
  <si>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</si>
  <si>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</si>
  <si>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</si>
  <si>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</si>
  <si>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</si>
  <si>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</si>
  <si>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</si>
  <si>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</si>
  <si>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</si>
  <si>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</si>
  <si>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</si>
  <si>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</si>
  <si>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</si>
  <si>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</si>
  <si>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</si>
  <si>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</si>
  <si>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</si>
  <si>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</si>
  <si>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</si>
  <si>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</si>
  <si>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</si>
  <si>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</si>
  <si>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</si>
  <si>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</si>
  <si>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</si>
  <si>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</si>
  <si>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</si>
  <si>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</si>
  <si>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</si>
  <si>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</si>
  <si>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</si>
  <si>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</si>
  <si>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</si>
  <si>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</si>
  <si>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</si>
  <si>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</si>
  <si>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</si>
  <si>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</si>
  <si>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</si>
  <si>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</si>
  <si>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</si>
  <si>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</si>
  <si>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</si>
  <si>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</si>
  <si>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</si>
  <si>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</si>
  <si>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</si>
  <si>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</si>
  <si>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</si>
  <si>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</si>
  <si>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</si>
  <si>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</si>
  <si>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</si>
  <si>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</si>
  <si>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</si>
  <si>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</si>
  <si>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</si>
  <si>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</si>
  <si>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</si>
  <si>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</si>
  <si>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</si>
  <si>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</si>
  <si>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</si>
  <si>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</si>
  <si>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</si>
  <si>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</si>
  <si>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</si>
  <si>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</si>
  <si>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</si>
  <si>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</si>
  <si>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</si>
  <si>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</si>
  <si>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</si>
  <si>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</si>
  <si>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</si>
  <si>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</si>
  <si>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</si>
  <si>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</si>
  <si>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</si>
  <si>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</si>
  <si>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</si>
  <si>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</si>
  <si>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</si>
  <si>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</si>
  <si>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</si>
  <si>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</si>
  <si>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</si>
  <si>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</si>
  <si>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</si>
  <si>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</si>
  <si>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</si>
  <si>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</si>
  <si>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</si>
  <si>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</si>
  <si>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</si>
  <si>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</si>
  <si>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</si>
  <si>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</si>
  <si>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</si>
  <si>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</si>
  <si>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</si>
  <si>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</si>
  <si>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</si>
  <si>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</si>
  <si>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</si>
  <si>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</si>
  <si>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</si>
  <si>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</si>
  <si>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</si>
  <si>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</si>
  <si>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</si>
  <si>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</si>
  <si>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</si>
  <si>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</si>
  <si>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</si>
  <si>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</si>
  <si>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</si>
  <si>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</si>
  <si>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</si>
  <si>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</si>
  <si>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</si>
  <si>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</si>
  <si>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</si>
  <si>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</si>
  <si>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</si>
  <si>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</si>
  <si>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</si>
  <si>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</si>
  <si>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</si>
  <si>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</si>
  <si>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</si>
  <si>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</si>
  <si>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</si>
  <si>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</si>
  <si>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</si>
  <si>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</si>
  <si>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</si>
  <si>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</si>
  <si>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</si>
  <si>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</si>
  <si>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</si>
  <si>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</si>
  <si>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</si>
  <si>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</si>
  <si>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</si>
  <si>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</si>
  <si>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</si>
  <si>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</si>
  <si>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</si>
  <si>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</si>
  <si>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</si>
  <si>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</si>
  <si>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</si>
  <si>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</si>
  <si>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</si>
  <si>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</si>
  <si>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</si>
  <si>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</si>
  <si>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</si>
  <si>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</si>
  <si>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</si>
  <si>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</si>
  <si>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</si>
  <si>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</si>
  <si>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</si>
  <si>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</si>
  <si>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</si>
  <si>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</si>
  <si>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</si>
  <si>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</si>
  <si>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</si>
  <si>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</si>
  <si>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</si>
  <si>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</si>
  <si>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</si>
  <si>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</si>
  <si>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</si>
  <si>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</si>
  <si>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</si>
  <si>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</si>
  <si>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</si>
  <si>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</si>
  <si>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</si>
  <si>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</si>
  <si>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</si>
  <si>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</si>
  <si>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</si>
  <si>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</si>
  <si>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</si>
  <si>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</si>
  <si>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</si>
  <si>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</si>
  <si>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</si>
  <si>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</si>
  <si>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</si>
  <si>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</si>
  <si>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</si>
  <si>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</si>
  <si>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</si>
  <si>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</si>
  <si>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</si>
  <si>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</si>
  <si>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</si>
  <si>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</si>
  <si>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</si>
  <si>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</si>
  <si>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</si>
  <si>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</si>
  <si>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</si>
  <si>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</si>
  <si>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</si>
  <si>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</si>
  <si>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</si>
  <si>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</si>
  <si>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</si>
  <si>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</si>
  <si>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</si>
  <si>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</si>
  <si>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</si>
  <si>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</si>
  <si>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</si>
  <si>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</si>
  <si>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</si>
  <si>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</si>
  <si>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</si>
  <si>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</si>
  <si>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</si>
  <si>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</si>
  <si>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</si>
  <si>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</si>
  <si>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</si>
  <si>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</si>
  <si>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</si>
  <si>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</si>
  <si>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</si>
  <si>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</si>
  <si>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</si>
  <si>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</si>
  <si>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</si>
  <si>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</si>
  <si>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</si>
  <si>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</si>
  <si>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</si>
  <si>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</si>
  <si>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</si>
  <si>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</si>
  <si>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</si>
  <si>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</si>
  <si>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</si>
  <si>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</si>
  <si>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</si>
  <si>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</si>
  <si>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</si>
  <si>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</si>
  <si>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</si>
  <si>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</si>
  <si>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</si>
  <si>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</si>
  <si>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</si>
  <si>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</si>
  <si>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</si>
  <si>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</si>
  <si>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</si>
  <si>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</si>
  <si>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</si>
  <si>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</si>
  <si>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</si>
  <si>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</si>
  <si>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</si>
  <si>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</si>
  <si>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</si>
  <si>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</si>
  <si>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</si>
  <si>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</si>
  <si>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</si>
  <si>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</si>
  <si>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</si>
  <si>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</si>
  <si>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</si>
  <si>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</si>
  <si>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</si>
  <si>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</si>
  <si>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</si>
  <si>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</si>
  <si>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</si>
  <si>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</si>
  <si>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</si>
  <si>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</si>
  <si>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</si>
  <si>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</si>
  <si>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</si>
  <si>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</si>
  <si>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</si>
  <si>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</si>
  <si>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</si>
  <si>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</si>
  <si>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</si>
  <si>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</si>
  <si>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</si>
  <si>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</si>
  <si>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</si>
  <si>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</si>
  <si>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</si>
  <si>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</si>
  <si>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</si>
  <si>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</si>
  <si>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</si>
  <si>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</si>
  <si>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</si>
  <si>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</si>
  <si>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</si>
  <si>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</si>
  <si>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</si>
  <si>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</si>
  <si>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</si>
  <si>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</si>
  <si>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</si>
  <si>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</si>
  <si>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</si>
  <si>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</si>
  <si>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</si>
  <si>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</si>
  <si>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</si>
  <si>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</si>
  <si>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</si>
  <si>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</si>
  <si>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</si>
  <si>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</si>
  <si>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</si>
  <si>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</si>
  <si>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</si>
  <si>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</si>
  <si>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</si>
  <si>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</si>
  <si>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</si>
  <si>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</si>
  <si>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</si>
  <si>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</si>
  <si>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</si>
  <si>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</si>
  <si>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</si>
  <si>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</si>
  <si>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</si>
  <si>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</si>
  <si>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</si>
  <si>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</si>
  <si>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</si>
  <si>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</si>
  <si>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</si>
  <si>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</si>
  <si>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</si>
  <si>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</si>
  <si>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</si>
  <si>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</si>
  <si>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</si>
  <si>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</si>
  <si>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</si>
  <si>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</si>
  <si>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</si>
  <si>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</si>
  <si>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</si>
  <si>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</si>
  <si>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</si>
  <si>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</si>
  <si>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</si>
  <si>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</si>
  <si>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</si>
  <si>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</si>
  <si>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</si>
  <si>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</si>
  <si>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</si>
  <si>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</si>
  <si>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</si>
  <si>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</si>
  <si>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</si>
  <si>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</si>
  <si>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</si>
  <si>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</si>
  <si>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</si>
  <si>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</si>
  <si>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</si>
  <si>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</si>
  <si>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</si>
  <si>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</si>
  <si>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</si>
  <si>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</si>
  <si>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</si>
  <si>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</si>
  <si>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</si>
  <si>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</si>
  <si>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</si>
  <si>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</si>
  <si>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</si>
  <si>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</si>
  <si>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</si>
  <si>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</si>
  <si>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</si>
  <si>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</si>
  <si>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</si>
  <si>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</si>
  <si>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</si>
  <si>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</si>
  <si>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</si>
  <si>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</si>
  <si>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</si>
  <si>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</si>
  <si>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</si>
  <si>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</si>
  <si>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</si>
  <si>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</si>
  <si>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</si>
  <si>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</si>
  <si>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</si>
  <si>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</si>
  <si>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</si>
  <si>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</si>
  <si>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</si>
  <si>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</si>
  <si>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</si>
  <si>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</si>
  <si>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</si>
  <si>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</si>
  <si>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</si>
  <si>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</si>
  <si>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</si>
  <si>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</si>
  <si>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</si>
  <si>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</si>
  <si>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</si>
  <si>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</si>
  <si>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</si>
  <si>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</si>
  <si>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</si>
  <si>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</si>
  <si>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</si>
  <si>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</si>
  <si>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</si>
  <si>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</si>
  <si>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</si>
  <si>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</si>
  <si>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</si>
  <si>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</si>
  <si>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</si>
  <si>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</si>
  <si>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</si>
  <si>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</si>
  <si>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</si>
  <si>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</si>
  <si>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</si>
  <si>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</si>
  <si>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</si>
  <si>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</si>
  <si>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</si>
  <si>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</si>
  <si>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</si>
  <si>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</si>
  <si>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</si>
  <si>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</si>
  <si>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</si>
  <si>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</si>
  <si>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</si>
  <si>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</si>
  <si>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</si>
  <si>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</si>
  <si>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</si>
  <si>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</si>
  <si>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</si>
  <si>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</si>
  <si>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</si>
  <si>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</si>
  <si>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</si>
  <si>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</si>
  <si>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</si>
  <si>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</si>
  <si>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</si>
  <si>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</si>
  <si>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</si>
  <si>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</si>
  <si>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</si>
  <si>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</si>
  <si>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</si>
  <si>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</si>
  <si>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</si>
  <si>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</si>
  <si>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</si>
  <si>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</si>
  <si>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</si>
  <si>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</si>
  <si>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</si>
  <si>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</si>
  <si>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</si>
  <si>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</si>
  <si>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</si>
  <si>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</si>
  <si>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</si>
  <si>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</si>
  <si>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</si>
  <si>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</si>
  <si>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</si>
  <si>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</si>
  <si>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</si>
  <si>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</si>
  <si>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</si>
  <si>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</si>
  <si>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</si>
  <si>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</si>
  <si>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</si>
  <si>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</si>
  <si>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</si>
  <si>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</si>
  <si>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</si>
  <si>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</si>
  <si>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</si>
  <si>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</si>
  <si>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</si>
  <si>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</si>
  <si>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</si>
  <si>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</si>
  <si>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</si>
  <si>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</si>
  <si>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</si>
  <si>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</si>
  <si>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</si>
  <si>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</si>
  <si>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</si>
  <si>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</si>
  <si>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</si>
  <si>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</si>
  <si>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</si>
  <si>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</si>
  <si>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</si>
  <si>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</si>
  <si>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</si>
  <si>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</si>
  <si>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</si>
  <si>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</si>
  <si>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</si>
  <si>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</si>
  <si>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</si>
  <si>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</si>
  <si>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</si>
  <si>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</si>
  <si>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</si>
  <si>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</si>
  <si>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Holiday Inn Pattaya</t>
  </si>
  <si>
    <t>ค่าบริการ</t>
  </si>
  <si>
    <t>ค่าบริการช่องรายการเสริม</t>
  </si>
  <si>
    <t>ค่าอุปกรณ์</t>
  </si>
  <si>
    <t>คุณจันทราภรณ์
70%</t>
  </si>
  <si>
    <t>ยอดที่ดึงมาหน้าสรุป</t>
  </si>
  <si>
    <t>คุณนรินทร์ 
30%</t>
  </si>
  <si>
    <t>The Gems Mining Pool Villas Pattaya</t>
  </si>
  <si>
    <t>ค่าเชื่อมสัญญาณ</t>
  </si>
  <si>
    <t>คุณนรินทร์ 100%</t>
  </si>
  <si>
    <t>คุณนรินทร์</t>
  </si>
  <si>
    <t>คุณจันทราภรณ์</t>
  </si>
  <si>
    <t>ค่าติดตั้ง</t>
  </si>
  <si>
    <t>Recheck</t>
  </si>
  <si>
    <t>Total
รายการเบิก
คอมขาย</t>
  </si>
  <si>
    <t>PYIVL-2411-0007</t>
  </si>
  <si>
    <t>PYIVL-2411-0008</t>
  </si>
  <si>
    <t>ต้นทุน</t>
  </si>
  <si>
    <t>กำไร</t>
  </si>
  <si>
    <t>Vat 7%</t>
  </si>
  <si>
    <t>PYPEL-2407-00018</t>
  </si>
  <si>
    <t>PYPEL-2407-00019</t>
  </si>
  <si>
    <t>PYPEL-2407-00020</t>
  </si>
  <si>
    <t>PYPEL-2407-00021</t>
  </si>
  <si>
    <t>PYPEL-2408-00005</t>
  </si>
  <si>
    <t>PYPEL-2408-00006</t>
  </si>
  <si>
    <t>A La Carte 11-2566</t>
  </si>
  <si>
    <t>รวม Vat</t>
  </si>
  <si>
    <t>A La Carte 12-2566</t>
  </si>
  <si>
    <t>บริการ 8-2567</t>
  </si>
  <si>
    <t>A La Carte 8-2567</t>
  </si>
  <si>
    <t>รอบ 25/09/2024</t>
  </si>
  <si>
    <t>PYPEL-2407-00022</t>
  </si>
  <si>
    <t>PYPEL-2407-00023</t>
  </si>
  <si>
    <t>PYPEL-2407-00024</t>
  </si>
  <si>
    <t>PYPEL-2407-00025</t>
  </si>
  <si>
    <t>PYPEL-2407-00026</t>
  </si>
  <si>
    <t>PYPEL-2409-00005</t>
  </si>
  <si>
    <t>PYPEL-2409-00006</t>
  </si>
  <si>
    <t>A La Carte 9-2567</t>
  </si>
  <si>
    <t>บริการ 9-2567</t>
  </si>
  <si>
    <t>A La Carte 1-2567</t>
  </si>
  <si>
    <t>A La Carte 2-2567</t>
  </si>
  <si>
    <t>Recheck การจ่าย</t>
  </si>
  <si>
    <t>A La Carte 3-2567</t>
  </si>
  <si>
    <t>A La Carte 4-2567</t>
  </si>
  <si>
    <t>A La Carte 5-2567</t>
  </si>
  <si>
    <t>A La Carte 6-2567</t>
  </si>
  <si>
    <t>A La Carte 7-2567</t>
  </si>
  <si>
    <t>WHT 3%</t>
  </si>
  <si>
    <t>รอบ 25/10/2024</t>
  </si>
  <si>
    <t>ค่าธรรมเนียม</t>
  </si>
  <si>
    <t>รอบ28/10/2024</t>
  </si>
  <si>
    <t>ยอดสั่งจ่ายจากโรงแรม</t>
  </si>
  <si>
    <t>ยอดเข้าบัญชี</t>
  </si>
  <si>
    <t>รอบ9/08/2024</t>
  </si>
  <si>
    <t>รอบ 30/08/2024</t>
  </si>
  <si>
    <t>PYSP-2411-00005</t>
  </si>
  <si>
    <t>PYSP-2411-00004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</si>
</sst>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_(* \(#,##0\);_(* &quot;-&quot;_);_(@_)"/>
    <numFmt numFmtId="165" formatCode="_(&quot;$&quot;* #,##0.00_);_(&quot;$&quot;* \(#,##0.00\);_(&quot;$&quot;* &quot;-&quot;??_);_(@_)"/>
    <numFmt numFmtId="166" formatCode="_(* #,##0.00_);_(* \(#,##0.00\);_(* &quot;-&quot;??_);_(@_)"/>
  </numFmts>
  <fonts count="74">
    <font>
      <sz val="10"/>
      <name val="Arial"/>
    </font>
    <font>
      <b/>
      <sz val="15"/>
      <color theme="3"/>
      <name val="Angsana New"/>
      <family val="2"/>
      <charset val="222"/>
    </font>
    <font>
      <b/>
      <sz val="14"/>
      <color indexed="63"/>
      <name val="Arial"/>
      <family val="2"/>
    </font>
    <font>
      <sz val="10"/>
      <name val="Arial"/>
      <family val="2"/>
    </font>
    <font>
      <sz val="12"/>
      <name val="Arial"/>
      <family val="2"/>
    </font>
    <font>
      <b/>
      <sz val="11"/>
      <color theme="3"/>
      <name val="Angsana New"/>
      <family val="2"/>
      <charset val="222"/>
    </font>
    <font>
      <b/>
      <sz val="14"/>
      <name val="Arial"/>
      <family val="2"/>
    </font>
    <font>
      <b/>
      <sz val="13"/>
      <name val="Arial"/>
      <family val="2"/>
    </font>
    <font>
      <b/>
      <sz val="12"/>
      <name val="Arial"/>
      <family val="2"/>
    </font>
    <font>
      <sz val="11"/>
      <color theme="1"/>
      <name val="Angsana New"/>
      <family val="2"/>
      <charset val="222"/>
    </font>
    <font>
      <sz val="12"/>
      <color indexed="8"/>
      <name val="Arial"/>
      <family val="2"/>
    </font>
    <font>
      <sz val="11"/>
      <color indexed="8"/>
      <name val="Arial"/>
      <family val="2"/>
    </font>
    <font>
      <b/>
      <sz val="11"/>
      <color theme="1"/>
      <name val="Angsana New"/>
      <family val="2"/>
      <charset val="222"/>
    </font>
    <font>
      <sz val="11"/>
      <name val="Arial"/>
      <family val="2"/>
    </font>
    <font>
      <b/>
      <sz val="10"/>
      <color indexed="10"/>
      <name val="Arial"/>
      <family val="2"/>
    </font>
    <font>
      <sz val="10"/>
      <name val="Arial"/>
      <family val="2"/>
    </font>
    <font>
      <sz val="11"/>
      <color indexed="9"/>
      <name val="Arial"/>
      <family val="2"/>
    </font>
    <font>
      <b/>
      <sz val="12"/>
      <color indexed="63"/>
      <name val="Arial"/>
      <family val="2"/>
    </font>
    <font>
      <b/>
      <sz val="11"/>
      <color indexed="8"/>
      <name val="Arial"/>
      <family val="2"/>
    </font>
    <font>
      <sz val="11"/>
      <name val="Angsana New"/>
      <family val="2"/>
    </font>
    <font>
      <sz val="12"/>
      <color indexed="17"/>
      <name val="Arial"/>
      <family val="2"/>
    </font>
    <font>
      <sz val="11"/>
      <color rgb="FF006100"/>
      <name val="Angsana New"/>
      <family val="2"/>
      <charset val="222"/>
    </font>
    <font>
      <sz val="12"/>
      <color theme="1"/>
      <name val="Arial"/>
      <family val="2"/>
    </font>
    <font>
      <sz val="8"/>
      <name val="Arial"/>
      <family val="2"/>
    </font>
    <font>
      <b/>
      <sz val="18"/>
      <color theme="3"/>
      <name val="Cordia New"/>
      <family val="2"/>
      <charset val="222"/>
    </font>
    <font>
      <b/>
      <sz val="11"/>
      <name val="Arial"/>
      <family val="2"/>
    </font>
    <font>
      <sz val="11"/>
      <color rgb="FF000000"/>
      <name val="Arial"/>
      <family val="2"/>
    </font>
    <font>
      <sz val="9"/>
      <color rgb="FFFF0000"/>
      <name val="Arial"/>
      <family val="2"/>
    </font>
    <font>
      <b/>
      <sz val="9"/>
      <color rgb="FFFF0000"/>
      <name val="Arial"/>
      <family val="2"/>
    </font>
    <font>
      <b/>
      <sz val="11"/>
      <name val="Arial Black"/>
      <family val="2"/>
    </font>
    <font>
      <sz val="11"/>
      <name val="Arial Black"/>
      <family val="2"/>
    </font>
    <font>
      <b/>
      <sz val="11"/>
      <name val="Tahoma"/>
      <family val="2"/>
    </font>
    <font>
      <b/>
      <sz val="11"/>
      <color indexed="40"/>
      <name val="Tahoma"/>
      <family val="2"/>
    </font>
    <font>
      <b/>
      <sz val="11"/>
      <color indexed="8"/>
      <name val="Tahoma"/>
      <family val="2"/>
    </font>
    <font>
      <sz val="11"/>
      <name val="Tahoma"/>
      <family val="2"/>
    </font>
    <font>
      <sz val="11"/>
      <color indexed="8"/>
      <name val="Tahoma"/>
      <family val="2"/>
    </font>
    <font>
      <sz val="11"/>
      <color rgb="FF000000"/>
      <name val="Tahoma"/>
      <family val="2"/>
    </font>
    <font>
      <b/>
      <sz val="11"/>
      <name val="Arial Black"/>
      <family val="2"/>
      <charset val="222"/>
    </font>
    <font>
      <b/>
      <sz val="11"/>
      <name val="Tahoma"/>
      <family val="2"/>
      <charset val="222"/>
    </font>
    <font>
      <b/>
      <sz val="11"/>
      <color indexed="8"/>
      <name val="Tahoma"/>
      <family val="2"/>
      <charset val="222"/>
    </font>
    <font>
      <b/>
      <sz val="14"/>
      <name val="Arial Black"/>
      <family val="2"/>
    </font>
    <font>
      <sz val="12"/>
      <color rgb="FFFF0000"/>
      <name val="Arial"/>
      <family val="2"/>
    </font>
    <font>
      <sz val="12"/>
      <color theme="0"/>
      <name val="Arial"/>
      <family val="2"/>
    </font>
    <font>
      <b/>
      <sz val="12"/>
      <name val="Tahoma"/>
      <family val="2"/>
    </font>
    <font>
      <b/>
      <sz val="11"/>
      <color rgb="FF000000"/>
      <name val="Arial"/>
      <family val="2"/>
    </font>
    <font>
      <b/>
      <sz val="12"/>
      <color rgb="FF000000"/>
      <name val="Calibri"/>
      <family val="2"/>
    </font>
    <font>
      <sz val="12"/>
      <color indexed="9"/>
      <name val="Arial"/>
      <family val="2"/>
    </font>
    <font>
      <sz val="12"/>
      <name val="Angsana New"/>
      <family val="2"/>
    </font>
    <font>
      <b/>
      <sz val="10"/>
      <color rgb="FFFFFFFF"/>
      <name val="Arial"/>
      <family val="2"/>
    </font>
    <font>
      <sz val="10"/>
      <color theme="1"/>
      <name val="Calibri"/>
      <family val="2"/>
      <scheme val="minor"/>
    </font>
    <font>
      <b/>
      <sz val="11"/>
      <color rgb="FFFF0000"/>
      <name val="Arial"/>
      <family val="2"/>
    </font>
    <font>
      <b/>
      <sz val="12"/>
      <color rgb="FF000000"/>
      <name val="Arial"/>
      <family val="2"/>
    </font>
    <font>
      <sz val="14"/>
      <name val="Arial"/>
      <family val="2"/>
    </font>
    <font>
      <sz val="14"/>
      <color indexed="8"/>
      <name val="Arial"/>
      <family val="2"/>
    </font>
    <font>
      <sz val="14"/>
      <color indexed="9"/>
      <name val="Arial"/>
      <family val="2"/>
    </font>
    <font>
      <sz val="14"/>
      <color rgb="FFFF0000"/>
      <name val="Arial"/>
      <family val="2"/>
    </font>
    <font>
      <b/>
      <sz val="12"/>
      <name val="Arial Black"/>
      <family val="2"/>
    </font>
    <font>
      <b/>
      <sz val="14"/>
      <color rgb="FFFF0000"/>
      <name val="Arial"/>
      <family val="2"/>
    </font>
    <font>
      <sz val="11"/>
      <color rgb="FF000099"/>
      <name val="Tahoma"/>
      <family val="2"/>
    </font>
    <font>
      <sz val="8"/>
      <name val="Arial"/>
      <family val="2"/>
    </font>
    <font>
      <sz val="11"/>
      <color theme="1"/>
      <name val="Arial"/>
      <family val="2"/>
    </font>
    <font>
      <sz val="11"/>
      <color theme="1"/>
      <name val="Tahoma"/>
      <family val="2"/>
    </font>
    <font>
      <sz val="12"/>
      <name val="Cordia New"/>
      <family val="2"/>
    </font>
    <font>
      <sz val="14"/>
      <color indexed="8"/>
      <name val="Cordia New"/>
      <family val="2"/>
    </font>
    <font>
      <sz val="14"/>
      <name val="Cordia New"/>
      <family val="2"/>
    </font>
    <font>
      <sz val="14"/>
      <color theme="0"/>
      <name val="Cordia New"/>
      <family val="2"/>
    </font>
    <font>
      <b/>
      <sz val="14"/>
      <name val="Cordia New"/>
      <family val="2"/>
    </font>
    <font>
      <b/>
      <sz val="14"/>
      <color indexed="8"/>
      <name val="Cordia New"/>
      <family val="2"/>
    </font>
    <font>
      <b/>
      <sz val="11"/>
      <color theme="0"/>
      <name val="Arial"/>
      <family val="2"/>
    </font>
    <font>
      <b/>
      <sz val="10"/>
      <color theme="0"/>
      <name val="Arial"/>
      <family val="2"/>
    </font>
    <font>
      <b/>
      <sz val="12"/>
      <name val="Cordia New"/>
      <family val="2"/>
    </font>
    <font>
      <b/>
      <sz val="14"/>
      <color rgb="FFFF0000"/>
      <name val="Cordia New"/>
      <family val="2"/>
    </font>
    <font>
      <b/>
      <sz val="10"/>
      <color rgb="FFFF0000"/>
      <name val="Arial"/>
      <family val="2"/>
    </font>
    <font>
      <b/>
      <u val="singleAccounting"/>
      <sz val="11"/>
      <name val="Arial"/>
      <family val="2"/>
    </font>
  </fonts>
  <fills count="25">
    <fill>
      <patternFill patternType="none"/>
    </fill>
    <fill>
      <patternFill patternType="gray125"/>
    </fill>
    <fill>
      <patternFill patternType="solid">
        <fgColor rgb="FFC6EFCE"/>
      </patternFill>
    </fill>
    <fill>
      <patternFill patternType="solid">
        <fgColor theme="6" tint="0.59999389629810485"/>
        <bgColor indexed="65"/>
      </patternFill>
    </fill>
    <fill>
      <patternFill patternType="solid">
        <fgColor theme="8" tint="0.59999389629810485"/>
        <bgColor indexed="65"/>
      </patternFill>
    </fill>
    <fill>
      <patternFill patternType="solid">
        <fgColor indexed="9"/>
        <bgColor indexed="64"/>
      </patternFill>
    </fill>
    <fill>
      <patternFill patternType="solid">
        <fgColor indexed="22"/>
        <bgColor indexed="64"/>
      </patternFill>
    </fill>
    <fill>
      <patternFill patternType="solid">
        <fgColor rgb="FFFFC000"/>
        <bgColor indexed="64"/>
      </patternFill>
    </fill>
    <fill>
      <patternFill patternType="solid">
        <fgColor theme="0" tint="-4.9989318521683403E-2"/>
        <bgColor indexed="64"/>
      </patternFill>
    </fill>
    <fill>
      <patternFill patternType="solid">
        <fgColor indexed="22"/>
        <bgColor indexed="22"/>
      </patternFill>
    </fill>
    <fill>
      <patternFill patternType="solid">
        <fgColor rgb="FFFFFF00"/>
        <bgColor indexed="64"/>
      </patternFill>
    </fill>
    <fill>
      <patternFill patternType="solid">
        <fgColor theme="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BDD6EE"/>
        <bgColor rgb="FFBDD6EE"/>
      </patternFill>
    </fill>
    <fill>
      <patternFill patternType="solid">
        <fgColor rgb="FFFFC000"/>
        <bgColor rgb="FFBDD6EE"/>
      </patternFill>
    </fill>
    <fill>
      <patternFill patternType="solid">
        <fgColor theme="9" tint="0.59999389629810485"/>
        <bgColor indexed="64"/>
      </patternFill>
    </fill>
    <fill>
      <patternFill patternType="solid">
        <fgColor rgb="FF000090"/>
        <bgColor rgb="FF000090"/>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0000FF"/>
        <bgColor indexed="64"/>
      </patternFill>
    </fill>
    <fill>
      <patternFill patternType="solid">
        <fgColor theme="5" tint="0.79998168889431442"/>
        <bgColor indexed="64"/>
      </patternFill>
    </fill>
    <fill>
      <patternFill patternType="solid">
        <fgColor theme="3"/>
        <bgColor indexed="64"/>
      </patternFill>
    </fill>
  </fills>
  <borders count="70">
    <border>
      <left/>
      <right/>
      <top/>
      <bottom/>
      <diagonal/>
    </border>
    <border>
      <left/>
      <right/>
      <top/>
      <bottom style="thick">
        <color theme="4"/>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53"/>
      </top>
      <bottom/>
      <diagonal/>
    </border>
    <border>
      <left style="thin">
        <color indexed="64"/>
      </left>
      <right style="thin">
        <color indexed="64"/>
      </right>
      <top style="medium">
        <color indexed="53"/>
      </top>
      <bottom style="hair">
        <color indexed="53"/>
      </bottom>
      <diagonal/>
    </border>
    <border>
      <left style="thin">
        <color indexed="64"/>
      </left>
      <right style="thin">
        <color indexed="64"/>
      </right>
      <top style="hair">
        <color indexed="64"/>
      </top>
      <bottom style="hair">
        <color indexed="64"/>
      </bottom>
      <diagonal/>
    </border>
    <border>
      <left/>
      <right style="thin">
        <color indexed="64"/>
      </right>
      <top style="hair">
        <color indexed="53"/>
      </top>
      <bottom style="hair">
        <color indexed="53"/>
      </bottom>
      <diagonal/>
    </border>
    <border>
      <left style="thin">
        <color indexed="64"/>
      </left>
      <right style="thin">
        <color indexed="64"/>
      </right>
      <top style="hair">
        <color indexed="53"/>
      </top>
      <bottom style="hair">
        <color indexed="53"/>
      </bottom>
      <diagonal/>
    </border>
    <border>
      <left/>
      <right style="thin">
        <color indexed="64"/>
      </right>
      <top style="medium">
        <color indexed="53"/>
      </top>
      <bottom style="hair">
        <color indexed="5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53"/>
      </top>
      <bottom style="dotted">
        <color indexed="53"/>
      </bottom>
      <diagonal/>
    </border>
    <border>
      <left style="thin">
        <color indexed="64"/>
      </left>
      <right style="thin">
        <color indexed="64"/>
      </right>
      <top style="hair">
        <color indexed="53"/>
      </top>
      <bottom/>
      <diagonal/>
    </border>
    <border>
      <left/>
      <right style="thin">
        <color indexed="64"/>
      </right>
      <top style="medium">
        <color indexed="53"/>
      </top>
      <bottom/>
      <diagonal/>
    </border>
    <border>
      <left/>
      <right style="thin">
        <color indexed="64"/>
      </right>
      <top style="dotted">
        <color indexed="53"/>
      </top>
      <bottom style="dotted">
        <color indexed="53"/>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indexed="64"/>
      </right>
      <top style="hair">
        <color indexed="53"/>
      </top>
      <bottom style="hair">
        <color indexed="53"/>
      </bottom>
      <diagonal/>
    </border>
    <border>
      <left style="medium">
        <color indexed="64"/>
      </left>
      <right style="thin">
        <color indexed="64"/>
      </right>
      <top/>
      <bottom/>
      <diagonal/>
    </border>
    <border>
      <left style="medium">
        <color indexed="64"/>
      </left>
      <right style="thin">
        <color indexed="64"/>
      </right>
      <top style="medium">
        <color indexed="53"/>
      </top>
      <bottom style="hair">
        <color indexed="53"/>
      </bottom>
      <diagonal/>
    </border>
    <border>
      <left style="medium">
        <color indexed="64"/>
      </left>
      <right style="thin">
        <color indexed="64"/>
      </right>
      <top style="medium">
        <color indexed="53"/>
      </top>
      <bottom/>
      <diagonal/>
    </border>
    <border>
      <left style="medium">
        <color indexed="64"/>
      </left>
      <right style="thin">
        <color indexed="64"/>
      </right>
      <top style="dotted">
        <color indexed="53"/>
      </top>
      <bottom style="dotted">
        <color indexed="53"/>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dotted">
        <color indexed="53"/>
      </top>
      <bottom style="medium">
        <color theme="5"/>
      </bottom>
      <diagonal/>
    </border>
    <border>
      <left style="thin">
        <color indexed="64"/>
      </left>
      <right style="thin">
        <color indexed="64"/>
      </right>
      <top/>
      <bottom style="medium">
        <color theme="5"/>
      </bottom>
      <diagonal/>
    </border>
    <border>
      <left/>
      <right style="thin">
        <color indexed="64"/>
      </right>
      <top/>
      <bottom style="medium">
        <color theme="5"/>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hair">
        <color indexed="53"/>
      </top>
      <bottom style="hair">
        <color indexed="53"/>
      </bottom>
      <diagonal/>
    </border>
    <border>
      <left/>
      <right/>
      <top style="medium">
        <color indexed="53"/>
      </top>
      <bottom style="hair">
        <color indexed="53"/>
      </bottom>
      <diagonal/>
    </border>
    <border>
      <left/>
      <right/>
      <top style="medium">
        <color indexed="53"/>
      </top>
      <bottom/>
      <diagonal/>
    </border>
    <border>
      <left/>
      <right/>
      <top style="dotted">
        <color indexed="53"/>
      </top>
      <bottom style="dotted">
        <color indexed="53"/>
      </bottom>
      <diagonal/>
    </border>
    <border>
      <left/>
      <right/>
      <top style="hair">
        <color indexed="53"/>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hair">
        <color indexed="53"/>
      </bottom>
      <diagonal/>
    </border>
    <border>
      <left style="thin">
        <color indexed="64"/>
      </left>
      <right style="thin">
        <color indexed="64"/>
      </right>
      <top style="medium">
        <color indexed="64"/>
      </top>
      <bottom style="hair">
        <color indexed="53"/>
      </bottom>
      <diagonal/>
    </border>
    <border>
      <left style="thin">
        <color indexed="64"/>
      </left>
      <right style="medium">
        <color indexed="64"/>
      </right>
      <top style="medium">
        <color indexed="64"/>
      </top>
      <bottom/>
      <diagonal/>
    </border>
    <border>
      <left style="thin">
        <color indexed="64"/>
      </left>
      <right style="medium">
        <color indexed="64"/>
      </right>
      <top style="dotted">
        <color indexed="53"/>
      </top>
      <bottom style="dotted">
        <color indexed="53"/>
      </bottom>
      <diagonal/>
    </border>
    <border>
      <left style="thin">
        <color indexed="64"/>
      </left>
      <right style="thin">
        <color indexed="64"/>
      </right>
      <top style="hair">
        <color indexed="53"/>
      </top>
      <bottom style="medium">
        <color indexed="64"/>
      </bottom>
      <diagonal/>
    </border>
    <border>
      <left style="thin">
        <color indexed="64"/>
      </left>
      <right style="thin">
        <color indexed="64"/>
      </right>
      <top style="dotted">
        <color indexed="53"/>
      </top>
      <bottom style="medium">
        <color indexed="64"/>
      </bottom>
      <diagonal/>
    </border>
    <border>
      <left style="medium">
        <color indexed="64"/>
      </left>
      <right style="thin">
        <color indexed="64"/>
      </right>
      <top style="medium">
        <color indexed="64"/>
      </top>
      <bottom style="hair">
        <color indexed="53"/>
      </bottom>
      <diagonal/>
    </border>
    <border>
      <left style="thin">
        <color indexed="64"/>
      </left>
      <right style="medium">
        <color indexed="64"/>
      </right>
      <top style="medium">
        <color indexed="64"/>
      </top>
      <bottom style="hair">
        <color indexed="53"/>
      </bottom>
      <diagonal/>
    </border>
    <border>
      <left style="thin">
        <color indexed="64"/>
      </left>
      <right style="medium">
        <color indexed="64"/>
      </right>
      <top/>
      <bottom style="medium">
        <color indexed="64"/>
      </bottom>
      <diagonal/>
    </border>
    <border>
      <left style="medium">
        <color indexed="64"/>
      </left>
      <right style="thin">
        <color indexed="64"/>
      </right>
      <top style="dotted">
        <color indexed="53"/>
      </top>
      <bottom style="medium">
        <color indexed="64"/>
      </bottom>
      <diagonal/>
    </border>
    <border>
      <left/>
      <right style="thin">
        <color indexed="64"/>
      </right>
      <top style="dotted">
        <color indexed="53"/>
      </top>
      <bottom/>
      <diagonal/>
    </border>
    <border>
      <left style="thin">
        <color rgb="FF000000"/>
      </left>
      <right style="thin">
        <color rgb="FF000000"/>
      </right>
      <top/>
      <bottom/>
      <diagonal/>
    </border>
    <border>
      <left style="thin">
        <color indexed="64"/>
      </left>
      <right/>
      <top/>
      <bottom/>
      <diagonal/>
    </border>
    <border>
      <left style="thin">
        <color indexed="64"/>
      </left>
      <right style="thin">
        <color indexed="64"/>
      </right>
      <top style="medium">
        <color indexed="64"/>
      </top>
      <bottom style="dotted">
        <color indexed="64"/>
      </bottom>
      <diagonal/>
    </border>
    <border>
      <left/>
      <right/>
      <top/>
      <bottom style="dotted">
        <color indexed="64"/>
      </bottom>
      <diagonal/>
    </border>
  </borders>
  <cellStyleXfs count="17">
    <xf numFmtId="0" fontId="0" fillId="0" borderId="0"/>
    <xf numFmtId="166" fontId="3" fillId="0" borderId="0" applyFont="0" applyFill="0" applyBorder="0" applyAlignment="0" applyProtection="0"/>
    <xf numFmtId="165" fontId="3" fillId="0" borderId="0" applyFont="0" applyFill="0" applyBorder="0" applyAlignment="0" applyProtection="0"/>
    <xf numFmtId="0" fontId="1" fillId="0" borderId="1" applyNumberFormat="0" applyFill="0" applyAlignment="0" applyProtection="0"/>
    <xf numFmtId="0" fontId="5" fillId="0" borderId="0" applyNumberFormat="0" applyFill="0" applyBorder="0" applyAlignment="0" applyProtection="0"/>
    <xf numFmtId="0" fontId="21" fillId="2" borderId="0" applyNumberFormat="0" applyBorder="0" applyAlignment="0" applyProtection="0"/>
    <xf numFmtId="0" fontId="12" fillId="0" borderId="2" applyNumberFormat="0" applyFill="0" applyAlignment="0" applyProtection="0"/>
    <xf numFmtId="0" fontId="9" fillId="3" borderId="0" applyNumberFormat="0" applyBorder="0" applyAlignment="0" applyProtection="0"/>
    <xf numFmtId="0" fontId="9" fillId="4" borderId="0" applyNumberFormat="0" applyBorder="0" applyAlignment="0" applyProtection="0"/>
    <xf numFmtId="9" fontId="3" fillId="0" borderId="0" applyFont="0" applyFill="0" applyBorder="0" applyAlignment="0" applyProtection="0"/>
    <xf numFmtId="0" fontId="24" fillId="0" borderId="0" applyNumberFormat="0" applyFill="0" applyBorder="0" applyAlignment="0" applyProtection="0"/>
    <xf numFmtId="166" fontId="15" fillId="0" borderId="0" applyFont="0" applyFill="0" applyBorder="0" applyAlignment="0" applyProtection="0"/>
    <xf numFmtId="0" fontId="15" fillId="0" borderId="0"/>
    <xf numFmtId="0" fontId="5" fillId="0" borderId="0" applyNumberFormat="0" applyFill="0" applyBorder="0" applyAlignment="0" applyProtection="0"/>
    <xf numFmtId="0" fontId="3" fillId="0" borderId="0"/>
    <xf numFmtId="166" fontId="3" fillId="0" borderId="0" applyFont="0" applyFill="0" applyBorder="0" applyAlignment="0" applyProtection="0"/>
    <xf numFmtId="0" fontId="3" fillId="0" borderId="0"/>
  </cellStyleXfs>
  <cellXfs count="691">
    <xf numFmtId="0" fontId="0" fillId="0" borderId="0" xfId="0"/>
    <xf numFmtId="0" fontId="2" fillId="0" borderId="0" xfId="3" applyFont="1" applyBorder="1" applyAlignment="1" applyProtection="1">
      <alignment horizontal="centerContinuous"/>
      <protection locked="0"/>
    </xf>
    <xf numFmtId="0" fontId="2" fillId="0" borderId="0" xfId="3" applyFont="1" applyBorder="1" applyAlignment="1" applyProtection="1">
      <alignment horizontal="center"/>
      <protection locked="0"/>
    </xf>
    <xf numFmtId="0" fontId="4" fillId="0" borderId="0" xfId="0" applyFont="1" applyProtection="1">
      <protection locked="0"/>
    </xf>
    <xf numFmtId="166" fontId="4" fillId="0" borderId="0" xfId="1" applyFont="1" applyProtection="1">
      <protection locked="0"/>
    </xf>
    <xf numFmtId="0" fontId="6" fillId="0" borderId="0" xfId="4" applyFont="1" applyAlignment="1" applyProtection="1">
      <alignment horizontal="centerContinuous" vertical="center"/>
      <protection locked="0"/>
    </xf>
    <xf numFmtId="0" fontId="7" fillId="0" borderId="0" xfId="4" applyFont="1" applyAlignment="1" applyProtection="1">
      <alignment horizontal="centerContinuous" vertical="center"/>
      <protection locked="0"/>
    </xf>
    <xf numFmtId="0" fontId="7" fillId="0" borderId="0" xfId="4" applyFont="1" applyAlignment="1" applyProtection="1">
      <alignment horizontal="center" vertical="center"/>
      <protection locked="0"/>
    </xf>
    <xf numFmtId="0" fontId="6" fillId="0" borderId="0" xfId="0" applyFont="1" applyProtection="1">
      <protection locked="0"/>
    </xf>
    <xf numFmtId="0" fontId="8" fillId="0" borderId="0" xfId="0" applyFont="1" applyAlignment="1" applyProtection="1">
      <alignment horizontal="center"/>
      <protection locked="0"/>
    </xf>
    <xf numFmtId="4" fontId="8" fillId="0" borderId="0" xfId="1" applyNumberFormat="1" applyFont="1" applyAlignment="1" applyProtection="1">
      <alignment horizontal="center"/>
      <protection locked="0"/>
    </xf>
    <xf numFmtId="166" fontId="8" fillId="0" borderId="0" xfId="1" applyFont="1" applyAlignment="1" applyProtection="1">
      <alignment horizontal="center"/>
      <protection locked="0"/>
    </xf>
    <xf numFmtId="4" fontId="4" fillId="0" borderId="0" xfId="1" applyNumberFormat="1" applyFont="1" applyProtection="1">
      <protection locked="0"/>
    </xf>
    <xf numFmtId="0" fontId="4" fillId="0" borderId="0" xfId="1" applyNumberFormat="1" applyFont="1" applyProtection="1">
      <protection locked="0"/>
    </xf>
    <xf numFmtId="0" fontId="4" fillId="0" borderId="0" xfId="1" applyNumberFormat="1" applyFont="1" applyAlignment="1" applyProtection="1">
      <alignment horizontal="center"/>
      <protection locked="0"/>
    </xf>
    <xf numFmtId="0" fontId="8" fillId="0" borderId="0" xfId="0" applyFont="1" applyAlignment="1" applyProtection="1">
      <alignment horizontal="left"/>
      <protection locked="0"/>
    </xf>
    <xf numFmtId="0" fontId="10" fillId="4" borderId="3" xfId="8" applyFont="1" applyBorder="1" applyAlignment="1" applyProtection="1">
      <alignment horizontal="center" vertical="center" wrapText="1"/>
      <protection locked="0"/>
    </xf>
    <xf numFmtId="0" fontId="10" fillId="4" borderId="4" xfId="8" applyFont="1" applyBorder="1" applyAlignment="1" applyProtection="1">
      <alignment horizontal="center" vertical="center" wrapText="1"/>
      <protection locked="0"/>
    </xf>
    <xf numFmtId="0" fontId="10" fillId="5" borderId="0" xfId="8"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 fillId="0" borderId="7"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5" xfId="0" applyFont="1" applyBorder="1" applyAlignment="1" applyProtection="1">
      <alignment horizontal="center"/>
      <protection locked="0"/>
    </xf>
    <xf numFmtId="165" fontId="8" fillId="0" borderId="0" xfId="2" applyFont="1" applyAlignment="1" applyProtection="1">
      <alignment horizontal="centerContinuous"/>
      <protection locked="0"/>
    </xf>
    <xf numFmtId="165" fontId="8" fillId="0" borderId="0" xfId="2" applyFont="1" applyAlignment="1" applyProtection="1">
      <alignment horizontal="center"/>
      <protection locked="0"/>
    </xf>
    <xf numFmtId="4" fontId="20" fillId="5" borderId="0" xfId="1" applyNumberFormat="1" applyFont="1" applyFill="1" applyProtection="1">
      <protection locked="0"/>
    </xf>
    <xf numFmtId="4" fontId="20" fillId="5" borderId="0" xfId="5" applyNumberFormat="1" applyFont="1" applyFill="1" applyAlignment="1" applyProtection="1">
      <alignment horizontal="center"/>
      <protection locked="0"/>
    </xf>
    <xf numFmtId="4" fontId="8" fillId="0" borderId="0" xfId="0" applyNumberFormat="1" applyFont="1" applyProtection="1">
      <protection locked="0"/>
    </xf>
    <xf numFmtId="0" fontId="8" fillId="0" borderId="0" xfId="1" applyNumberFormat="1" applyFont="1" applyAlignment="1" applyProtection="1">
      <alignment horizontal="center"/>
      <protection locked="0"/>
    </xf>
    <xf numFmtId="4" fontId="17" fillId="0" borderId="0" xfId="1" applyNumberFormat="1" applyFont="1" applyProtection="1">
      <protection locked="0"/>
    </xf>
    <xf numFmtId="166" fontId="17" fillId="0" borderId="0" xfId="1" applyFont="1" applyProtection="1">
      <protection locked="0"/>
    </xf>
    <xf numFmtId="166" fontId="4" fillId="0" borderId="0" xfId="0" applyNumberFormat="1" applyFont="1" applyProtection="1">
      <protection locked="0"/>
    </xf>
    <xf numFmtId="0" fontId="10" fillId="0" borderId="6" xfId="6" applyFont="1" applyBorder="1" applyAlignment="1" applyProtection="1">
      <alignment horizontal="center" shrinkToFit="1"/>
      <protection locked="0"/>
    </xf>
    <xf numFmtId="0" fontId="11" fillId="0" borderId="4" xfId="6" applyFont="1" applyBorder="1" applyAlignment="1" applyProtection="1">
      <alignment horizontal="center" shrinkToFit="1"/>
      <protection locked="0"/>
    </xf>
    <xf numFmtId="0" fontId="4" fillId="0" borderId="4" xfId="6" applyFont="1" applyBorder="1" applyAlignment="1" applyProtection="1">
      <alignment horizontal="center" shrinkToFit="1"/>
      <protection locked="0"/>
    </xf>
    <xf numFmtId="0" fontId="4" fillId="0" borderId="0" xfId="0" applyFont="1" applyAlignment="1" applyProtection="1">
      <alignment horizontal="center"/>
      <protection locked="0"/>
    </xf>
    <xf numFmtId="166" fontId="4" fillId="0" borderId="0" xfId="1" applyFont="1" applyAlignment="1" applyProtection="1">
      <alignment horizontal="center"/>
      <protection locked="0"/>
    </xf>
    <xf numFmtId="166" fontId="4" fillId="0" borderId="0" xfId="0" applyNumberFormat="1" applyFont="1" applyAlignment="1" applyProtection="1">
      <alignment horizontal="center"/>
      <protection locked="0"/>
    </xf>
    <xf numFmtId="166" fontId="10" fillId="0" borderId="6" xfId="1" applyFont="1" applyBorder="1" applyAlignment="1" applyProtection="1">
      <alignment horizontal="center" shrinkToFit="1"/>
      <protection locked="0"/>
    </xf>
    <xf numFmtId="166" fontId="10" fillId="4" borderId="4" xfId="1" applyFont="1" applyFill="1" applyBorder="1" applyAlignment="1" applyProtection="1">
      <alignment horizontal="center" vertical="center" wrapText="1"/>
      <protection locked="0"/>
    </xf>
    <xf numFmtId="166" fontId="4" fillId="0" borderId="4" xfId="1" applyFont="1" applyBorder="1" applyAlignment="1" applyProtection="1">
      <alignment horizontal="center" shrinkToFit="1"/>
      <protection locked="0"/>
    </xf>
    <xf numFmtId="0" fontId="10" fillId="4" borderId="4" xfId="1" applyNumberFormat="1" applyFont="1" applyFill="1" applyBorder="1" applyAlignment="1" applyProtection="1">
      <alignment horizontal="center" vertical="center" wrapText="1"/>
      <protection locked="0"/>
    </xf>
    <xf numFmtId="0" fontId="4" fillId="0" borderId="4" xfId="1" applyNumberFormat="1" applyFont="1" applyBorder="1" applyAlignment="1" applyProtection="1">
      <alignment horizontal="center" shrinkToFit="1"/>
      <protection locked="0"/>
    </xf>
    <xf numFmtId="166" fontId="2" fillId="0" borderId="0" xfId="1" applyFont="1" applyBorder="1" applyAlignment="1" applyProtection="1">
      <alignment horizontal="centerContinuous"/>
      <protection locked="0"/>
    </xf>
    <xf numFmtId="166" fontId="7" fillId="0" borderId="0" xfId="1" applyFont="1" applyAlignment="1" applyProtection="1">
      <alignment horizontal="centerContinuous" vertical="center"/>
      <protection locked="0"/>
    </xf>
    <xf numFmtId="166" fontId="4" fillId="0" borderId="4" xfId="1" applyFont="1" applyBorder="1" applyAlignment="1" applyProtection="1">
      <alignment horizontal="left" shrinkToFit="1"/>
      <protection locked="0"/>
    </xf>
    <xf numFmtId="166" fontId="19" fillId="0" borderId="8" xfId="1" applyFont="1" applyBorder="1" applyAlignment="1">
      <alignment horizontal="center"/>
    </xf>
    <xf numFmtId="166" fontId="10" fillId="8" borderId="4" xfId="1" applyFont="1" applyFill="1" applyBorder="1" applyAlignment="1" applyProtection="1">
      <alignment horizontal="center" vertical="center" wrapText="1"/>
      <protection locked="0"/>
    </xf>
    <xf numFmtId="0" fontId="22" fillId="4" borderId="4" xfId="8" applyFont="1" applyBorder="1" applyAlignment="1" applyProtection="1">
      <alignment horizontal="center" vertical="center" wrapText="1"/>
      <protection locked="0"/>
    </xf>
    <xf numFmtId="0" fontId="2" fillId="0" borderId="0" xfId="1" applyNumberFormat="1" applyFont="1" applyBorder="1" applyAlignment="1" applyProtection="1">
      <alignment horizontal="centerContinuous"/>
      <protection locked="0"/>
    </xf>
    <xf numFmtId="0" fontId="7" fillId="0" borderId="0" xfId="1" applyNumberFormat="1" applyFont="1" applyAlignment="1" applyProtection="1">
      <alignment horizontal="centerContinuous" vertical="center"/>
      <protection locked="0"/>
    </xf>
    <xf numFmtId="166" fontId="25" fillId="0" borderId="0" xfId="11" applyFont="1"/>
    <xf numFmtId="0" fontId="25" fillId="0" borderId="0" xfId="10" applyFont="1"/>
    <xf numFmtId="0" fontId="25" fillId="9" borderId="13" xfId="10" applyFont="1" applyFill="1" applyBorder="1" applyAlignment="1">
      <alignment horizontal="center" vertical="center"/>
    </xf>
    <xf numFmtId="166" fontId="18" fillId="9" borderId="13" xfId="11" applyFont="1" applyFill="1" applyBorder="1" applyAlignment="1">
      <alignment horizontal="center" vertical="center"/>
    </xf>
    <xf numFmtId="166" fontId="18" fillId="9" borderId="13" xfId="11" applyFont="1" applyFill="1" applyBorder="1" applyAlignment="1">
      <alignment horizontal="center" vertical="center" wrapText="1"/>
    </xf>
    <xf numFmtId="166" fontId="25" fillId="9" borderId="13" xfId="11" applyFont="1" applyFill="1" applyBorder="1" applyAlignment="1">
      <alignment horizontal="center" vertical="center" wrapText="1"/>
    </xf>
    <xf numFmtId="0" fontId="25" fillId="0" borderId="4" xfId="10" applyFont="1" applyBorder="1" applyAlignment="1">
      <alignment horizontal="center"/>
    </xf>
    <xf numFmtId="43" fontId="25" fillId="0" borderId="0" xfId="10" applyNumberFormat="1" applyFont="1"/>
    <xf numFmtId="0" fontId="25" fillId="0" borderId="18" xfId="10" applyFont="1" applyBorder="1"/>
    <xf numFmtId="0" fontId="25" fillId="5" borderId="4" xfId="10" applyFont="1" applyFill="1" applyBorder="1" applyAlignment="1">
      <alignment horizontal="center"/>
    </xf>
    <xf numFmtId="166" fontId="25" fillId="0" borderId="0" xfId="10" applyNumberFormat="1" applyFont="1"/>
    <xf numFmtId="0" fontId="25" fillId="6" borderId="13" xfId="10" applyFont="1" applyFill="1" applyBorder="1"/>
    <xf numFmtId="0" fontId="25" fillId="6" borderId="13" xfId="10" applyFont="1" applyFill="1" applyBorder="1" applyAlignment="1">
      <alignment horizontal="centerContinuous"/>
    </xf>
    <xf numFmtId="166" fontId="18" fillId="6" borderId="12" xfId="11" applyFont="1" applyFill="1" applyBorder="1"/>
    <xf numFmtId="0" fontId="13" fillId="0" borderId="0" xfId="12" applyFont="1"/>
    <xf numFmtId="166" fontId="13" fillId="11" borderId="0" xfId="11" applyFont="1" applyFill="1"/>
    <xf numFmtId="0" fontId="25" fillId="0" borderId="13" xfId="12" applyFont="1" applyBorder="1" applyAlignment="1">
      <alignment horizontal="center"/>
    </xf>
    <xf numFmtId="166" fontId="25" fillId="0" borderId="13" xfId="11" applyFont="1" applyBorder="1" applyAlignment="1">
      <alignment horizontal="center"/>
    </xf>
    <xf numFmtId="166" fontId="25" fillId="0" borderId="13" xfId="11" applyFont="1" applyFill="1" applyBorder="1" applyAlignment="1">
      <alignment horizontal="center"/>
    </xf>
    <xf numFmtId="166" fontId="13" fillId="0" borderId="13" xfId="11" applyFont="1" applyBorder="1"/>
    <xf numFmtId="166" fontId="13" fillId="0" borderId="13" xfId="11" applyFont="1" applyFill="1" applyBorder="1"/>
    <xf numFmtId="166" fontId="25" fillId="10" borderId="13" xfId="11" applyFont="1" applyFill="1" applyBorder="1"/>
    <xf numFmtId="166" fontId="25" fillId="0" borderId="0" xfId="11" applyFont="1" applyFill="1" applyBorder="1"/>
    <xf numFmtId="0" fontId="8" fillId="0" borderId="0" xfId="12" applyFont="1" applyAlignment="1">
      <alignment horizontal="center"/>
    </xf>
    <xf numFmtId="0" fontId="8" fillId="0" borderId="0" xfId="12" applyFont="1"/>
    <xf numFmtId="166" fontId="13" fillId="0" borderId="0" xfId="11" applyFont="1" applyBorder="1"/>
    <xf numFmtId="166" fontId="13" fillId="0" borderId="0" xfId="11" applyFont="1"/>
    <xf numFmtId="0" fontId="25" fillId="0" borderId="0" xfId="10" applyFont="1" applyBorder="1"/>
    <xf numFmtId="0" fontId="25" fillId="5" borderId="5" xfId="10" applyFont="1" applyFill="1" applyBorder="1" applyAlignment="1">
      <alignment horizontal="center"/>
    </xf>
    <xf numFmtId="0" fontId="25" fillId="5" borderId="21" xfId="10" applyFont="1" applyFill="1" applyBorder="1" applyAlignment="1">
      <alignment horizontal="center"/>
    </xf>
    <xf numFmtId="9" fontId="25" fillId="7" borderId="0" xfId="9" applyFont="1" applyFill="1" applyAlignment="1">
      <alignment horizontal="center"/>
    </xf>
    <xf numFmtId="166" fontId="18" fillId="10" borderId="13" xfId="11" applyFont="1" applyFill="1" applyBorder="1"/>
    <xf numFmtId="0" fontId="13" fillId="0" borderId="13" xfId="10" applyFont="1" applyBorder="1" applyAlignment="1">
      <alignment horizontal="left"/>
    </xf>
    <xf numFmtId="0" fontId="13" fillId="5" borderId="13" xfId="10" applyFont="1" applyFill="1" applyBorder="1" applyAlignment="1">
      <alignment horizontal="left" vertical="center" wrapText="1"/>
    </xf>
    <xf numFmtId="166" fontId="11" fillId="5" borderId="13" xfId="11" applyFont="1" applyFill="1" applyBorder="1"/>
    <xf numFmtId="49" fontId="27" fillId="0" borderId="0" xfId="10" applyNumberFormat="1" applyFont="1"/>
    <xf numFmtId="43" fontId="28" fillId="0" borderId="0" xfId="10" applyNumberFormat="1" applyFont="1"/>
    <xf numFmtId="43" fontId="27" fillId="0" borderId="0" xfId="10" applyNumberFormat="1" applyFont="1"/>
    <xf numFmtId="0" fontId="13" fillId="0" borderId="13" xfId="11" applyNumberFormat="1" applyFont="1" applyBorder="1" applyAlignment="1">
      <alignment horizontal="center"/>
    </xf>
    <xf numFmtId="0" fontId="11" fillId="5" borderId="13" xfId="11" applyNumberFormat="1" applyFont="1" applyFill="1" applyBorder="1" applyAlignment="1">
      <alignment horizontal="center"/>
    </xf>
    <xf numFmtId="0" fontId="30" fillId="0" borderId="4" xfId="10" applyFont="1" applyBorder="1" applyAlignment="1">
      <alignment horizontal="center"/>
    </xf>
    <xf numFmtId="0" fontId="30" fillId="5" borderId="5" xfId="10" applyFont="1" applyFill="1" applyBorder="1" applyAlignment="1">
      <alignment horizontal="center"/>
    </xf>
    <xf numFmtId="0" fontId="30" fillId="5" borderId="4" xfId="10" applyFont="1" applyFill="1" applyBorder="1" applyAlignment="1">
      <alignment horizontal="center"/>
    </xf>
    <xf numFmtId="0" fontId="30" fillId="5" borderId="21" xfId="10" applyFont="1" applyFill="1" applyBorder="1" applyAlignment="1">
      <alignment horizontal="center"/>
    </xf>
    <xf numFmtId="0" fontId="31" fillId="0" borderId="0" xfId="10" applyFont="1"/>
    <xf numFmtId="166" fontId="31" fillId="0" borderId="0" xfId="11" applyFont="1"/>
    <xf numFmtId="9" fontId="31" fillId="7" borderId="0" xfId="9" applyFont="1" applyFill="1" applyAlignment="1">
      <alignment horizontal="center"/>
    </xf>
    <xf numFmtId="166" fontId="32" fillId="0" borderId="0" xfId="11" applyFont="1" applyAlignment="1">
      <alignment horizontal="right"/>
    </xf>
    <xf numFmtId="0" fontId="31" fillId="9" borderId="13" xfId="10" applyFont="1" applyFill="1" applyBorder="1" applyAlignment="1">
      <alignment horizontal="center" vertical="center"/>
    </xf>
    <xf numFmtId="166" fontId="33" fillId="9" borderId="13" xfId="11" applyFont="1" applyFill="1" applyBorder="1" applyAlignment="1">
      <alignment horizontal="center" vertical="center" wrapText="1"/>
    </xf>
    <xf numFmtId="166" fontId="33" fillId="9" borderId="13" xfId="11" applyFont="1" applyFill="1" applyBorder="1" applyAlignment="1">
      <alignment horizontal="center" vertical="center"/>
    </xf>
    <xf numFmtId="166" fontId="31" fillId="9" borderId="13" xfId="11" applyFont="1" applyFill="1" applyBorder="1" applyAlignment="1">
      <alignment horizontal="center" vertical="center" wrapText="1"/>
    </xf>
    <xf numFmtId="0" fontId="34" fillId="0" borderId="13" xfId="10" applyFont="1" applyBorder="1" applyAlignment="1">
      <alignment horizontal="left"/>
    </xf>
    <xf numFmtId="0" fontId="34" fillId="0" borderId="13" xfId="11" applyNumberFormat="1" applyFont="1" applyBorder="1" applyAlignment="1">
      <alignment horizontal="center"/>
    </xf>
    <xf numFmtId="166" fontId="34" fillId="0" borderId="13" xfId="11" applyFont="1" applyBorder="1"/>
    <xf numFmtId="166" fontId="35" fillId="5" borderId="13" xfId="11" applyFont="1" applyFill="1" applyBorder="1"/>
    <xf numFmtId="166" fontId="34" fillId="5" borderId="13" xfId="11" applyFont="1" applyFill="1" applyBorder="1"/>
    <xf numFmtId="0" fontId="35" fillId="5" borderId="13" xfId="11" applyNumberFormat="1" applyFont="1" applyFill="1" applyBorder="1" applyAlignment="1">
      <alignment horizontal="center"/>
    </xf>
    <xf numFmtId="0" fontId="35" fillId="5" borderId="5" xfId="11" applyNumberFormat="1" applyFont="1" applyFill="1" applyBorder="1" applyAlignment="1">
      <alignment horizontal="center"/>
    </xf>
    <xf numFmtId="166" fontId="35" fillId="5" borderId="5" xfId="11" applyFont="1" applyFill="1" applyBorder="1"/>
    <xf numFmtId="0" fontId="34" fillId="5" borderId="13" xfId="10" applyFont="1" applyFill="1" applyBorder="1" applyAlignment="1">
      <alignment horizontal="left" vertical="center" wrapText="1"/>
    </xf>
    <xf numFmtId="166" fontId="31" fillId="0" borderId="0" xfId="11" applyFont="1" applyFill="1"/>
    <xf numFmtId="0" fontId="31" fillId="0" borderId="13" xfId="12" applyFont="1" applyBorder="1" applyAlignment="1">
      <alignment horizontal="center"/>
    </xf>
    <xf numFmtId="166" fontId="31" fillId="0" borderId="13" xfId="11" applyFont="1" applyBorder="1" applyAlignment="1">
      <alignment horizontal="center"/>
    </xf>
    <xf numFmtId="166" fontId="31" fillId="0" borderId="13" xfId="11" applyFont="1" applyFill="1" applyBorder="1" applyAlignment="1">
      <alignment horizontal="center"/>
    </xf>
    <xf numFmtId="0" fontId="34" fillId="0" borderId="0" xfId="12" applyFont="1"/>
    <xf numFmtId="9" fontId="34" fillId="0" borderId="13" xfId="9" applyFont="1" applyBorder="1" applyAlignment="1">
      <alignment horizontal="center" vertical="center"/>
    </xf>
    <xf numFmtId="166" fontId="34" fillId="0" borderId="13" xfId="11" applyFont="1" applyFill="1" applyBorder="1"/>
    <xf numFmtId="9" fontId="34" fillId="0" borderId="13" xfId="9" applyFont="1" applyBorder="1" applyAlignment="1">
      <alignment horizontal="center"/>
    </xf>
    <xf numFmtId="0" fontId="36" fillId="0" borderId="13" xfId="12" applyFont="1" applyBorder="1"/>
    <xf numFmtId="166" fontId="34" fillId="0" borderId="0" xfId="9" applyNumberFormat="1" applyFont="1"/>
    <xf numFmtId="0" fontId="34" fillId="0" borderId="13" xfId="12" applyFont="1" applyBorder="1" applyAlignment="1">
      <alignment horizontal="left"/>
    </xf>
    <xf numFmtId="0" fontId="37" fillId="6" borderId="13" xfId="10" applyFont="1" applyFill="1" applyBorder="1"/>
    <xf numFmtId="0" fontId="39" fillId="6" borderId="13" xfId="11" applyNumberFormat="1" applyFont="1" applyFill="1" applyBorder="1" applyAlignment="1">
      <alignment horizontal="center"/>
    </xf>
    <xf numFmtId="166" fontId="39" fillId="6" borderId="12" xfId="11" applyFont="1" applyFill="1" applyBorder="1"/>
    <xf numFmtId="0" fontId="29" fillId="0" borderId="0" xfId="10" applyFont="1"/>
    <xf numFmtId="0" fontId="6" fillId="0" borderId="0" xfId="10" applyFont="1"/>
    <xf numFmtId="0" fontId="34" fillId="5" borderId="5" xfId="10" applyFont="1" applyFill="1" applyBorder="1" applyAlignment="1">
      <alignment vertical="top"/>
    </xf>
    <xf numFmtId="0" fontId="34" fillId="5" borderId="4" xfId="10" applyFont="1" applyFill="1" applyBorder="1" applyAlignment="1">
      <alignment vertical="top"/>
    </xf>
    <xf numFmtId="166" fontId="13" fillId="0" borderId="13" xfId="1" applyFont="1" applyBorder="1"/>
    <xf numFmtId="43" fontId="13" fillId="0" borderId="13" xfId="12" applyNumberFormat="1" applyFont="1" applyBorder="1" applyAlignment="1">
      <alignment horizontal="center"/>
    </xf>
    <xf numFmtId="166" fontId="13" fillId="0" borderId="0" xfId="12" applyNumberFormat="1" applyFont="1"/>
    <xf numFmtId="166" fontId="13" fillId="0" borderId="13" xfId="9" applyNumberFormat="1" applyFont="1" applyBorder="1"/>
    <xf numFmtId="9" fontId="8" fillId="0" borderId="0" xfId="9" applyFont="1" applyAlignment="1" applyProtection="1">
      <alignment horizontal="center"/>
      <protection locked="0"/>
    </xf>
    <xf numFmtId="4" fontId="10" fillId="12" borderId="4" xfId="8" applyNumberFormat="1" applyFont="1" applyFill="1" applyBorder="1" applyAlignment="1" applyProtection="1">
      <alignment horizontal="center" vertical="center" wrapText="1"/>
      <protection locked="0"/>
    </xf>
    <xf numFmtId="4" fontId="42" fillId="13" borderId="4" xfId="8" applyNumberFormat="1" applyFont="1" applyFill="1" applyBorder="1" applyAlignment="1" applyProtection="1">
      <alignment horizontal="center" vertical="center" wrapText="1"/>
      <protection hidden="1"/>
    </xf>
    <xf numFmtId="166" fontId="38" fillId="10" borderId="13" xfId="11" applyFont="1" applyFill="1" applyBorder="1"/>
    <xf numFmtId="0" fontId="25" fillId="0" borderId="23" xfId="10" applyFont="1" applyBorder="1"/>
    <xf numFmtId="166" fontId="25" fillId="0" borderId="18" xfId="11" applyFont="1" applyBorder="1"/>
    <xf numFmtId="0" fontId="34" fillId="0" borderId="5" xfId="12" applyFont="1" applyBorder="1" applyAlignment="1">
      <alignment horizontal="left"/>
    </xf>
    <xf numFmtId="0" fontId="34" fillId="0" borderId="21" xfId="12" applyFont="1" applyBorder="1" applyAlignment="1">
      <alignment horizontal="left"/>
    </xf>
    <xf numFmtId="0" fontId="34" fillId="0" borderId="4" xfId="12" applyFont="1" applyBorder="1" applyAlignment="1">
      <alignment horizontal="left"/>
    </xf>
    <xf numFmtId="0" fontId="38" fillId="6" borderId="13" xfId="10" applyFont="1" applyFill="1" applyBorder="1" applyAlignment="1">
      <alignment horizontal="center"/>
    </xf>
    <xf numFmtId="0" fontId="43" fillId="8" borderId="12" xfId="12" applyFont="1" applyFill="1" applyBorder="1"/>
    <xf numFmtId="0" fontId="43" fillId="8" borderId="19" xfId="12" applyFont="1" applyFill="1" applyBorder="1"/>
    <xf numFmtId="0" fontId="43" fillId="8" borderId="20" xfId="12" applyFont="1" applyFill="1" applyBorder="1"/>
    <xf numFmtId="0" fontId="34" fillId="0" borderId="5" xfId="10" applyFont="1" applyBorder="1" applyAlignment="1">
      <alignment vertical="top" wrapText="1"/>
    </xf>
    <xf numFmtId="0" fontId="34" fillId="0" borderId="4" xfId="10" applyFont="1" applyBorder="1" applyAlignment="1">
      <alignment vertical="top"/>
    </xf>
    <xf numFmtId="0" fontId="34" fillId="5" borderId="5" xfId="10" applyFont="1" applyFill="1" applyBorder="1" applyAlignment="1">
      <alignment vertical="top" wrapText="1"/>
    </xf>
    <xf numFmtId="0" fontId="34" fillId="5" borderId="4" xfId="10" applyFont="1" applyFill="1" applyBorder="1" applyAlignment="1">
      <alignment vertical="top" wrapText="1"/>
    </xf>
    <xf numFmtId="166" fontId="13" fillId="0" borderId="13" xfId="9" applyNumberFormat="1" applyFont="1" applyBorder="1" applyAlignment="1">
      <alignment horizontal="center" vertical="center"/>
    </xf>
    <xf numFmtId="166" fontId="13" fillId="0" borderId="13" xfId="12" applyNumberFormat="1" applyFont="1" applyBorder="1" applyAlignment="1">
      <alignment horizontal="center"/>
    </xf>
    <xf numFmtId="166" fontId="25" fillId="10" borderId="0" xfId="11" applyFont="1" applyFill="1" applyBorder="1"/>
    <xf numFmtId="43" fontId="34" fillId="0" borderId="0" xfId="12" applyNumberFormat="1" applyFont="1"/>
    <xf numFmtId="166" fontId="19" fillId="0" borderId="4" xfId="1" applyFont="1" applyBorder="1" applyAlignment="1">
      <alignment horizontal="center"/>
    </xf>
    <xf numFmtId="0" fontId="31" fillId="0" borderId="0" xfId="10" applyFont="1" applyAlignment="1">
      <alignment horizontal="left"/>
    </xf>
    <xf numFmtId="166" fontId="13" fillId="0" borderId="13" xfId="9" applyNumberFormat="1" applyFont="1" applyFill="1" applyBorder="1" applyAlignment="1">
      <alignment horizontal="center" vertical="center"/>
    </xf>
    <xf numFmtId="0" fontId="25" fillId="0" borderId="12" xfId="12" applyFont="1" applyBorder="1" applyAlignment="1">
      <alignment horizontal="center"/>
    </xf>
    <xf numFmtId="9" fontId="25" fillId="0" borderId="19" xfId="9" applyFont="1" applyBorder="1" applyAlignment="1">
      <alignment horizontal="center"/>
    </xf>
    <xf numFmtId="0" fontId="44" fillId="0" borderId="19" xfId="12" applyFont="1" applyBorder="1"/>
    <xf numFmtId="166" fontId="25" fillId="0" borderId="19" xfId="9" applyNumberFormat="1" applyFont="1" applyBorder="1" applyAlignment="1">
      <alignment horizontal="center" vertical="center"/>
    </xf>
    <xf numFmtId="166" fontId="25" fillId="0" borderId="20" xfId="11" applyFont="1" applyBorder="1"/>
    <xf numFmtId="0" fontId="25" fillId="0" borderId="0" xfId="12" applyFont="1"/>
    <xf numFmtId="0" fontId="45" fillId="14" borderId="22" xfId="0" applyFont="1" applyFill="1" applyBorder="1" applyAlignment="1">
      <alignment horizontal="center" vertical="center" wrapText="1"/>
    </xf>
    <xf numFmtId="0" fontId="45" fillId="15" borderId="22" xfId="0" applyFont="1" applyFill="1" applyBorder="1" applyAlignment="1">
      <alignment horizontal="center" vertical="center" wrapText="1"/>
    </xf>
    <xf numFmtId="0" fontId="4" fillId="0" borderId="7" xfId="0" applyFont="1" applyBorder="1" applyAlignment="1" applyProtection="1">
      <alignment horizontal="center"/>
      <protection locked="0"/>
    </xf>
    <xf numFmtId="166" fontId="47" fillId="0" borderId="8" xfId="1" applyFont="1" applyBorder="1" applyAlignment="1">
      <alignment horizontal="center"/>
    </xf>
    <xf numFmtId="0" fontId="4" fillId="0" borderId="10" xfId="0" applyFont="1" applyBorder="1" applyAlignment="1" applyProtection="1">
      <alignment horizontal="center"/>
      <protection locked="0"/>
    </xf>
    <xf numFmtId="14" fontId="4" fillId="0" borderId="4" xfId="0" applyNumberFormat="1" applyFont="1" applyBorder="1" applyAlignment="1" applyProtection="1">
      <alignment horizontal="center"/>
      <protection locked="0"/>
    </xf>
    <xf numFmtId="166" fontId="47" fillId="0" borderId="4" xfId="1" applyFont="1" applyBorder="1" applyAlignment="1">
      <alignment horizontal="center"/>
    </xf>
    <xf numFmtId="166" fontId="10" fillId="16" borderId="4" xfId="1" applyFont="1" applyFill="1" applyBorder="1" applyAlignment="1" applyProtection="1">
      <alignment horizontal="center" vertical="center" wrapText="1"/>
      <protection locked="0"/>
    </xf>
    <xf numFmtId="166" fontId="35" fillId="8" borderId="13" xfId="11" applyFont="1" applyFill="1" applyBorder="1"/>
    <xf numFmtId="0" fontId="34" fillId="5" borderId="5" xfId="10" applyFont="1" applyFill="1" applyBorder="1" applyAlignment="1">
      <alignment horizontal="center" vertical="top"/>
    </xf>
    <xf numFmtId="0" fontId="2" fillId="0" borderId="0" xfId="3" applyFont="1" applyBorder="1" applyAlignment="1" applyProtection="1">
      <alignment horizontal="left"/>
      <protection locked="0"/>
    </xf>
    <xf numFmtId="0" fontId="6" fillId="0" borderId="0" xfId="4" applyFont="1" applyAlignment="1" applyProtection="1">
      <alignment horizontal="left" vertical="center"/>
      <protection locked="0"/>
    </xf>
    <xf numFmtId="4" fontId="4" fillId="0" borderId="0" xfId="1" applyNumberFormat="1" applyFont="1" applyAlignment="1" applyProtection="1">
      <alignment horizontal="center"/>
      <protection locked="0"/>
    </xf>
    <xf numFmtId="4" fontId="17" fillId="0" borderId="0" xfId="1" applyNumberFormat="1" applyFont="1" applyAlignment="1" applyProtection="1">
      <alignment horizontal="center"/>
      <protection locked="0"/>
    </xf>
    <xf numFmtId="0" fontId="10" fillId="4" borderId="25" xfId="8" applyFont="1" applyBorder="1" applyAlignment="1" applyProtection="1">
      <alignment horizontal="center" vertical="center" wrapText="1"/>
      <protection locked="0"/>
    </xf>
    <xf numFmtId="0" fontId="10" fillId="4" borderId="26" xfId="8" applyFont="1" applyBorder="1" applyAlignment="1" applyProtection="1">
      <alignment horizontal="center" vertical="center" wrapText="1"/>
      <protection locked="0"/>
    </xf>
    <xf numFmtId="0" fontId="10" fillId="4" borderId="27" xfId="8" applyFont="1" applyBorder="1" applyAlignment="1" applyProtection="1">
      <alignment horizontal="center" vertical="center" wrapText="1"/>
      <protection locked="0"/>
    </xf>
    <xf numFmtId="0" fontId="45" fillId="14" borderId="28" xfId="0" applyFont="1" applyFill="1" applyBorder="1" applyAlignment="1">
      <alignment horizontal="center" vertical="center" wrapText="1"/>
    </xf>
    <xf numFmtId="166" fontId="10" fillId="4" borderId="27" xfId="1" applyFont="1" applyFill="1" applyBorder="1" applyAlignment="1" applyProtection="1">
      <alignment horizontal="center" vertical="center" wrapText="1"/>
      <protection locked="0"/>
    </xf>
    <xf numFmtId="0" fontId="10" fillId="4" borderId="27" xfId="1" applyNumberFormat="1" applyFont="1" applyFill="1" applyBorder="1" applyAlignment="1" applyProtection="1">
      <alignment horizontal="center" vertical="center" wrapText="1"/>
      <protection locked="0"/>
    </xf>
    <xf numFmtId="166" fontId="10" fillId="12" borderId="27" xfId="1" applyFont="1" applyFill="1" applyBorder="1" applyAlignment="1" applyProtection="1">
      <alignment horizontal="center" vertical="center" wrapText="1"/>
      <protection locked="0"/>
    </xf>
    <xf numFmtId="166" fontId="10" fillId="8" borderId="27" xfId="1" applyFont="1" applyFill="1" applyBorder="1" applyAlignment="1" applyProtection="1">
      <alignment horizontal="center" vertical="center" wrapText="1"/>
      <protection locked="0"/>
    </xf>
    <xf numFmtId="4" fontId="10" fillId="12" borderId="27" xfId="8" applyNumberFormat="1" applyFont="1" applyFill="1" applyBorder="1" applyAlignment="1" applyProtection="1">
      <alignment horizontal="center" vertical="center" wrapText="1"/>
      <protection locked="0"/>
    </xf>
    <xf numFmtId="0" fontId="22" fillId="4" borderId="27" xfId="8" applyFont="1" applyBorder="1" applyAlignment="1" applyProtection="1">
      <alignment horizontal="center" vertical="center" wrapText="1"/>
      <protection locked="0"/>
    </xf>
    <xf numFmtId="0" fontId="8" fillId="0" borderId="34" xfId="0" applyFont="1" applyBorder="1" applyAlignment="1" applyProtection="1">
      <alignment horizontal="centerContinuous"/>
      <protection locked="0"/>
    </xf>
    <xf numFmtId="0" fontId="8" fillId="0" borderId="35" xfId="0" applyFont="1" applyBorder="1" applyAlignment="1" applyProtection="1">
      <alignment horizontal="centerContinuous"/>
      <protection locked="0"/>
    </xf>
    <xf numFmtId="0" fontId="8" fillId="0" borderId="36" xfId="0" applyFont="1" applyBorder="1" applyAlignment="1" applyProtection="1">
      <alignment horizontal="centerContinuous"/>
      <protection locked="0"/>
    </xf>
    <xf numFmtId="0" fontId="8" fillId="0" borderId="36" xfId="0" applyFont="1" applyBorder="1" applyAlignment="1" applyProtection="1">
      <alignment horizontal="center"/>
      <protection locked="0"/>
    </xf>
    <xf numFmtId="166" fontId="8" fillId="0" borderId="36" xfId="0" applyNumberFormat="1" applyFont="1" applyBorder="1" applyAlignment="1" applyProtection="1">
      <alignment horizontal="centerContinuous"/>
      <protection locked="0"/>
    </xf>
    <xf numFmtId="0" fontId="48" fillId="17" borderId="38" xfId="0" applyFont="1" applyFill="1" applyBorder="1" applyAlignment="1">
      <alignment horizontal="center" wrapText="1"/>
    </xf>
    <xf numFmtId="0" fontId="49" fillId="0" borderId="0" xfId="0" applyFont="1"/>
    <xf numFmtId="0" fontId="3" fillId="0" borderId="0" xfId="0" applyFont="1"/>
    <xf numFmtId="0" fontId="10" fillId="0" borderId="4" xfId="6" applyFont="1" applyBorder="1" applyAlignment="1" applyProtection="1">
      <alignment horizontal="center" shrinkToFit="1"/>
      <protection locked="0"/>
    </xf>
    <xf numFmtId="166" fontId="10" fillId="0" borderId="4" xfId="1" applyFont="1" applyBorder="1" applyAlignment="1" applyProtection="1">
      <alignment horizontal="center" shrinkToFit="1"/>
      <protection locked="0"/>
    </xf>
    <xf numFmtId="0" fontId="10" fillId="0" borderId="4" xfId="1" applyNumberFormat="1" applyFont="1" applyBorder="1" applyAlignment="1" applyProtection="1">
      <alignment horizontal="center" shrinkToFit="1"/>
      <protection locked="0"/>
    </xf>
    <xf numFmtId="166" fontId="10" fillId="0" borderId="7" xfId="1" applyFont="1" applyBorder="1" applyAlignment="1" applyProtection="1">
      <alignment horizontal="center" shrinkToFit="1"/>
      <protection locked="0"/>
    </xf>
    <xf numFmtId="0" fontId="10" fillId="0" borderId="0" xfId="6" applyFont="1" applyBorder="1" applyAlignment="1" applyProtection="1">
      <protection locked="0"/>
    </xf>
    <xf numFmtId="0" fontId="46" fillId="5" borderId="29" xfId="6" applyFont="1" applyFill="1" applyBorder="1" applyAlignment="1" applyProtection="1">
      <alignment horizontal="center"/>
      <protection locked="0"/>
    </xf>
    <xf numFmtId="0" fontId="46" fillId="5" borderId="3" xfId="6" applyFont="1" applyFill="1" applyBorder="1" applyAlignment="1" applyProtection="1">
      <alignment horizontal="center"/>
      <protection locked="0"/>
    </xf>
    <xf numFmtId="0" fontId="46" fillId="5" borderId="30" xfId="6" applyFont="1" applyFill="1" applyBorder="1" applyAlignment="1" applyProtection="1">
      <alignment horizontal="center"/>
      <protection locked="0"/>
    </xf>
    <xf numFmtId="0" fontId="4" fillId="0" borderId="31" xfId="6" applyFont="1" applyBorder="1" applyAlignment="1" applyProtection="1">
      <alignment horizontal="center"/>
      <protection locked="0"/>
    </xf>
    <xf numFmtId="0" fontId="10" fillId="0" borderId="7" xfId="6" applyFont="1" applyBorder="1" applyAlignment="1" applyProtection="1">
      <alignment shrinkToFit="1"/>
      <protection locked="0"/>
    </xf>
    <xf numFmtId="17" fontId="10" fillId="0" borderId="7" xfId="1" applyNumberFormat="1" applyFont="1" applyBorder="1" applyAlignment="1" applyProtection="1">
      <alignment horizontal="center" shrinkToFit="1"/>
      <protection locked="0"/>
    </xf>
    <xf numFmtId="166" fontId="10" fillId="0" borderId="7" xfId="1" applyFont="1" applyBorder="1" applyAlignment="1" applyProtection="1">
      <alignment shrinkToFit="1"/>
      <protection locked="0"/>
    </xf>
    <xf numFmtId="0" fontId="46" fillId="5" borderId="9" xfId="6" applyFont="1" applyFill="1" applyBorder="1" applyAlignment="1" applyProtection="1">
      <alignment horizontal="center"/>
      <protection locked="0"/>
    </xf>
    <xf numFmtId="166" fontId="10" fillId="0" borderId="4" xfId="1" applyFont="1" applyBorder="1" applyAlignment="1" applyProtection="1">
      <alignment shrinkToFit="1"/>
      <protection locked="0"/>
    </xf>
    <xf numFmtId="166" fontId="31" fillId="0" borderId="39" xfId="11" applyFont="1" applyFill="1" applyBorder="1" applyAlignment="1">
      <alignment horizontal="center"/>
    </xf>
    <xf numFmtId="0" fontId="13" fillId="0" borderId="39" xfId="10" applyFont="1" applyBorder="1" applyAlignment="1">
      <alignment horizontal="left"/>
    </xf>
    <xf numFmtId="0" fontId="13" fillId="0" borderId="40" xfId="10" applyFont="1" applyBorder="1" applyAlignment="1">
      <alignment horizontal="left"/>
    </xf>
    <xf numFmtId="166" fontId="8" fillId="0" borderId="36" xfId="0" applyNumberFormat="1" applyFont="1" applyBorder="1" applyAlignment="1" applyProtection="1">
      <alignment horizontal="left"/>
      <protection locked="0"/>
    </xf>
    <xf numFmtId="43" fontId="50" fillId="0" borderId="0" xfId="10" applyNumberFormat="1" applyFont="1"/>
    <xf numFmtId="166" fontId="31" fillId="0" borderId="0" xfId="11" applyFont="1" applyFill="1" applyBorder="1" applyAlignment="1">
      <alignment horizontal="center" vertical="center" wrapText="1"/>
    </xf>
    <xf numFmtId="166" fontId="29" fillId="0" borderId="0" xfId="11" applyFont="1" applyFill="1" applyAlignment="1">
      <alignment horizontal="centerContinuous"/>
    </xf>
    <xf numFmtId="166" fontId="32" fillId="0" borderId="0" xfId="11" applyFont="1" applyFill="1" applyAlignment="1">
      <alignment horizontal="right"/>
    </xf>
    <xf numFmtId="166" fontId="34" fillId="0" borderId="0" xfId="11" applyFont="1" applyFill="1" applyBorder="1"/>
    <xf numFmtId="166" fontId="38" fillId="0" borderId="0" xfId="11" applyFont="1" applyFill="1" applyBorder="1"/>
    <xf numFmtId="0" fontId="25" fillId="0" borderId="44" xfId="12" applyFont="1" applyBorder="1" applyAlignment="1">
      <alignment horizontal="centerContinuous"/>
    </xf>
    <xf numFmtId="166" fontId="25" fillId="0" borderId="18" xfId="11" applyFont="1" applyFill="1" applyBorder="1"/>
    <xf numFmtId="0" fontId="25" fillId="0" borderId="39" xfId="12" applyFont="1" applyBorder="1" applyAlignment="1">
      <alignment horizontal="center"/>
    </xf>
    <xf numFmtId="43" fontId="13" fillId="0" borderId="39" xfId="12" applyNumberFormat="1" applyFont="1" applyBorder="1" applyAlignment="1">
      <alignment horizontal="center"/>
    </xf>
    <xf numFmtId="166" fontId="13" fillId="0" borderId="39" xfId="12" applyNumberFormat="1" applyFont="1" applyBorder="1" applyAlignment="1">
      <alignment horizontal="center"/>
    </xf>
    <xf numFmtId="166" fontId="13" fillId="0" borderId="39" xfId="9" applyNumberFormat="1" applyFont="1" applyFill="1" applyBorder="1"/>
    <xf numFmtId="166" fontId="13" fillId="0" borderId="0" xfId="11" applyFont="1" applyFill="1"/>
    <xf numFmtId="4" fontId="42" fillId="13" borderId="27" xfId="8" applyNumberFormat="1" applyFont="1" applyFill="1" applyBorder="1" applyAlignment="1" applyProtection="1">
      <alignment horizontal="center" vertical="center" wrapText="1"/>
      <protection hidden="1"/>
    </xf>
    <xf numFmtId="166" fontId="8" fillId="10" borderId="36" xfId="0" applyNumberFormat="1" applyFont="1" applyFill="1" applyBorder="1" applyAlignment="1" applyProtection="1">
      <alignment horizontal="centerContinuous"/>
      <protection locked="0"/>
    </xf>
    <xf numFmtId="9" fontId="34" fillId="0" borderId="45" xfId="9" applyFont="1" applyBorder="1" applyAlignment="1">
      <alignment horizontal="center"/>
    </xf>
    <xf numFmtId="0" fontId="36" fillId="0" borderId="45" xfId="12" applyFont="1" applyBorder="1"/>
    <xf numFmtId="0" fontId="13" fillId="0" borderId="45" xfId="10" applyFont="1" applyBorder="1" applyAlignment="1">
      <alignment horizontal="left"/>
    </xf>
    <xf numFmtId="0" fontId="34" fillId="0" borderId="22" xfId="10" applyFont="1" applyBorder="1" applyAlignment="1">
      <alignment horizontal="left"/>
    </xf>
    <xf numFmtId="0" fontId="4" fillId="0" borderId="46" xfId="0" applyFont="1" applyBorder="1" applyAlignment="1" applyProtection="1">
      <alignment horizontal="center"/>
      <protection locked="0"/>
    </xf>
    <xf numFmtId="14" fontId="4" fillId="0" borderId="0" xfId="0" applyNumberFormat="1" applyFont="1" applyAlignment="1" applyProtection="1">
      <alignment horizontal="center"/>
      <protection locked="0"/>
    </xf>
    <xf numFmtId="0" fontId="4" fillId="0" borderId="47" xfId="0" applyFont="1" applyBorder="1" applyAlignment="1" applyProtection="1">
      <alignment horizontal="center"/>
      <protection locked="0"/>
    </xf>
    <xf numFmtId="0" fontId="15" fillId="0" borderId="49" xfId="0" applyFont="1" applyBorder="1" applyAlignment="1" applyProtection="1">
      <alignment horizontal="center"/>
      <protection locked="0"/>
    </xf>
    <xf numFmtId="0" fontId="15" fillId="0" borderId="0" xfId="0" applyFont="1" applyAlignment="1" applyProtection="1">
      <alignment horizontal="center"/>
      <protection locked="0"/>
    </xf>
    <xf numFmtId="0" fontId="15" fillId="0" borderId="47" xfId="0" applyFont="1" applyBorder="1" applyAlignment="1" applyProtection="1">
      <alignment horizontal="center"/>
      <protection locked="0"/>
    </xf>
    <xf numFmtId="0" fontId="15" fillId="0" borderId="50" xfId="0" applyFont="1" applyBorder="1" applyAlignment="1" applyProtection="1">
      <alignment horizontal="center"/>
      <protection locked="0"/>
    </xf>
    <xf numFmtId="166" fontId="8" fillId="0" borderId="35" xfId="0" applyNumberFormat="1" applyFont="1" applyBorder="1" applyAlignment="1" applyProtection="1">
      <alignment horizontal="centerContinuous"/>
      <protection locked="0"/>
    </xf>
    <xf numFmtId="4" fontId="4" fillId="11" borderId="7" xfId="7" applyNumberFormat="1" applyFont="1" applyFill="1" applyBorder="1" applyAlignment="1" applyProtection="1">
      <alignment horizontal="center"/>
      <protection hidden="1"/>
    </xf>
    <xf numFmtId="4" fontId="4" fillId="11" borderId="4" xfId="7" applyNumberFormat="1" applyFont="1" applyFill="1" applyBorder="1" applyAlignment="1" applyProtection="1">
      <alignment horizontal="center"/>
      <protection hidden="1"/>
    </xf>
    <xf numFmtId="166" fontId="8" fillId="0" borderId="36" xfId="0" applyNumberFormat="1" applyFont="1" applyBorder="1" applyAlignment="1" applyProtection="1">
      <alignment horizontal="center"/>
      <protection locked="0"/>
    </xf>
    <xf numFmtId="0" fontId="13" fillId="5" borderId="4" xfId="10" applyFont="1" applyFill="1" applyBorder="1" applyAlignment="1">
      <alignment vertical="top" wrapText="1"/>
    </xf>
    <xf numFmtId="0" fontId="13" fillId="5" borderId="21" xfId="10" applyFont="1" applyFill="1" applyBorder="1" applyAlignment="1">
      <alignment vertical="top" wrapText="1"/>
    </xf>
    <xf numFmtId="0" fontId="34" fillId="0" borderId="45" xfId="12" applyFont="1" applyBorder="1" applyAlignment="1">
      <alignment horizontal="left"/>
    </xf>
    <xf numFmtId="0" fontId="52" fillId="0" borderId="0" xfId="0" applyFont="1" applyProtection="1">
      <protection locked="0"/>
    </xf>
    <xf numFmtId="166" fontId="6" fillId="0" borderId="0" xfId="1" applyFont="1" applyAlignment="1" applyProtection="1">
      <alignment horizontal="centerContinuous" vertical="center"/>
      <protection locked="0"/>
    </xf>
    <xf numFmtId="0" fontId="6" fillId="0" borderId="0" xfId="1" applyNumberFormat="1" applyFont="1" applyAlignment="1" applyProtection="1">
      <alignment horizontal="centerContinuous" vertical="center"/>
      <protection locked="0"/>
    </xf>
    <xf numFmtId="0" fontId="6" fillId="0" borderId="0" xfId="4" applyFont="1" applyAlignment="1" applyProtection="1">
      <alignment horizontal="center" vertical="center"/>
      <protection locked="0"/>
    </xf>
    <xf numFmtId="0" fontId="6" fillId="0" borderId="0" xfId="0" applyFont="1" applyAlignment="1" applyProtection="1">
      <alignment horizontal="center"/>
      <protection locked="0"/>
    </xf>
    <xf numFmtId="166" fontId="6" fillId="0" borderId="0" xfId="1" applyFont="1" applyAlignment="1" applyProtection="1">
      <alignment horizontal="center"/>
      <protection locked="0"/>
    </xf>
    <xf numFmtId="0" fontId="6" fillId="0" borderId="0" xfId="1" applyNumberFormat="1" applyFont="1" applyAlignment="1" applyProtection="1">
      <alignment horizontal="center"/>
      <protection locked="0"/>
    </xf>
    <xf numFmtId="4" fontId="6" fillId="0" borderId="0" xfId="1" applyNumberFormat="1" applyFont="1" applyAlignment="1" applyProtection="1">
      <alignment horizontal="center"/>
      <protection locked="0"/>
    </xf>
    <xf numFmtId="4" fontId="52" fillId="0" borderId="0" xfId="1" applyNumberFormat="1" applyFont="1" applyProtection="1">
      <protection locked="0"/>
    </xf>
    <xf numFmtId="0" fontId="52" fillId="0" borderId="0" xfId="1" applyNumberFormat="1" applyFont="1" applyAlignment="1" applyProtection="1">
      <alignment horizontal="center"/>
      <protection locked="0"/>
    </xf>
    <xf numFmtId="4" fontId="52" fillId="0" borderId="0" xfId="1" applyNumberFormat="1" applyFont="1" applyAlignment="1" applyProtection="1">
      <alignment horizontal="center"/>
      <protection locked="0"/>
    </xf>
    <xf numFmtId="0" fontId="52" fillId="0" borderId="0" xfId="1" applyNumberFormat="1" applyFont="1" applyProtection="1">
      <protection locked="0"/>
    </xf>
    <xf numFmtId="0" fontId="6" fillId="0" borderId="0" xfId="0" applyFont="1" applyAlignment="1" applyProtection="1">
      <alignment horizontal="left"/>
      <protection locked="0"/>
    </xf>
    <xf numFmtId="9" fontId="6" fillId="0" borderId="0" xfId="9" applyFont="1" applyAlignment="1" applyProtection="1">
      <alignment horizontal="center"/>
      <protection locked="0"/>
    </xf>
    <xf numFmtId="0" fontId="53" fillId="0" borderId="0" xfId="6" applyFont="1" applyBorder="1" applyAlignment="1" applyProtection="1">
      <alignment vertical="center"/>
      <protection locked="0"/>
    </xf>
    <xf numFmtId="166" fontId="53" fillId="0" borderId="4" xfId="1" applyFont="1" applyBorder="1" applyAlignment="1" applyProtection="1">
      <alignment horizontal="center" vertical="center" shrinkToFit="1"/>
      <protection locked="0"/>
    </xf>
    <xf numFmtId="0" fontId="53" fillId="0" borderId="4" xfId="1" applyNumberFormat="1" applyFont="1" applyBorder="1" applyAlignment="1" applyProtection="1">
      <alignment horizontal="center" vertical="center" shrinkToFit="1"/>
      <protection locked="0"/>
    </xf>
    <xf numFmtId="166" fontId="52" fillId="0" borderId="8" xfId="1" applyFont="1" applyBorder="1" applyAlignment="1">
      <alignment horizontal="center"/>
    </xf>
    <xf numFmtId="166" fontId="52" fillId="0" borderId="4" xfId="1" applyFont="1" applyBorder="1" applyAlignment="1">
      <alignment horizontal="center"/>
    </xf>
    <xf numFmtId="166" fontId="53" fillId="0" borderId="4" xfId="1" applyFont="1" applyBorder="1" applyAlignment="1" applyProtection="1">
      <alignment vertical="center" shrinkToFit="1"/>
      <protection locked="0"/>
    </xf>
    <xf numFmtId="0" fontId="52" fillId="0" borderId="10" xfId="0" applyFont="1" applyBorder="1" applyAlignment="1" applyProtection="1">
      <alignment horizontal="center"/>
      <protection locked="0"/>
    </xf>
    <xf numFmtId="166" fontId="52" fillId="0" borderId="4" xfId="1" applyFont="1" applyBorder="1" applyAlignment="1" applyProtection="1">
      <alignment horizontal="center" shrinkToFit="1"/>
      <protection locked="0"/>
    </xf>
    <xf numFmtId="166" fontId="53" fillId="0" borderId="4" xfId="1" applyFont="1" applyBorder="1" applyAlignment="1" applyProtection="1">
      <alignment horizontal="left" vertical="center" shrinkToFit="1"/>
      <protection locked="0"/>
    </xf>
    <xf numFmtId="4" fontId="53" fillId="0" borderId="4" xfId="7" applyNumberFormat="1" applyFont="1" applyFill="1" applyBorder="1" applyAlignment="1" applyProtection="1">
      <alignment horizontal="center"/>
      <protection hidden="1"/>
    </xf>
    <xf numFmtId="0" fontId="53" fillId="0" borderId="10" xfId="6" applyFont="1" applyBorder="1" applyAlignment="1" applyProtection="1">
      <alignment vertical="center" shrinkToFit="1"/>
      <protection locked="0"/>
    </xf>
    <xf numFmtId="0" fontId="52" fillId="0" borderId="14" xfId="0" applyFont="1" applyBorder="1" applyAlignment="1" applyProtection="1">
      <alignment horizontal="center"/>
      <protection locked="0"/>
    </xf>
    <xf numFmtId="4" fontId="53" fillId="0" borderId="14" xfId="7" applyNumberFormat="1" applyFont="1" applyFill="1" applyBorder="1" applyAlignment="1" applyProtection="1">
      <alignment horizontal="center"/>
      <protection hidden="1"/>
    </xf>
    <xf numFmtId="0" fontId="52" fillId="0" borderId="4" xfId="0" applyFont="1" applyBorder="1" applyAlignment="1" applyProtection="1">
      <alignment horizontal="center"/>
      <protection locked="0"/>
    </xf>
    <xf numFmtId="0" fontId="54" fillId="5" borderId="17" xfId="6" applyFont="1" applyFill="1" applyBorder="1" applyAlignment="1" applyProtection="1">
      <alignment horizontal="center" vertical="center"/>
      <protection locked="0"/>
    </xf>
    <xf numFmtId="0" fontId="54" fillId="5" borderId="41" xfId="6" applyFont="1" applyFill="1" applyBorder="1" applyAlignment="1" applyProtection="1">
      <alignment horizontal="center" vertical="center"/>
      <protection locked="0"/>
    </xf>
    <xf numFmtId="0" fontId="6" fillId="5" borderId="3" xfId="6" applyFont="1" applyFill="1" applyBorder="1" applyAlignment="1" applyProtection="1">
      <alignment horizontal="center" vertical="center"/>
      <protection locked="0"/>
    </xf>
    <xf numFmtId="0" fontId="53" fillId="0" borderId="10" xfId="6" applyFont="1" applyFill="1" applyBorder="1" applyAlignment="1" applyProtection="1">
      <alignment vertical="center" shrinkToFit="1"/>
      <protection locked="0"/>
    </xf>
    <xf numFmtId="0" fontId="54" fillId="5" borderId="43" xfId="6" applyFont="1" applyFill="1" applyBorder="1" applyAlignment="1" applyProtection="1">
      <alignment horizontal="center" vertical="center"/>
      <protection locked="0"/>
    </xf>
    <xf numFmtId="0" fontId="55" fillId="0" borderId="42" xfId="6" applyFont="1" applyBorder="1" applyAlignment="1" applyProtection="1">
      <alignment horizontal="left" vertical="center" shrinkToFit="1"/>
      <protection locked="0"/>
    </xf>
    <xf numFmtId="0" fontId="6" fillId="0" borderId="37" xfId="0" applyFont="1" applyBorder="1" applyProtection="1">
      <protection locked="0"/>
    </xf>
    <xf numFmtId="0" fontId="6" fillId="0" borderId="37" xfId="0" applyFont="1" applyBorder="1" applyAlignment="1" applyProtection="1">
      <alignment horizontal="center"/>
      <protection locked="0"/>
    </xf>
    <xf numFmtId="166" fontId="6" fillId="0" borderId="37" xfId="1" applyFont="1" applyBorder="1" applyAlignment="1" applyProtection="1">
      <alignment horizontal="center"/>
      <protection locked="0"/>
    </xf>
    <xf numFmtId="166" fontId="6" fillId="10" borderId="37" xfId="1" applyFont="1" applyFill="1" applyBorder="1" applyAlignment="1" applyProtection="1">
      <alignment horizontal="center"/>
      <protection locked="0"/>
    </xf>
    <xf numFmtId="4" fontId="6" fillId="0" borderId="0" xfId="1" applyNumberFormat="1" applyFont="1" applyProtection="1">
      <protection locked="0"/>
    </xf>
    <xf numFmtId="0" fontId="52" fillId="0" borderId="0" xfId="0" applyFont="1" applyAlignment="1" applyProtection="1">
      <alignment horizontal="center"/>
      <protection locked="0"/>
    </xf>
    <xf numFmtId="166" fontId="52" fillId="0" borderId="0" xfId="1" applyFont="1" applyAlignment="1" applyProtection="1">
      <alignment horizontal="center"/>
      <protection locked="0"/>
    </xf>
    <xf numFmtId="166" fontId="52" fillId="0" borderId="0" xfId="1" applyFont="1" applyProtection="1">
      <protection locked="0"/>
    </xf>
    <xf numFmtId="4" fontId="2" fillId="0" borderId="0" xfId="1" applyNumberFormat="1" applyFont="1" applyProtection="1">
      <protection locked="0"/>
    </xf>
    <xf numFmtId="166" fontId="2" fillId="0" borderId="0" xfId="1" applyFont="1" applyProtection="1">
      <protection locked="0"/>
    </xf>
    <xf numFmtId="4" fontId="2" fillId="0" borderId="0" xfId="1" applyNumberFormat="1" applyFont="1" applyAlignment="1" applyProtection="1">
      <alignment horizontal="center"/>
      <protection locked="0"/>
    </xf>
    <xf numFmtId="0" fontId="52" fillId="0" borderId="0" xfId="0" applyFont="1"/>
    <xf numFmtId="166" fontId="52" fillId="0" borderId="0" xfId="0" applyNumberFormat="1" applyFont="1" applyProtection="1">
      <protection locked="0"/>
    </xf>
    <xf numFmtId="166" fontId="52" fillId="0" borderId="0" xfId="0" applyNumberFormat="1" applyFont="1" applyAlignment="1" applyProtection="1">
      <alignment horizontal="center"/>
      <protection locked="0"/>
    </xf>
    <xf numFmtId="0" fontId="41" fillId="0" borderId="4" xfId="6" applyFont="1" applyBorder="1" applyAlignment="1" applyProtection="1">
      <alignment horizontal="left" wrapText="1" shrinkToFit="1"/>
      <protection locked="0"/>
    </xf>
    <xf numFmtId="0" fontId="25" fillId="0" borderId="52" xfId="12" applyFont="1" applyBorder="1" applyAlignment="1">
      <alignment horizontal="center"/>
    </xf>
    <xf numFmtId="0" fontId="13" fillId="0" borderId="52" xfId="12" applyFont="1" applyBorder="1"/>
    <xf numFmtId="9" fontId="13" fillId="0" borderId="52" xfId="9" applyFont="1" applyBorder="1"/>
    <xf numFmtId="0" fontId="13" fillId="0" borderId="52" xfId="12" applyFont="1" applyBorder="1" applyAlignment="1">
      <alignment horizontal="center"/>
    </xf>
    <xf numFmtId="0" fontId="8" fillId="0" borderId="53" xfId="12" applyFont="1" applyBorder="1" applyAlignment="1">
      <alignment horizontal="centerContinuous"/>
    </xf>
    <xf numFmtId="0" fontId="13" fillId="0" borderId="44" xfId="12" applyFont="1" applyBorder="1"/>
    <xf numFmtId="0" fontId="13" fillId="0" borderId="54" xfId="12" applyFont="1" applyBorder="1"/>
    <xf numFmtId="0" fontId="25" fillId="0" borderId="24" xfId="10" applyFont="1" applyBorder="1"/>
    <xf numFmtId="166" fontId="25" fillId="0" borderId="44" xfId="10" applyNumberFormat="1" applyFont="1" applyBorder="1"/>
    <xf numFmtId="166" fontId="25" fillId="0" borderId="18" xfId="10" applyNumberFormat="1" applyFont="1" applyBorder="1"/>
    <xf numFmtId="166" fontId="13" fillId="0" borderId="51" xfId="12" applyNumberFormat="1" applyFont="1" applyBorder="1" applyAlignment="1">
      <alignment horizontal="center"/>
    </xf>
    <xf numFmtId="0" fontId="13" fillId="0" borderId="51" xfId="12" applyFont="1" applyBorder="1" applyAlignment="1">
      <alignment horizontal="center"/>
    </xf>
    <xf numFmtId="0" fontId="25" fillId="0" borderId="45" xfId="12" applyFont="1" applyBorder="1" applyAlignment="1">
      <alignment horizontal="center" vertical="center" wrapText="1"/>
    </xf>
    <xf numFmtId="0" fontId="25" fillId="0" borderId="45" xfId="12" applyFont="1" applyBorder="1" applyAlignment="1">
      <alignment horizontal="center" vertical="center"/>
    </xf>
    <xf numFmtId="166" fontId="13" fillId="0" borderId="45" xfId="9" applyNumberFormat="1" applyFont="1" applyBorder="1" applyAlignment="1">
      <alignment horizontal="center" vertical="center"/>
    </xf>
    <xf numFmtId="166" fontId="13" fillId="0" borderId="45" xfId="11" applyFont="1" applyBorder="1"/>
    <xf numFmtId="166" fontId="13" fillId="0" borderId="45" xfId="11" applyFont="1" applyFill="1" applyBorder="1"/>
    <xf numFmtId="43" fontId="13" fillId="0" borderId="45" xfId="12" applyNumberFormat="1" applyFont="1" applyBorder="1" applyAlignment="1">
      <alignment horizontal="center"/>
    </xf>
    <xf numFmtId="166" fontId="13" fillId="0" borderId="45" xfId="1" applyFont="1" applyBorder="1"/>
    <xf numFmtId="166" fontId="13" fillId="0" borderId="45" xfId="12" applyNumberFormat="1" applyFont="1" applyBorder="1"/>
    <xf numFmtId="166" fontId="13" fillId="0" borderId="45" xfId="9" applyNumberFormat="1" applyFont="1" applyFill="1" applyBorder="1" applyAlignment="1">
      <alignment horizontal="center" vertical="center"/>
    </xf>
    <xf numFmtId="166" fontId="13" fillId="0" borderId="45" xfId="12" applyNumberFormat="1" applyFont="1" applyBorder="1" applyAlignment="1">
      <alignment horizontal="center"/>
    </xf>
    <xf numFmtId="0" fontId="13" fillId="0" borderId="45" xfId="12" applyFont="1" applyBorder="1" applyAlignment="1">
      <alignment horizontal="center"/>
    </xf>
    <xf numFmtId="9" fontId="13" fillId="0" borderId="45" xfId="9" applyFont="1" applyBorder="1" applyAlignment="1">
      <alignment horizontal="center"/>
    </xf>
    <xf numFmtId="0" fontId="26" fillId="0" borderId="45" xfId="12" applyFont="1" applyBorder="1"/>
    <xf numFmtId="10" fontId="13" fillId="0" borderId="45" xfId="9" applyNumberFormat="1" applyFont="1" applyBorder="1" applyAlignment="1">
      <alignment horizontal="center" vertical="center"/>
    </xf>
    <xf numFmtId="166" fontId="25" fillId="0" borderId="45" xfId="11" applyFont="1" applyFill="1" applyBorder="1"/>
    <xf numFmtId="166" fontId="25" fillId="10" borderId="45" xfId="11" applyFont="1" applyFill="1" applyBorder="1"/>
    <xf numFmtId="0" fontId="25" fillId="0" borderId="53" xfId="12" applyFont="1" applyBorder="1" applyAlignment="1">
      <alignment horizontal="centerContinuous"/>
    </xf>
    <xf numFmtId="166" fontId="4" fillId="0" borderId="10" xfId="1" applyFont="1" applyBorder="1" applyAlignment="1" applyProtection="1">
      <alignment horizontal="left" shrinkToFit="1"/>
      <protection locked="0"/>
    </xf>
    <xf numFmtId="166" fontId="25" fillId="0" borderId="0" xfId="15" applyFont="1"/>
    <xf numFmtId="0" fontId="13" fillId="0" borderId="0" xfId="16" applyFont="1"/>
    <xf numFmtId="166" fontId="25" fillId="0" borderId="0" xfId="15" applyFont="1" applyFill="1"/>
    <xf numFmtId="166" fontId="13" fillId="0" borderId="0" xfId="15" applyFont="1"/>
    <xf numFmtId="166" fontId="13" fillId="0" borderId="0" xfId="15" applyFont="1" applyFill="1"/>
    <xf numFmtId="0" fontId="2" fillId="0" borderId="0" xfId="3" applyFont="1" applyBorder="1" applyAlignment="1" applyProtection="1">
      <protection locked="0"/>
    </xf>
    <xf numFmtId="0" fontId="6" fillId="0" borderId="0" xfId="4" applyFont="1" applyAlignment="1" applyProtection="1">
      <alignment vertical="center"/>
      <protection locked="0"/>
    </xf>
    <xf numFmtId="166" fontId="52" fillId="0" borderId="42" xfId="1" applyFont="1" applyBorder="1" applyAlignment="1" applyProtection="1">
      <alignment shrinkToFit="1"/>
      <protection locked="0"/>
    </xf>
    <xf numFmtId="166" fontId="52" fillId="0" borderId="0" xfId="1" applyFont="1" applyAlignment="1" applyProtection="1">
      <protection locked="0"/>
    </xf>
    <xf numFmtId="0" fontId="58" fillId="0" borderId="4" xfId="10" applyFont="1" applyBorder="1" applyAlignment="1">
      <alignment horizontal="right"/>
    </xf>
    <xf numFmtId="0" fontId="58" fillId="0" borderId="21" xfId="10" applyFont="1" applyBorder="1" applyAlignment="1">
      <alignment horizontal="right"/>
    </xf>
    <xf numFmtId="0" fontId="58" fillId="5" borderId="21" xfId="10" applyFont="1" applyFill="1" applyBorder="1" applyAlignment="1">
      <alignment horizontal="right" wrapText="1"/>
    </xf>
    <xf numFmtId="0" fontId="57" fillId="5" borderId="3" xfId="6" applyFont="1" applyFill="1" applyBorder="1" applyAlignment="1" applyProtection="1">
      <alignment horizontal="center" vertical="center"/>
      <protection locked="0"/>
    </xf>
    <xf numFmtId="4" fontId="11" fillId="0" borderId="4" xfId="7" applyNumberFormat="1" applyFont="1" applyFill="1" applyBorder="1" applyAlignment="1" applyProtection="1">
      <alignment horizontal="center"/>
      <protection hidden="1"/>
    </xf>
    <xf numFmtId="4" fontId="11" fillId="0" borderId="14" xfId="7" applyNumberFormat="1" applyFont="1" applyFill="1" applyBorder="1" applyAlignment="1" applyProtection="1">
      <alignment horizontal="center"/>
      <protection hidden="1"/>
    </xf>
    <xf numFmtId="4" fontId="11" fillId="0" borderId="7" xfId="7" applyNumberFormat="1" applyFont="1" applyFill="1" applyBorder="1" applyAlignment="1" applyProtection="1">
      <alignment horizontal="center"/>
      <protection hidden="1"/>
    </xf>
    <xf numFmtId="4" fontId="11" fillId="0" borderId="15" xfId="7" applyNumberFormat="1" applyFont="1" applyFill="1" applyBorder="1" applyAlignment="1" applyProtection="1">
      <alignment horizontal="center"/>
      <protection hidden="1"/>
    </xf>
    <xf numFmtId="166" fontId="50" fillId="0" borderId="0" xfId="10" applyNumberFormat="1" applyFont="1"/>
    <xf numFmtId="0" fontId="61" fillId="0" borderId="13" xfId="12" applyFont="1" applyBorder="1" applyAlignment="1">
      <alignment horizontal="left"/>
    </xf>
    <xf numFmtId="9" fontId="61" fillId="0" borderId="13" xfId="9" applyFont="1" applyBorder="1" applyAlignment="1">
      <alignment horizontal="center"/>
    </xf>
    <xf numFmtId="0" fontId="61" fillId="0" borderId="13" xfId="12" applyFont="1" applyBorder="1"/>
    <xf numFmtId="9" fontId="61" fillId="0" borderId="13" xfId="9" applyFont="1" applyBorder="1" applyAlignment="1">
      <alignment horizontal="center" vertical="center"/>
    </xf>
    <xf numFmtId="166" fontId="13" fillId="0" borderId="0" xfId="11" applyFont="1" applyAlignment="1">
      <alignment wrapText="1"/>
    </xf>
    <xf numFmtId="0" fontId="34" fillId="0" borderId="13" xfId="12" applyFont="1" applyBorder="1"/>
    <xf numFmtId="9" fontId="61" fillId="0" borderId="13" xfId="9" applyFont="1" applyFill="1" applyBorder="1" applyAlignment="1">
      <alignment horizontal="center"/>
    </xf>
    <xf numFmtId="166" fontId="60" fillId="0" borderId="13" xfId="9" applyNumberFormat="1" applyFont="1" applyFill="1" applyBorder="1" applyAlignment="1">
      <alignment horizontal="center" vertical="center"/>
    </xf>
    <xf numFmtId="166" fontId="60" fillId="0" borderId="13" xfId="11" applyFont="1" applyFill="1" applyBorder="1"/>
    <xf numFmtId="166" fontId="60" fillId="0" borderId="13" xfId="9" applyNumberFormat="1" applyFont="1" applyFill="1" applyBorder="1"/>
    <xf numFmtId="166" fontId="60" fillId="0" borderId="39" xfId="9" applyNumberFormat="1" applyFont="1" applyFill="1" applyBorder="1"/>
    <xf numFmtId="166" fontId="60" fillId="0" borderId="13" xfId="1" applyFont="1" applyFill="1" applyBorder="1"/>
    <xf numFmtId="0" fontId="60" fillId="0" borderId="52" xfId="12" applyFont="1" applyBorder="1" applyAlignment="1">
      <alignment horizontal="center"/>
    </xf>
    <xf numFmtId="9" fontId="60" fillId="0" borderId="52" xfId="9" applyFont="1" applyBorder="1"/>
    <xf numFmtId="166" fontId="8" fillId="0" borderId="0" xfId="11" applyFont="1" applyBorder="1"/>
    <xf numFmtId="166" fontId="8" fillId="0" borderId="0" xfId="11" applyFont="1" applyFill="1" applyBorder="1"/>
    <xf numFmtId="0" fontId="25" fillId="18" borderId="45" xfId="12" applyFont="1" applyFill="1" applyBorder="1" applyAlignment="1">
      <alignment horizontal="center" vertical="center"/>
    </xf>
    <xf numFmtId="166" fontId="13" fillId="18" borderId="45" xfId="9" applyNumberFormat="1" applyFont="1" applyFill="1" applyBorder="1"/>
    <xf numFmtId="166" fontId="25" fillId="0" borderId="45" xfId="11" applyFont="1" applyBorder="1" applyAlignment="1">
      <alignment horizontal="center" vertical="center"/>
    </xf>
    <xf numFmtId="166" fontId="25" fillId="0" borderId="45" xfId="11" applyFont="1" applyFill="1" applyBorder="1" applyAlignment="1">
      <alignment horizontal="center" vertical="center"/>
    </xf>
    <xf numFmtId="0" fontId="25" fillId="0" borderId="51" xfId="12" applyFont="1" applyBorder="1" applyAlignment="1">
      <alignment horizontal="center" vertical="center"/>
    </xf>
    <xf numFmtId="0" fontId="25" fillId="0" borderId="52" xfId="12" applyFont="1" applyBorder="1" applyAlignment="1">
      <alignment horizontal="center" vertical="center"/>
    </xf>
    <xf numFmtId="0" fontId="13" fillId="5" borderId="5" xfId="10" applyFont="1" applyFill="1" applyBorder="1" applyAlignment="1">
      <alignment horizontal="center" vertical="top" wrapText="1"/>
    </xf>
    <xf numFmtId="164" fontId="13" fillId="5" borderId="5" xfId="10" applyNumberFormat="1" applyFont="1" applyFill="1" applyBorder="1" applyAlignment="1">
      <alignment horizontal="center" vertical="top" wrapText="1"/>
    </xf>
    <xf numFmtId="164" fontId="13" fillId="5" borderId="4" xfId="10" applyNumberFormat="1" applyFont="1" applyFill="1" applyBorder="1" applyAlignment="1">
      <alignment horizontal="center" vertical="top"/>
    </xf>
    <xf numFmtId="164" fontId="13" fillId="5" borderId="21" xfId="10" applyNumberFormat="1" applyFont="1" applyFill="1" applyBorder="1" applyAlignment="1">
      <alignment horizontal="center" vertical="top"/>
    </xf>
    <xf numFmtId="0" fontId="34" fillId="5" borderId="21" xfId="10" applyFont="1" applyFill="1" applyBorder="1" applyAlignment="1">
      <alignment horizontal="center" vertical="top"/>
    </xf>
    <xf numFmtId="4" fontId="10" fillId="11" borderId="10" xfId="7" applyNumberFormat="1" applyFont="1" applyFill="1" applyBorder="1" applyAlignment="1" applyProtection="1">
      <alignment horizontal="center"/>
      <protection hidden="1"/>
    </xf>
    <xf numFmtId="4" fontId="10" fillId="11" borderId="4" xfId="7" applyNumberFormat="1" applyFont="1" applyFill="1" applyBorder="1" applyAlignment="1" applyProtection="1">
      <alignment horizontal="center"/>
      <protection hidden="1"/>
    </xf>
    <xf numFmtId="0" fontId="4" fillId="0" borderId="6" xfId="0" applyFont="1" applyBorder="1" applyAlignment="1" applyProtection="1">
      <alignment horizontal="center"/>
      <protection locked="0"/>
    </xf>
    <xf numFmtId="4" fontId="10" fillId="11" borderId="6" xfId="7" applyNumberFormat="1" applyFont="1" applyFill="1" applyBorder="1" applyAlignment="1" applyProtection="1">
      <alignment horizontal="center"/>
      <protection hidden="1"/>
    </xf>
    <xf numFmtId="0" fontId="4" fillId="0" borderId="48" xfId="0" applyFont="1" applyBorder="1" applyAlignment="1" applyProtection="1">
      <alignment horizontal="center"/>
      <protection locked="0"/>
    </xf>
    <xf numFmtId="0" fontId="4" fillId="0" borderId="14" xfId="0" applyFont="1" applyBorder="1" applyAlignment="1" applyProtection="1">
      <alignment horizontal="center"/>
      <protection locked="0"/>
    </xf>
    <xf numFmtId="4" fontId="10" fillId="11" borderId="14" xfId="7" applyNumberFormat="1" applyFont="1" applyFill="1" applyBorder="1" applyAlignment="1" applyProtection="1">
      <alignment horizontal="center"/>
      <protection hidden="1"/>
    </xf>
    <xf numFmtId="0" fontId="4" fillId="0" borderId="49" xfId="0" applyFont="1" applyBorder="1" applyAlignment="1" applyProtection="1">
      <alignment horizontal="center"/>
      <protection locked="0"/>
    </xf>
    <xf numFmtId="0" fontId="4" fillId="0" borderId="4" xfId="0" applyFont="1" applyBorder="1" applyAlignment="1" applyProtection="1">
      <alignment horizontal="center"/>
      <protection locked="0"/>
    </xf>
    <xf numFmtId="4" fontId="10" fillId="0" borderId="4" xfId="7" applyNumberFormat="1" applyFont="1" applyFill="1" applyBorder="1" applyAlignment="1" applyProtection="1">
      <alignment horizontal="center"/>
      <protection hidden="1"/>
    </xf>
    <xf numFmtId="0" fontId="34" fillId="0" borderId="52" xfId="10" applyFont="1" applyBorder="1" applyAlignment="1">
      <alignment horizontal="left"/>
    </xf>
    <xf numFmtId="166" fontId="8" fillId="0" borderId="0" xfId="11" applyFont="1" applyAlignment="1"/>
    <xf numFmtId="0" fontId="13" fillId="0" borderId="0" xfId="12" applyFont="1" applyAlignment="1">
      <alignment horizontal="center"/>
    </xf>
    <xf numFmtId="9" fontId="13" fillId="0" borderId="0" xfId="9" applyFont="1" applyBorder="1" applyAlignment="1">
      <alignment horizontal="center"/>
    </xf>
    <xf numFmtId="0" fontId="26" fillId="0" borderId="0" xfId="12" applyFont="1"/>
    <xf numFmtId="10" fontId="13" fillId="0" borderId="0" xfId="9" applyNumberFormat="1" applyFont="1" applyBorder="1" applyAlignment="1">
      <alignment horizontal="center" vertical="center"/>
    </xf>
    <xf numFmtId="166" fontId="10" fillId="0" borderId="6" xfId="1" applyFont="1" applyBorder="1" applyAlignment="1" applyProtection="1">
      <alignment shrinkToFit="1"/>
      <protection locked="0"/>
    </xf>
    <xf numFmtId="166" fontId="34" fillId="0" borderId="13" xfId="11" applyFont="1" applyBorder="1" applyAlignment="1"/>
    <xf numFmtId="166" fontId="34" fillId="0" borderId="52" xfId="15" applyFont="1" applyFill="1" applyBorder="1" applyAlignment="1"/>
    <xf numFmtId="166" fontId="13" fillId="0" borderId="0" xfId="11" applyFont="1" applyAlignment="1"/>
    <xf numFmtId="166" fontId="13" fillId="0" borderId="0" xfId="11" applyFont="1" applyFill="1" applyAlignment="1"/>
    <xf numFmtId="0" fontId="50" fillId="0" borderId="0" xfId="12" applyFont="1"/>
    <xf numFmtId="166" fontId="25" fillId="11" borderId="0" xfId="11" applyFont="1" applyFill="1" applyBorder="1"/>
    <xf numFmtId="0" fontId="4" fillId="0" borderId="11" xfId="6" quotePrefix="1" applyFont="1" applyBorder="1" applyAlignment="1" applyProtection="1">
      <alignment horizontal="center"/>
      <protection locked="0"/>
    </xf>
    <xf numFmtId="4" fontId="11" fillId="0" borderId="7" xfId="1" applyNumberFormat="1" applyFont="1" applyBorder="1" applyAlignment="1" applyProtection="1">
      <protection locked="0"/>
    </xf>
    <xf numFmtId="4" fontId="10" fillId="3" borderId="6" xfId="7" applyNumberFormat="1" applyFont="1" applyBorder="1" applyAlignment="1" applyProtection="1">
      <protection hidden="1"/>
    </xf>
    <xf numFmtId="4" fontId="11" fillId="0" borderId="14" xfId="1" applyNumberFormat="1" applyFont="1" applyBorder="1" applyAlignment="1" applyProtection="1">
      <protection locked="0"/>
    </xf>
    <xf numFmtId="4" fontId="11" fillId="0" borderId="4" xfId="1" applyNumberFormat="1" applyFont="1" applyBorder="1" applyAlignment="1" applyProtection="1">
      <protection locked="0"/>
    </xf>
    <xf numFmtId="4" fontId="10" fillId="3" borderId="10" xfId="7" applyNumberFormat="1" applyFont="1" applyBorder="1" applyAlignment="1" applyProtection="1">
      <protection hidden="1"/>
    </xf>
    <xf numFmtId="4" fontId="10" fillId="3" borderId="4" xfId="7" applyNumberFormat="1" applyFont="1" applyBorder="1" applyAlignment="1" applyProtection="1">
      <protection hidden="1"/>
    </xf>
    <xf numFmtId="0" fontId="10" fillId="0" borderId="31" xfId="6" applyFont="1" applyBorder="1" applyAlignment="1" applyProtection="1">
      <alignment horizontal="center"/>
      <protection locked="0"/>
    </xf>
    <xf numFmtId="166" fontId="10" fillId="11" borderId="7" xfId="1" applyFont="1" applyFill="1" applyBorder="1" applyAlignment="1" applyProtection="1">
      <alignment horizontal="center" shrinkToFit="1"/>
      <protection locked="0"/>
    </xf>
    <xf numFmtId="0" fontId="10" fillId="0" borderId="32" xfId="6" applyFont="1" applyBorder="1" applyAlignment="1" applyProtection="1">
      <alignment horizontal="center"/>
      <protection locked="0"/>
    </xf>
    <xf numFmtId="0" fontId="10" fillId="0" borderId="16" xfId="6" applyFont="1" applyBorder="1" applyAlignment="1" applyProtection="1">
      <alignment horizontal="center"/>
      <protection locked="0"/>
    </xf>
    <xf numFmtId="0" fontId="46" fillId="5" borderId="33" xfId="6" applyFont="1" applyFill="1" applyBorder="1" applyAlignment="1" applyProtection="1">
      <alignment horizontal="center"/>
      <protection locked="0"/>
    </xf>
    <xf numFmtId="0" fontId="10" fillId="0" borderId="10" xfId="6" applyFont="1" applyBorder="1" applyAlignment="1" applyProtection="1">
      <alignment shrinkToFit="1"/>
      <protection locked="0"/>
    </xf>
    <xf numFmtId="0" fontId="41" fillId="0" borderId="4" xfId="6" applyFont="1" applyBorder="1" applyAlignment="1" applyProtection="1">
      <alignment horizontal="left" shrinkToFit="1"/>
      <protection locked="0"/>
    </xf>
    <xf numFmtId="166" fontId="10" fillId="0" borderId="4" xfId="1" applyFont="1" applyBorder="1" applyAlignment="1" applyProtection="1">
      <alignment horizontal="left" shrinkToFit="1"/>
      <protection locked="0"/>
    </xf>
    <xf numFmtId="0" fontId="11" fillId="0" borderId="32" xfId="6" applyFont="1" applyBorder="1" applyAlignment="1" applyProtection="1">
      <alignment horizontal="center"/>
      <protection locked="0"/>
    </xf>
    <xf numFmtId="0" fontId="11" fillId="0" borderId="16" xfId="6" applyFont="1" applyBorder="1" applyAlignment="1" applyProtection="1">
      <alignment horizontal="center"/>
      <protection locked="0"/>
    </xf>
    <xf numFmtId="0" fontId="10" fillId="0" borderId="7" xfId="6" applyFont="1" applyBorder="1" applyAlignment="1" applyProtection="1">
      <alignment horizontal="center" shrinkToFit="1"/>
      <protection locked="0"/>
    </xf>
    <xf numFmtId="0" fontId="10" fillId="0" borderId="7" xfId="1" applyNumberFormat="1" applyFont="1" applyBorder="1" applyAlignment="1" applyProtection="1">
      <alignment horizontal="center" shrinkToFit="1"/>
      <protection locked="0"/>
    </xf>
    <xf numFmtId="0" fontId="11" fillId="0" borderId="0" xfId="6" applyFont="1" applyBorder="1" applyAlignment="1" applyProtection="1">
      <protection locked="0"/>
    </xf>
    <xf numFmtId="0" fontId="16" fillId="5" borderId="33" xfId="6" applyFont="1" applyFill="1" applyBorder="1" applyAlignment="1" applyProtection="1">
      <alignment horizontal="center"/>
      <protection locked="0"/>
    </xf>
    <xf numFmtId="0" fontId="16" fillId="5" borderId="3" xfId="6" applyFont="1" applyFill="1" applyBorder="1" applyAlignment="1" applyProtection="1">
      <alignment horizontal="center"/>
      <protection locked="0"/>
    </xf>
    <xf numFmtId="0" fontId="16" fillId="5" borderId="30" xfId="6" applyFont="1" applyFill="1" applyBorder="1" applyAlignment="1" applyProtection="1">
      <alignment horizontal="center"/>
      <protection locked="0"/>
    </xf>
    <xf numFmtId="0" fontId="10" fillId="0" borderId="4" xfId="6" applyFont="1" applyBorder="1" applyAlignment="1" applyProtection="1">
      <alignment horizontal="left" shrinkToFit="1"/>
      <protection locked="0"/>
    </xf>
    <xf numFmtId="0" fontId="11" fillId="0" borderId="31" xfId="6" applyFont="1" applyBorder="1" applyAlignment="1" applyProtection="1">
      <alignment horizontal="center"/>
      <protection locked="0"/>
    </xf>
    <xf numFmtId="0" fontId="11" fillId="0" borderId="11" xfId="6" applyFont="1" applyBorder="1" applyAlignment="1" applyProtection="1">
      <alignment horizontal="center"/>
      <protection locked="0"/>
    </xf>
    <xf numFmtId="0" fontId="34" fillId="0" borderId="5" xfId="10" applyFont="1" applyBorder="1" applyAlignment="1">
      <alignment horizontal="left"/>
    </xf>
    <xf numFmtId="0" fontId="34" fillId="5" borderId="13" xfId="10" applyFont="1" applyFill="1" applyBorder="1" applyAlignment="1">
      <alignment horizontal="left"/>
    </xf>
    <xf numFmtId="0" fontId="34" fillId="0" borderId="39" xfId="12" applyFont="1" applyBorder="1"/>
    <xf numFmtId="0" fontId="34" fillId="0" borderId="45" xfId="12" applyFont="1" applyBorder="1"/>
    <xf numFmtId="0" fontId="34" fillId="0" borderId="52" xfId="12" applyFont="1" applyBorder="1"/>
    <xf numFmtId="0" fontId="13" fillId="0" borderId="5" xfId="10" applyFont="1" applyBorder="1" applyAlignment="1">
      <alignment horizontal="left"/>
    </xf>
    <xf numFmtId="0" fontId="13" fillId="5" borderId="13" xfId="10" applyFont="1" applyFill="1" applyBorder="1" applyAlignment="1">
      <alignment horizontal="left"/>
    </xf>
    <xf numFmtId="166" fontId="52" fillId="0" borderId="4" xfId="1" applyFont="1" applyBorder="1" applyAlignment="1" applyProtection="1">
      <alignment shrinkToFit="1"/>
      <protection locked="0"/>
    </xf>
    <xf numFmtId="166" fontId="13" fillId="0" borderId="13" xfId="9" applyNumberFormat="1" applyFont="1" applyBorder="1" applyAlignment="1">
      <alignment horizontal="center"/>
    </xf>
    <xf numFmtId="17" fontId="10" fillId="0" borderId="6" xfId="1" applyNumberFormat="1" applyFont="1" applyBorder="1" applyAlignment="1" applyProtection="1">
      <alignment horizontal="center" shrinkToFit="1"/>
      <protection locked="0"/>
    </xf>
    <xf numFmtId="4" fontId="10" fillId="0" borderId="6" xfId="7" applyNumberFormat="1" applyFont="1" applyFill="1" applyBorder="1" applyAlignment="1" applyProtection="1">
      <alignment horizontal="center"/>
      <protection hidden="1"/>
    </xf>
    <xf numFmtId="0" fontId="13" fillId="5" borderId="4" xfId="10" applyFont="1" applyFill="1" applyBorder="1" applyAlignment="1">
      <alignment horizontal="center" vertical="top" wrapText="1"/>
    </xf>
    <xf numFmtId="4" fontId="4" fillId="11" borderId="55" xfId="7" applyNumberFormat="1" applyFont="1" applyFill="1" applyBorder="1" applyAlignment="1" applyProtection="1">
      <alignment horizontal="center"/>
      <protection hidden="1"/>
    </xf>
    <xf numFmtId="166" fontId="11" fillId="0" borderId="13" xfId="11" applyFont="1" applyFill="1" applyBorder="1"/>
    <xf numFmtId="4" fontId="4" fillId="0" borderId="6" xfId="7" applyNumberFormat="1" applyFont="1" applyFill="1" applyBorder="1" applyAlignment="1" applyProtection="1">
      <alignment horizontal="center"/>
      <protection hidden="1"/>
    </xf>
    <xf numFmtId="0" fontId="10" fillId="0" borderId="32" xfId="6" applyFont="1" applyFill="1" applyBorder="1" applyAlignment="1" applyProtection="1">
      <alignment horizontal="center"/>
      <protection locked="0"/>
    </xf>
    <xf numFmtId="0" fontId="55" fillId="0" borderId="10" xfId="6" applyFont="1" applyBorder="1" applyAlignment="1" applyProtection="1">
      <alignment vertical="center" shrinkToFit="1"/>
      <protection locked="0"/>
    </xf>
    <xf numFmtId="0" fontId="6" fillId="11" borderId="3" xfId="6" applyFont="1" applyFill="1" applyBorder="1" applyAlignment="1" applyProtection="1">
      <alignment horizontal="center" vertical="center"/>
      <protection locked="0"/>
    </xf>
    <xf numFmtId="0" fontId="52" fillId="0" borderId="10" xfId="6" applyFont="1" applyFill="1" applyBorder="1" applyAlignment="1" applyProtection="1">
      <alignment vertical="center" shrinkToFit="1"/>
      <protection locked="0"/>
    </xf>
    <xf numFmtId="166" fontId="52" fillId="0" borderId="4" xfId="1" applyFont="1" applyBorder="1" applyAlignment="1" applyProtection="1">
      <alignment vertical="center" shrinkToFit="1"/>
      <protection locked="0"/>
    </xf>
    <xf numFmtId="166" fontId="52" fillId="0" borderId="4" xfId="1" applyFont="1" applyBorder="1" applyAlignment="1" applyProtection="1">
      <alignment horizontal="center" vertical="center" shrinkToFit="1"/>
      <protection locked="0"/>
    </xf>
    <xf numFmtId="0" fontId="52" fillId="0" borderId="4" xfId="1" applyNumberFormat="1" applyFont="1" applyBorder="1" applyAlignment="1" applyProtection="1">
      <alignment horizontal="center" vertical="center" shrinkToFit="1"/>
      <protection locked="0"/>
    </xf>
    <xf numFmtId="0" fontId="52" fillId="0" borderId="10" xfId="6" applyFont="1" applyBorder="1" applyAlignment="1" applyProtection="1">
      <alignment vertical="center" shrinkToFit="1"/>
      <protection locked="0"/>
    </xf>
    <xf numFmtId="1" fontId="53" fillId="11" borderId="26" xfId="6" quotePrefix="1" applyNumberFormat="1" applyFont="1" applyFill="1" applyBorder="1" applyAlignment="1" applyProtection="1">
      <alignment horizontal="center" vertical="center"/>
      <protection locked="0"/>
    </xf>
    <xf numFmtId="0" fontId="53" fillId="0" borderId="56" xfId="6" applyFont="1" applyBorder="1" applyAlignment="1" applyProtection="1">
      <alignment vertical="center" shrinkToFit="1"/>
      <protection locked="0"/>
    </xf>
    <xf numFmtId="166" fontId="53" fillId="0" borderId="56" xfId="1" applyFont="1" applyBorder="1" applyAlignment="1" applyProtection="1">
      <alignment horizontal="center" vertical="center" shrinkToFit="1"/>
      <protection locked="0"/>
    </xf>
    <xf numFmtId="17" fontId="53" fillId="0" borderId="56" xfId="1" quotePrefix="1" applyNumberFormat="1" applyFont="1" applyBorder="1" applyAlignment="1" applyProtection="1">
      <alignment horizontal="center" vertical="center" shrinkToFit="1"/>
      <protection locked="0"/>
    </xf>
    <xf numFmtId="17" fontId="53" fillId="0" borderId="56" xfId="1" applyNumberFormat="1" applyFont="1" applyBorder="1" applyAlignment="1" applyProtection="1">
      <alignment horizontal="center" vertical="center" shrinkToFit="1"/>
      <protection locked="0"/>
    </xf>
    <xf numFmtId="0" fontId="52" fillId="0" borderId="27" xfId="0" applyFont="1" applyBorder="1" applyAlignment="1" applyProtection="1">
      <alignment horizontal="center"/>
      <protection locked="0"/>
    </xf>
    <xf numFmtId="0" fontId="52" fillId="10" borderId="27" xfId="0" applyFont="1" applyFill="1" applyBorder="1" applyAlignment="1" applyProtection="1">
      <alignment horizontal="center"/>
      <protection locked="0"/>
    </xf>
    <xf numFmtId="4" fontId="53" fillId="0" borderId="57" xfId="7" applyNumberFormat="1" applyFont="1" applyFill="1" applyBorder="1" applyAlignment="1" applyProtection="1">
      <alignment horizontal="center"/>
      <protection hidden="1"/>
    </xf>
    <xf numFmtId="4" fontId="53" fillId="0" borderId="58" xfId="7" applyNumberFormat="1" applyFont="1" applyFill="1" applyBorder="1" applyAlignment="1" applyProtection="1">
      <alignment horizontal="center"/>
      <protection hidden="1"/>
    </xf>
    <xf numFmtId="0" fontId="52" fillId="0" borderId="59" xfId="0" applyFont="1" applyBorder="1" applyAlignment="1" applyProtection="1">
      <alignment horizontal="center"/>
      <protection locked="0"/>
    </xf>
    <xf numFmtId="0" fontId="52" fillId="0" borderId="60" xfId="0" applyFont="1" applyBorder="1" applyAlignment="1" applyProtection="1">
      <alignment horizontal="center"/>
      <protection locked="0"/>
    </xf>
    <xf numFmtId="0" fontId="51" fillId="14" borderId="40" xfId="0" applyFont="1" applyFill="1" applyBorder="1" applyAlignment="1">
      <alignment horizontal="center" vertical="center" wrapText="1"/>
    </xf>
    <xf numFmtId="0" fontId="51" fillId="15" borderId="40" xfId="0" applyFont="1" applyFill="1" applyBorder="1" applyAlignment="1">
      <alignment horizontal="center" vertical="center" wrapText="1"/>
    </xf>
    <xf numFmtId="0" fontId="53" fillId="0" borderId="3" xfId="6" applyFont="1" applyBorder="1" applyAlignment="1" applyProtection="1">
      <alignment horizontal="center" vertical="center"/>
      <protection locked="0"/>
    </xf>
    <xf numFmtId="0" fontId="52" fillId="0" borderId="55" xfId="6" applyFont="1" applyBorder="1" applyAlignment="1" applyProtection="1">
      <alignment vertical="center" shrinkToFit="1"/>
      <protection locked="0"/>
    </xf>
    <xf numFmtId="166" fontId="52" fillId="0" borderId="55" xfId="1" applyFont="1" applyFill="1" applyBorder="1" applyAlignment="1" applyProtection="1">
      <alignment horizontal="center" vertical="center" shrinkToFit="1"/>
      <protection locked="0"/>
    </xf>
    <xf numFmtId="17" fontId="52" fillId="0" borderId="55" xfId="1" quotePrefix="1" applyNumberFormat="1" applyFont="1" applyBorder="1" applyAlignment="1" applyProtection="1">
      <alignment horizontal="center" vertical="center" shrinkToFit="1"/>
      <protection locked="0"/>
    </xf>
    <xf numFmtId="166" fontId="53" fillId="0" borderId="55" xfId="1" applyFont="1" applyBorder="1" applyAlignment="1" applyProtection="1">
      <alignment horizontal="center" vertical="center" shrinkToFit="1"/>
      <protection locked="0"/>
    </xf>
    <xf numFmtId="166" fontId="53" fillId="0" borderId="55" xfId="1" applyFont="1" applyFill="1" applyBorder="1" applyAlignment="1" applyProtection="1">
      <alignment horizontal="center" vertical="center" shrinkToFit="1"/>
      <protection locked="0"/>
    </xf>
    <xf numFmtId="4" fontId="53" fillId="0" borderId="55" xfId="1" applyNumberFormat="1" applyFont="1" applyFill="1" applyBorder="1" applyAlignment="1" applyProtection="1">
      <alignment vertical="center"/>
      <protection locked="0"/>
    </xf>
    <xf numFmtId="4" fontId="53" fillId="0" borderId="4" xfId="1" applyNumberFormat="1" applyFont="1" applyFill="1" applyBorder="1" applyAlignment="1" applyProtection="1">
      <alignment vertical="center"/>
      <protection locked="0"/>
    </xf>
    <xf numFmtId="0" fontId="52" fillId="10" borderId="4" xfId="0" applyFont="1" applyFill="1" applyBorder="1" applyAlignment="1" applyProtection="1">
      <alignment horizontal="center"/>
      <protection locked="0"/>
    </xf>
    <xf numFmtId="0" fontId="53" fillId="0" borderId="61" xfId="6" applyFont="1" applyBorder="1" applyAlignment="1" applyProtection="1">
      <alignment horizontal="center" vertical="center"/>
      <protection locked="0"/>
    </xf>
    <xf numFmtId="0" fontId="53" fillId="11" borderId="26" xfId="6" quotePrefix="1" applyFont="1" applyFill="1" applyBorder="1" applyAlignment="1" applyProtection="1">
      <alignment horizontal="center" vertical="center"/>
      <protection locked="0"/>
    </xf>
    <xf numFmtId="0" fontId="53" fillId="0" borderId="56" xfId="6" applyFont="1" applyFill="1" applyBorder="1" applyAlignment="1" applyProtection="1">
      <alignment vertical="center" shrinkToFit="1"/>
      <protection locked="0"/>
    </xf>
    <xf numFmtId="0" fontId="53" fillId="0" borderId="56" xfId="6" applyFont="1" applyBorder="1" applyAlignment="1" applyProtection="1">
      <alignment horizontal="center" vertical="center" shrinkToFit="1"/>
      <protection locked="0"/>
    </xf>
    <xf numFmtId="166" fontId="53" fillId="0" borderId="27" xfId="1" applyFont="1" applyBorder="1" applyAlignment="1" applyProtection="1">
      <alignment horizontal="center" vertical="center" shrinkToFit="1"/>
      <protection locked="0"/>
    </xf>
    <xf numFmtId="166" fontId="53" fillId="0" borderId="27" xfId="1" applyFont="1" applyBorder="1" applyAlignment="1" applyProtection="1">
      <alignment vertical="center" shrinkToFit="1"/>
      <protection locked="0"/>
    </xf>
    <xf numFmtId="0" fontId="52" fillId="0" borderId="56" xfId="0" applyFont="1" applyBorder="1" applyAlignment="1" applyProtection="1">
      <alignment horizontal="center"/>
      <protection locked="0"/>
    </xf>
    <xf numFmtId="4" fontId="53" fillId="0" borderId="62" xfId="7" applyNumberFormat="1" applyFont="1" applyFill="1" applyBorder="1" applyAlignment="1" applyProtection="1">
      <alignment horizontal="center"/>
      <protection hidden="1"/>
    </xf>
    <xf numFmtId="0" fontId="54" fillId="5" borderId="29" xfId="6" applyFont="1" applyFill="1" applyBorder="1" applyAlignment="1" applyProtection="1">
      <alignment horizontal="center" vertical="center"/>
      <protection locked="0"/>
    </xf>
    <xf numFmtId="0" fontId="54" fillId="5" borderId="34" xfId="6" applyFont="1" applyFill="1" applyBorder="1" applyAlignment="1" applyProtection="1">
      <alignment horizontal="center" vertical="center"/>
      <protection locked="0"/>
    </xf>
    <xf numFmtId="0" fontId="54" fillId="11" borderId="35" xfId="6" applyFont="1" applyFill="1" applyBorder="1" applyAlignment="1" applyProtection="1">
      <alignment horizontal="center" vertical="center"/>
      <protection locked="0"/>
    </xf>
    <xf numFmtId="0" fontId="55" fillId="0" borderId="36" xfId="6" applyFont="1" applyBorder="1" applyAlignment="1" applyProtection="1">
      <alignment horizontal="left" vertical="center" shrinkToFit="1"/>
      <protection locked="0"/>
    </xf>
    <xf numFmtId="166" fontId="52" fillId="0" borderId="36" xfId="1" applyFont="1" applyBorder="1" applyAlignment="1" applyProtection="1">
      <alignment horizontal="center" wrapText="1" shrinkToFit="1"/>
      <protection locked="0"/>
    </xf>
    <xf numFmtId="166" fontId="53" fillId="0" borderId="36" xfId="1" applyFont="1" applyBorder="1" applyAlignment="1" applyProtection="1">
      <alignment horizontal="center" vertical="center" shrinkToFit="1"/>
      <protection locked="0"/>
    </xf>
    <xf numFmtId="0" fontId="53" fillId="0" borderId="36" xfId="1" applyNumberFormat="1" applyFont="1" applyBorder="1" applyAlignment="1" applyProtection="1">
      <alignment horizontal="center" vertical="center" shrinkToFit="1"/>
      <protection locked="0"/>
    </xf>
    <xf numFmtId="166" fontId="53" fillId="0" borderId="36" xfId="1" applyFont="1" applyBorder="1" applyAlignment="1" applyProtection="1">
      <alignment horizontal="left" vertical="center" shrinkToFit="1"/>
      <protection locked="0"/>
    </xf>
    <xf numFmtId="166" fontId="52" fillId="0" borderId="36" xfId="1" applyFont="1" applyBorder="1" applyAlignment="1" applyProtection="1">
      <alignment shrinkToFit="1"/>
      <protection locked="0"/>
    </xf>
    <xf numFmtId="166" fontId="52" fillId="0" borderId="63" xfId="1" applyFont="1" applyBorder="1" applyAlignment="1" applyProtection="1">
      <alignment shrinkToFit="1"/>
      <protection locked="0"/>
    </xf>
    <xf numFmtId="166" fontId="53" fillId="0" borderId="0" xfId="1" applyFont="1" applyBorder="1" applyAlignment="1" applyProtection="1">
      <alignment vertical="center"/>
      <protection locked="0"/>
    </xf>
    <xf numFmtId="0" fontId="53" fillId="0" borderId="55" xfId="6" applyFont="1" applyBorder="1" applyAlignment="1" applyProtection="1">
      <alignment vertical="center" shrinkToFit="1"/>
      <protection locked="0"/>
    </xf>
    <xf numFmtId="17" fontId="53" fillId="0" borderId="55" xfId="1" applyNumberFormat="1" applyFont="1" applyBorder="1" applyAlignment="1" applyProtection="1">
      <alignment horizontal="center" vertical="center" shrinkToFit="1"/>
      <protection locked="0"/>
    </xf>
    <xf numFmtId="0" fontId="53" fillId="0" borderId="25" xfId="6" applyFont="1" applyBorder="1" applyAlignment="1" applyProtection="1">
      <alignment horizontal="center" vertical="center"/>
      <protection locked="0"/>
    </xf>
    <xf numFmtId="1" fontId="52" fillId="11" borderId="26" xfId="6" quotePrefix="1" applyNumberFormat="1" applyFont="1" applyFill="1" applyBorder="1" applyAlignment="1" applyProtection="1">
      <alignment horizontal="center" vertical="center"/>
      <protection locked="0"/>
    </xf>
    <xf numFmtId="0" fontId="52" fillId="0" borderId="56" xfId="6" applyFont="1" applyBorder="1" applyAlignment="1" applyProtection="1">
      <alignment vertical="center" shrinkToFit="1"/>
      <protection locked="0"/>
    </xf>
    <xf numFmtId="0" fontId="52" fillId="0" borderId="56" xfId="6" applyFont="1" applyBorder="1" applyAlignment="1" applyProtection="1">
      <alignment horizontal="center" vertical="center" shrinkToFit="1"/>
      <protection locked="0"/>
    </xf>
    <xf numFmtId="166" fontId="52" fillId="0" borderId="56" xfId="1" applyFont="1" applyFill="1" applyBorder="1" applyAlignment="1" applyProtection="1">
      <alignment horizontal="center" vertical="center" shrinkToFit="1"/>
      <protection locked="0"/>
    </xf>
    <xf numFmtId="17" fontId="52" fillId="0" borderId="56" xfId="1" quotePrefix="1" applyNumberFormat="1" applyFont="1" applyBorder="1" applyAlignment="1" applyProtection="1">
      <alignment horizontal="center" vertical="center" shrinkToFit="1"/>
      <protection locked="0"/>
    </xf>
    <xf numFmtId="166" fontId="53" fillId="0" borderId="56" xfId="1" applyFont="1" applyFill="1" applyBorder="1" applyAlignment="1" applyProtection="1">
      <alignment horizontal="center" vertical="center" shrinkToFit="1"/>
      <protection locked="0"/>
    </xf>
    <xf numFmtId="4" fontId="53" fillId="0" borderId="56" xfId="1" applyNumberFormat="1" applyFont="1" applyFill="1" applyBorder="1" applyAlignment="1" applyProtection="1">
      <alignment vertical="center"/>
      <protection locked="0"/>
    </xf>
    <xf numFmtId="4" fontId="53" fillId="0" borderId="27" xfId="1" applyNumberFormat="1" applyFont="1" applyFill="1" applyBorder="1" applyAlignment="1" applyProtection="1">
      <alignment vertical="center"/>
      <protection locked="0"/>
    </xf>
    <xf numFmtId="166" fontId="53" fillId="0" borderId="27" xfId="1" applyFont="1" applyFill="1" applyBorder="1" applyAlignment="1" applyProtection="1">
      <alignment vertical="center" shrinkToFit="1"/>
      <protection locked="0"/>
    </xf>
    <xf numFmtId="0" fontId="54" fillId="5" borderId="33" xfId="6" applyFont="1" applyFill="1" applyBorder="1" applyAlignment="1" applyProtection="1">
      <alignment horizontal="center" vertical="center"/>
      <protection locked="0"/>
    </xf>
    <xf numFmtId="0" fontId="54" fillId="5" borderId="64" xfId="6" applyFont="1" applyFill="1" applyBorder="1" applyAlignment="1" applyProtection="1">
      <alignment horizontal="center" vertical="center"/>
      <protection locked="0"/>
    </xf>
    <xf numFmtId="0" fontId="52" fillId="11" borderId="35" xfId="6" applyFont="1" applyFill="1" applyBorder="1" applyAlignment="1" applyProtection="1">
      <alignment horizontal="center" vertical="center"/>
      <protection locked="0"/>
    </xf>
    <xf numFmtId="0" fontId="52" fillId="0" borderId="36" xfId="6" applyFont="1" applyBorder="1" applyAlignment="1" applyProtection="1">
      <alignment horizontal="left" vertical="center" shrinkToFit="1"/>
      <protection locked="0"/>
    </xf>
    <xf numFmtId="166" fontId="52" fillId="0" borderId="36" xfId="1" applyFont="1" applyBorder="1" applyAlignment="1" applyProtection="1">
      <alignment horizontal="center" shrinkToFit="1"/>
      <protection locked="0"/>
    </xf>
    <xf numFmtId="166" fontId="52" fillId="0" borderId="36" xfId="1" applyFont="1" applyBorder="1" applyAlignment="1" applyProtection="1">
      <alignment horizontal="center" vertical="center" shrinkToFit="1"/>
      <protection locked="0"/>
    </xf>
    <xf numFmtId="0" fontId="52" fillId="0" borderId="36" xfId="1" applyNumberFormat="1" applyFont="1" applyBorder="1" applyAlignment="1" applyProtection="1">
      <alignment horizontal="center" vertical="center" shrinkToFit="1"/>
      <protection locked="0"/>
    </xf>
    <xf numFmtId="0" fontId="53" fillId="0" borderId="56" xfId="6" applyFont="1" applyBorder="1" applyAlignment="1">
      <alignment vertical="center" shrinkToFit="1"/>
    </xf>
    <xf numFmtId="0" fontId="53" fillId="0" borderId="56" xfId="6" applyFont="1" applyBorder="1" applyAlignment="1">
      <alignment horizontal="center" vertical="center" shrinkToFit="1"/>
    </xf>
    <xf numFmtId="0" fontId="52" fillId="5" borderId="35" xfId="6" applyFont="1" applyFill="1" applyBorder="1" applyAlignment="1" applyProtection="1">
      <alignment horizontal="center" vertical="center"/>
      <protection locked="0"/>
    </xf>
    <xf numFmtId="0" fontId="52" fillId="0" borderId="36" xfId="6" applyFont="1" applyBorder="1" applyAlignment="1" applyProtection="1">
      <alignment horizontal="left" vertical="center" wrapText="1" shrinkToFit="1"/>
      <protection locked="0"/>
    </xf>
    <xf numFmtId="17" fontId="52" fillId="0" borderId="56" xfId="1" applyNumberFormat="1" applyFont="1" applyBorder="1" applyAlignment="1" applyProtection="1">
      <alignment horizontal="center" vertical="center" shrinkToFit="1"/>
      <protection locked="0"/>
    </xf>
    <xf numFmtId="0" fontId="52" fillId="0" borderId="14" xfId="0" applyFont="1" applyFill="1" applyBorder="1" applyAlignment="1" applyProtection="1">
      <alignment horizontal="center"/>
      <protection locked="0"/>
    </xf>
    <xf numFmtId="166" fontId="53" fillId="19" borderId="56" xfId="1" applyFont="1" applyFill="1" applyBorder="1" applyAlignment="1" applyProtection="1">
      <alignment vertical="center" shrinkToFit="1"/>
      <protection locked="0"/>
    </xf>
    <xf numFmtId="166" fontId="53" fillId="19" borderId="4" xfId="1" applyFont="1" applyFill="1" applyBorder="1" applyAlignment="1" applyProtection="1">
      <alignment vertical="center" shrinkToFit="1"/>
      <protection locked="0"/>
    </xf>
    <xf numFmtId="166" fontId="53" fillId="19" borderId="36" xfId="1" applyFont="1" applyFill="1" applyBorder="1" applyAlignment="1" applyProtection="1">
      <alignment horizontal="left" vertical="center" shrinkToFit="1"/>
      <protection locked="0"/>
    </xf>
    <xf numFmtId="166" fontId="53" fillId="19" borderId="55" xfId="1" applyFont="1" applyFill="1" applyBorder="1" applyAlignment="1" applyProtection="1">
      <alignment vertical="center" shrinkToFit="1"/>
      <protection locked="0"/>
    </xf>
    <xf numFmtId="166" fontId="53" fillId="19" borderId="4" xfId="1" applyFont="1" applyFill="1" applyBorder="1" applyAlignment="1" applyProtection="1">
      <alignment horizontal="left" vertical="center" shrinkToFit="1"/>
      <protection locked="0"/>
    </xf>
    <xf numFmtId="166" fontId="6" fillId="19" borderId="37" xfId="1" applyFont="1" applyFill="1" applyBorder="1" applyAlignment="1" applyProtection="1">
      <alignment horizontal="center"/>
      <protection locked="0"/>
    </xf>
    <xf numFmtId="166" fontId="52" fillId="19" borderId="36" xfId="1" applyFont="1" applyFill="1" applyBorder="1" applyAlignment="1" applyProtection="1">
      <alignment shrinkToFit="1"/>
      <protection locked="0"/>
    </xf>
    <xf numFmtId="166" fontId="53" fillId="19" borderId="27" xfId="1" applyFont="1" applyFill="1" applyBorder="1" applyAlignment="1" applyProtection="1">
      <alignment vertical="center" shrinkToFit="1"/>
      <protection locked="0"/>
    </xf>
    <xf numFmtId="4" fontId="53" fillId="0" borderId="14" xfId="1" applyNumberFormat="1" applyFont="1" applyFill="1" applyBorder="1" applyAlignment="1" applyProtection="1">
      <alignment vertical="center"/>
      <protection locked="0"/>
    </xf>
    <xf numFmtId="4" fontId="53" fillId="0" borderId="36" xfId="1" applyNumberFormat="1" applyFont="1" applyFill="1" applyBorder="1" applyAlignment="1" applyProtection="1">
      <alignment vertical="center"/>
      <protection locked="0"/>
    </xf>
    <xf numFmtId="166" fontId="52" fillId="0" borderId="36" xfId="1" applyFont="1" applyFill="1" applyBorder="1" applyAlignment="1" applyProtection="1">
      <alignment shrinkToFit="1"/>
      <protection locked="0"/>
    </xf>
    <xf numFmtId="166" fontId="6" fillId="0" borderId="37" xfId="1" applyFont="1" applyFill="1" applyBorder="1" applyAlignment="1" applyProtection="1">
      <alignment horizontal="center"/>
      <protection locked="0"/>
    </xf>
    <xf numFmtId="4" fontId="52" fillId="20" borderId="56" xfId="7" applyNumberFormat="1" applyFont="1" applyFill="1" applyBorder="1" applyProtection="1">
      <protection hidden="1"/>
    </xf>
    <xf numFmtId="4" fontId="53" fillId="20" borderId="14" xfId="7" applyNumberFormat="1" applyFont="1" applyFill="1" applyBorder="1" applyProtection="1">
      <protection hidden="1"/>
    </xf>
    <xf numFmtId="4" fontId="53" fillId="20" borderId="36" xfId="7" applyNumberFormat="1" applyFont="1" applyFill="1" applyBorder="1" applyProtection="1">
      <protection hidden="1"/>
    </xf>
    <xf numFmtId="4" fontId="52" fillId="20" borderId="55" xfId="7" applyNumberFormat="1" applyFont="1" applyFill="1" applyBorder="1" applyProtection="1">
      <protection hidden="1"/>
    </xf>
    <xf numFmtId="4" fontId="53" fillId="20" borderId="4" xfId="7" applyNumberFormat="1" applyFont="1" applyFill="1" applyBorder="1" applyProtection="1">
      <protection hidden="1"/>
    </xf>
    <xf numFmtId="0" fontId="54" fillId="5" borderId="65" xfId="6" applyFont="1" applyFill="1" applyBorder="1" applyAlignment="1" applyProtection="1">
      <alignment horizontal="center" vertical="center"/>
      <protection locked="0"/>
    </xf>
    <xf numFmtId="166" fontId="52" fillId="0" borderId="4" xfId="1" applyFont="1" applyFill="1" applyBorder="1" applyAlignment="1" applyProtection="1">
      <alignment shrinkToFit="1"/>
      <protection locked="0"/>
    </xf>
    <xf numFmtId="166" fontId="52" fillId="19" borderId="4" xfId="1" applyFont="1" applyFill="1" applyBorder="1" applyAlignment="1" applyProtection="1">
      <alignment shrinkToFit="1"/>
      <protection locked="0"/>
    </xf>
    <xf numFmtId="166" fontId="52" fillId="20" borderId="4" xfId="1" applyFont="1" applyFill="1" applyBorder="1" applyAlignment="1" applyProtection="1">
      <alignment shrinkToFit="1"/>
      <protection locked="0"/>
    </xf>
    <xf numFmtId="0" fontId="53" fillId="0" borderId="3" xfId="6" quotePrefix="1" applyFont="1" applyBorder="1" applyAlignment="1" applyProtection="1">
      <alignment horizontal="center" vertical="center"/>
      <protection locked="0"/>
    </xf>
    <xf numFmtId="0" fontId="53" fillId="0" borderId="55" xfId="6" applyFont="1" applyBorder="1" applyAlignment="1" applyProtection="1">
      <alignment horizontal="center" vertical="center" shrinkToFit="1"/>
      <protection locked="0"/>
    </xf>
    <xf numFmtId="166" fontId="52" fillId="20" borderId="36" xfId="1" applyFont="1" applyFill="1" applyBorder="1" applyAlignment="1" applyProtection="1">
      <alignment shrinkToFit="1"/>
      <protection locked="0"/>
    </xf>
    <xf numFmtId="4" fontId="53" fillId="0" borderId="63" xfId="7" applyNumberFormat="1" applyFont="1" applyFill="1" applyBorder="1" applyAlignment="1" applyProtection="1">
      <alignment horizontal="center"/>
      <protection hidden="1"/>
    </xf>
    <xf numFmtId="0" fontId="53" fillId="0" borderId="26" xfId="6" quotePrefix="1" applyFont="1" applyBorder="1" applyAlignment="1" applyProtection="1">
      <alignment horizontal="center" vertical="center"/>
      <protection locked="0"/>
    </xf>
    <xf numFmtId="0" fontId="54" fillId="5" borderId="35" xfId="6" applyFont="1" applyFill="1" applyBorder="1" applyAlignment="1" applyProtection="1">
      <alignment horizontal="center" vertical="center"/>
      <protection locked="0"/>
    </xf>
    <xf numFmtId="4" fontId="11" fillId="0" borderId="7" xfId="1" applyNumberFormat="1" applyFont="1" applyBorder="1" applyProtection="1">
      <protection locked="0"/>
    </xf>
    <xf numFmtId="4" fontId="10" fillId="3" borderId="6" xfId="7" applyNumberFormat="1" applyFont="1" applyBorder="1" applyProtection="1">
      <protection hidden="1"/>
    </xf>
    <xf numFmtId="4" fontId="11" fillId="0" borderId="14" xfId="1" applyNumberFormat="1" applyFont="1" applyBorder="1" applyProtection="1">
      <protection locked="0"/>
    </xf>
    <xf numFmtId="4" fontId="11" fillId="0" borderId="4" xfId="1" applyNumberFormat="1" applyFont="1" applyBorder="1" applyProtection="1">
      <protection locked="0"/>
    </xf>
    <xf numFmtId="4" fontId="10" fillId="3" borderId="10" xfId="7" applyNumberFormat="1" applyFont="1" applyBorder="1" applyProtection="1">
      <protection hidden="1"/>
    </xf>
    <xf numFmtId="4" fontId="10" fillId="3" borderId="4" xfId="7" applyNumberFormat="1" applyFont="1" applyBorder="1" applyProtection="1">
      <protection hidden="1"/>
    </xf>
    <xf numFmtId="0" fontId="8" fillId="0" borderId="66" xfId="0" applyFont="1" applyBorder="1" applyAlignment="1"/>
    <xf numFmtId="0" fontId="4" fillId="0" borderId="0" xfId="0" applyFont="1" applyBorder="1" applyAlignment="1" applyProtection="1">
      <protection locked="0"/>
    </xf>
    <xf numFmtId="0" fontId="4" fillId="0" borderId="0" xfId="0" applyFont="1" applyBorder="1" applyAlignment="1" applyProtection="1">
      <alignment horizontal="left"/>
      <protection locked="0"/>
    </xf>
    <xf numFmtId="166" fontId="4" fillId="0" borderId="0" xfId="1" applyFont="1" applyBorder="1" applyAlignment="1" applyProtection="1">
      <protection locked="0"/>
    </xf>
    <xf numFmtId="14" fontId="4" fillId="0" borderId="0" xfId="0" applyNumberFormat="1" applyFont="1" applyBorder="1" applyAlignment="1" applyProtection="1">
      <protection locked="0"/>
    </xf>
    <xf numFmtId="0" fontId="3" fillId="0" borderId="0" xfId="0" applyFont="1" applyBorder="1" applyAlignment="1" applyProtection="1">
      <protection locked="0"/>
    </xf>
    <xf numFmtId="0" fontId="14" fillId="0" borderId="0" xfId="0" applyFont="1" applyBorder="1" applyAlignment="1" applyProtection="1">
      <protection locked="0"/>
    </xf>
    <xf numFmtId="0" fontId="22" fillId="5" borderId="67" xfId="8"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8" fillId="0" borderId="66" xfId="0" applyFont="1" applyBorder="1" applyAlignment="1" applyProtection="1">
      <protection locked="0"/>
    </xf>
    <xf numFmtId="166" fontId="4" fillId="0" borderId="0" xfId="1" applyFont="1" applyAlignment="1" applyProtection="1">
      <alignment horizontal="center" vertical="center" wrapText="1"/>
      <protection locked="0"/>
    </xf>
    <xf numFmtId="166" fontId="6" fillId="0" borderId="0" xfId="1" applyFont="1" applyProtection="1">
      <protection locked="0"/>
    </xf>
    <xf numFmtId="0" fontId="62" fillId="0" borderId="0" xfId="0" applyFont="1" applyAlignment="1" applyProtection="1">
      <alignment horizontal="center" vertical="center" wrapText="1"/>
      <protection locked="0"/>
    </xf>
    <xf numFmtId="0" fontId="63" fillId="0" borderId="0" xfId="6" applyFont="1" applyBorder="1" applyAlignment="1" applyProtection="1">
      <alignment vertical="center"/>
      <protection locked="0"/>
    </xf>
    <xf numFmtId="0" fontId="64" fillId="0" borderId="0" xfId="0" applyFont="1" applyProtection="1">
      <protection locked="0"/>
    </xf>
    <xf numFmtId="166" fontId="25" fillId="0" borderId="0" xfId="1" applyFont="1"/>
    <xf numFmtId="166" fontId="13" fillId="0" borderId="0" xfId="1" applyFont="1"/>
    <xf numFmtId="166" fontId="8" fillId="0" borderId="0" xfId="1" applyFont="1"/>
    <xf numFmtId="166" fontId="63" fillId="0" borderId="52" xfId="1" applyFont="1" applyBorder="1" applyAlignment="1" applyProtection="1">
      <alignment vertical="center"/>
      <protection locked="0"/>
    </xf>
    <xf numFmtId="0" fontId="64" fillId="0" borderId="52" xfId="0" applyFont="1" applyBorder="1" applyProtection="1">
      <protection locked="0"/>
    </xf>
    <xf numFmtId="166" fontId="64" fillId="0" borderId="52" xfId="1" applyFont="1" applyBorder="1" applyProtection="1">
      <protection locked="0"/>
    </xf>
    <xf numFmtId="43" fontId="25" fillId="0" borderId="52" xfId="10" applyNumberFormat="1" applyFont="1" applyBorder="1"/>
    <xf numFmtId="43" fontId="67" fillId="0" borderId="52" xfId="6" applyNumberFormat="1" applyFont="1" applyBorder="1" applyAlignment="1" applyProtection="1">
      <alignment vertical="center"/>
      <protection locked="0"/>
    </xf>
    <xf numFmtId="43" fontId="66" fillId="0" borderId="52" xfId="10" applyNumberFormat="1" applyFont="1" applyBorder="1"/>
    <xf numFmtId="0" fontId="25" fillId="22" borderId="0" xfId="10" applyFont="1" applyFill="1"/>
    <xf numFmtId="166" fontId="25" fillId="22" borderId="0" xfId="1" applyFont="1" applyFill="1"/>
    <xf numFmtId="0" fontId="68" fillId="22" borderId="0" xfId="10" applyFont="1" applyFill="1"/>
    <xf numFmtId="166" fontId="68" fillId="22" borderId="0" xfId="1" applyFont="1" applyFill="1"/>
    <xf numFmtId="43" fontId="69" fillId="22" borderId="0" xfId="10" applyNumberFormat="1" applyFont="1" applyFill="1"/>
    <xf numFmtId="0" fontId="69" fillId="22" borderId="0" xfId="0" applyFont="1" applyFill="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166" fontId="66" fillId="0" borderId="0" xfId="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top" wrapText="1"/>
      <protection locked="0"/>
    </xf>
    <xf numFmtId="0" fontId="66" fillId="0" borderId="0" xfId="0" applyFont="1" applyFill="1" applyBorder="1" applyAlignment="1" applyProtection="1">
      <alignment horizontal="center" vertical="center" wrapText="1"/>
      <protection locked="0"/>
    </xf>
    <xf numFmtId="166" fontId="70" fillId="21" borderId="21" xfId="1" applyFont="1" applyFill="1" applyBorder="1" applyAlignment="1" applyProtection="1">
      <alignment horizontal="center" vertical="center" wrapText="1"/>
      <protection locked="0"/>
    </xf>
    <xf numFmtId="0" fontId="70" fillId="20" borderId="21" xfId="0" applyFont="1" applyFill="1" applyBorder="1" applyAlignment="1" applyProtection="1">
      <alignment horizontal="center" vertical="top" wrapText="1"/>
      <protection locked="0"/>
    </xf>
    <xf numFmtId="0" fontId="70" fillId="20" borderId="21" xfId="0" applyFont="1" applyFill="1" applyBorder="1" applyAlignment="1" applyProtection="1">
      <alignment horizontal="center" vertical="center" wrapText="1"/>
      <protection locked="0"/>
    </xf>
    <xf numFmtId="0" fontId="25" fillId="0" borderId="0" xfId="10" applyFont="1" applyFill="1"/>
    <xf numFmtId="0" fontId="66" fillId="0" borderId="0" xfId="10" applyFont="1" applyFill="1"/>
    <xf numFmtId="0" fontId="66" fillId="0" borderId="0" xfId="10" applyFont="1"/>
    <xf numFmtId="166" fontId="64" fillId="0" borderId="52" xfId="1" applyFont="1" applyFill="1" applyBorder="1" applyAlignment="1" applyProtection="1">
      <alignment horizontal="center" vertical="center" wrapText="1"/>
      <protection locked="0"/>
    </xf>
    <xf numFmtId="166" fontId="64" fillId="0" borderId="52" xfId="1" applyFont="1" applyBorder="1"/>
    <xf numFmtId="166" fontId="66" fillId="0" borderId="52" xfId="10" applyNumberFormat="1" applyFont="1" applyFill="1" applyBorder="1"/>
    <xf numFmtId="0" fontId="25" fillId="18" borderId="0" xfId="10" applyFont="1" applyFill="1"/>
    <xf numFmtId="0" fontId="25" fillId="19" borderId="52" xfId="10" applyFont="1" applyFill="1" applyBorder="1"/>
    <xf numFmtId="166" fontId="35" fillId="0" borderId="13" xfId="11" applyFont="1" applyFill="1" applyBorder="1"/>
    <xf numFmtId="0" fontId="34" fillId="0" borderId="52" xfId="10" applyFont="1" applyFill="1" applyBorder="1" applyAlignment="1">
      <alignment horizontal="left"/>
    </xf>
    <xf numFmtId="0" fontId="34" fillId="0" borderId="13" xfId="10" applyFont="1" applyFill="1" applyBorder="1" applyAlignment="1">
      <alignment horizontal="left" vertical="center" wrapText="1"/>
    </xf>
    <xf numFmtId="0" fontId="34" fillId="0" borderId="13" xfId="10" applyFont="1" applyFill="1" applyBorder="1" applyAlignment="1">
      <alignment horizontal="left"/>
    </xf>
    <xf numFmtId="43" fontId="25" fillId="0" borderId="52" xfId="10" applyNumberFormat="1" applyFont="1" applyFill="1" applyBorder="1"/>
    <xf numFmtId="0" fontId="72" fillId="10" borderId="0" xfId="0" applyFont="1" applyFill="1" applyAlignment="1" applyProtection="1">
      <alignment horizontal="left" vertical="center" wrapText="1"/>
      <protection locked="0"/>
    </xf>
    <xf numFmtId="0" fontId="29" fillId="0" borderId="0" xfId="10" applyFont="1" applyFill="1"/>
    <xf numFmtId="0" fontId="72" fillId="0" borderId="0" xfId="0" applyFont="1" applyFill="1" applyAlignment="1" applyProtection="1">
      <alignment horizontal="left" vertical="center" wrapText="1"/>
      <protection locked="0"/>
    </xf>
    <xf numFmtId="166" fontId="25" fillId="0" borderId="0" xfId="1" applyFont="1" applyFill="1"/>
    <xf numFmtId="166" fontId="50" fillId="0" borderId="0" xfId="10" applyNumberFormat="1" applyFont="1" applyFill="1"/>
    <xf numFmtId="43" fontId="28" fillId="0" borderId="0" xfId="10" applyNumberFormat="1" applyFont="1" applyFill="1"/>
    <xf numFmtId="166" fontId="66" fillId="0" borderId="0" xfId="1" applyFont="1" applyFill="1"/>
    <xf numFmtId="43" fontId="71" fillId="0" borderId="0" xfId="10" applyNumberFormat="1" applyFont="1" applyFill="1"/>
    <xf numFmtId="0" fontId="63" fillId="0" borderId="51" xfId="6" applyFont="1" applyBorder="1" applyAlignment="1" applyProtection="1">
      <alignment vertical="center"/>
      <protection locked="0"/>
    </xf>
    <xf numFmtId="0" fontId="64" fillId="0" borderId="51" xfId="0" applyFont="1" applyBorder="1" applyProtection="1">
      <protection locked="0"/>
    </xf>
    <xf numFmtId="43" fontId="64" fillId="0" borderId="51" xfId="10" applyNumberFormat="1" applyFont="1" applyFill="1" applyBorder="1"/>
    <xf numFmtId="43" fontId="64" fillId="0" borderId="51" xfId="10" applyNumberFormat="1" applyFont="1" applyBorder="1"/>
    <xf numFmtId="0" fontId="72" fillId="0" borderId="0" xfId="0" applyFont="1" applyFill="1" applyBorder="1" applyAlignment="1" applyProtection="1">
      <alignment horizontal="left" vertical="center" wrapText="1"/>
      <protection locked="0"/>
    </xf>
    <xf numFmtId="166" fontId="70" fillId="0" borderId="0" xfId="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25" fillId="0" borderId="0" xfId="10" applyFont="1" applyFill="1" applyBorder="1"/>
    <xf numFmtId="166" fontId="25" fillId="0" borderId="0" xfId="1" applyFont="1" applyFill="1" applyBorder="1"/>
    <xf numFmtId="0" fontId="63" fillId="0" borderId="0" xfId="6" applyFont="1" applyFill="1" applyBorder="1" applyAlignment="1" applyProtection="1">
      <alignment vertical="center"/>
      <protection locked="0"/>
    </xf>
    <xf numFmtId="166" fontId="63" fillId="0" borderId="0" xfId="1" applyFont="1" applyFill="1" applyBorder="1" applyAlignment="1" applyProtection="1">
      <alignment vertical="center"/>
      <protection locked="0"/>
    </xf>
    <xf numFmtId="0" fontId="64" fillId="0" borderId="0" xfId="0" applyFont="1" applyFill="1" applyBorder="1" applyProtection="1">
      <protection locked="0"/>
    </xf>
    <xf numFmtId="166" fontId="64" fillId="0" borderId="0" xfId="1" applyFont="1" applyFill="1" applyBorder="1" applyProtection="1">
      <protection locked="0"/>
    </xf>
    <xf numFmtId="43" fontId="28" fillId="0" borderId="0" xfId="10" applyNumberFormat="1" applyFont="1" applyFill="1" applyBorder="1"/>
    <xf numFmtId="43" fontId="69" fillId="0" borderId="0" xfId="10" applyNumberFormat="1" applyFont="1" applyFill="1" applyBorder="1"/>
    <xf numFmtId="0" fontId="68" fillId="0" borderId="0" xfId="10" applyFont="1" applyFill="1" applyBorder="1"/>
    <xf numFmtId="166" fontId="68" fillId="0" borderId="0" xfId="1" applyFont="1" applyFill="1" applyBorder="1"/>
    <xf numFmtId="43" fontId="64" fillId="0" borderId="0" xfId="10" applyNumberFormat="1" applyFont="1" applyFill="1" applyBorder="1"/>
    <xf numFmtId="166" fontId="64" fillId="0" borderId="0" xfId="1" applyFont="1" applyFill="1" applyBorder="1" applyAlignment="1" applyProtection="1">
      <alignment horizontal="center" vertical="center" wrapText="1"/>
      <protection locked="0"/>
    </xf>
    <xf numFmtId="0" fontId="66" fillId="0" borderId="0" xfId="10" applyFont="1" applyFill="1" applyBorder="1"/>
    <xf numFmtId="166" fontId="64" fillId="0" borderId="0" xfId="1" applyFont="1" applyFill="1" applyBorder="1"/>
    <xf numFmtId="166" fontId="66" fillId="0" borderId="0" xfId="1" applyFont="1" applyFill="1" applyBorder="1"/>
    <xf numFmtId="0" fontId="62" fillId="0" borderId="0" xfId="0" applyFont="1" applyFill="1" applyBorder="1" applyAlignment="1" applyProtection="1">
      <alignment horizontal="center" vertical="center" wrapText="1"/>
      <protection locked="0"/>
    </xf>
    <xf numFmtId="0" fontId="66" fillId="8" borderId="0" xfId="10" applyFont="1" applyFill="1"/>
    <xf numFmtId="166" fontId="66" fillId="8" borderId="0" xfId="1" applyFont="1" applyFill="1"/>
    <xf numFmtId="0" fontId="25" fillId="18" borderId="52" xfId="10" applyFont="1" applyFill="1" applyBorder="1"/>
    <xf numFmtId="0" fontId="53" fillId="0" borderId="25" xfId="6" applyFont="1" applyFill="1" applyBorder="1" applyAlignment="1" applyProtection="1">
      <alignment horizontal="center" vertical="center"/>
      <protection locked="0"/>
    </xf>
    <xf numFmtId="49" fontId="52" fillId="0" borderId="26" xfId="6" quotePrefix="1" applyNumberFormat="1" applyFont="1" applyFill="1" applyBorder="1" applyAlignment="1" applyProtection="1">
      <alignment horizontal="center" vertical="center"/>
      <protection locked="0"/>
    </xf>
    <xf numFmtId="0" fontId="52" fillId="0" borderId="56" xfId="6" applyFont="1" applyFill="1" applyBorder="1" applyAlignment="1" applyProtection="1">
      <alignment vertical="center" shrinkToFit="1"/>
      <protection locked="0"/>
    </xf>
    <xf numFmtId="0" fontId="54" fillId="0" borderId="33" xfId="6" applyFont="1" applyFill="1" applyBorder="1" applyAlignment="1" applyProtection="1">
      <alignment horizontal="center" vertical="center"/>
      <protection locked="0"/>
    </xf>
    <xf numFmtId="0" fontId="6" fillId="0" borderId="3" xfId="6" applyFont="1" applyFill="1" applyBorder="1" applyAlignment="1" applyProtection="1">
      <alignment horizontal="center" vertical="center"/>
      <protection locked="0"/>
    </xf>
    <xf numFmtId="0" fontId="54" fillId="0" borderId="64" xfId="6" applyFont="1" applyFill="1" applyBorder="1" applyAlignment="1" applyProtection="1">
      <alignment horizontal="center" vertical="center"/>
      <protection locked="0"/>
    </xf>
    <xf numFmtId="0" fontId="52" fillId="0" borderId="35" xfId="6" applyFont="1" applyFill="1" applyBorder="1" applyAlignment="1" applyProtection="1">
      <alignment horizontal="center" vertical="center"/>
      <protection locked="0"/>
    </xf>
    <xf numFmtId="0" fontId="52" fillId="0" borderId="36" xfId="6" applyFont="1" applyFill="1" applyBorder="1" applyAlignment="1" applyProtection="1">
      <alignment horizontal="left" vertical="center" shrinkToFit="1"/>
      <protection locked="0"/>
    </xf>
    <xf numFmtId="0" fontId="52" fillId="0" borderId="4" xfId="0" applyFont="1" applyFill="1" applyBorder="1" applyAlignment="1" applyProtection="1">
      <alignment horizontal="center"/>
      <protection locked="0"/>
    </xf>
    <xf numFmtId="0" fontId="52" fillId="0" borderId="68" xfId="0" applyFont="1" applyFill="1" applyBorder="1" applyAlignment="1" applyProtection="1">
      <alignment horizontal="center"/>
      <protection locked="0"/>
    </xf>
    <xf numFmtId="0" fontId="52" fillId="0" borderId="69" xfId="0" applyFont="1" applyBorder="1" applyProtection="1">
      <protection locked="0"/>
    </xf>
    <xf numFmtId="166" fontId="53" fillId="0" borderId="4" xfId="1" applyFont="1" applyFill="1" applyBorder="1" applyAlignment="1" applyProtection="1">
      <alignment vertical="center" shrinkToFit="1"/>
      <protection locked="0"/>
    </xf>
    <xf numFmtId="0" fontId="56" fillId="0" borderId="0" xfId="10" applyFont="1" applyAlignment="1">
      <alignment horizontal="left"/>
    </xf>
    <xf numFmtId="0" fontId="40" fillId="0" borderId="0" xfId="10" applyFont="1" applyAlignment="1">
      <alignment horizontal="left"/>
    </xf>
    <xf numFmtId="0" fontId="6" fillId="0" borderId="0" xfId="10" applyFont="1" applyAlignment="1">
      <alignment horizontal="left"/>
    </xf>
    <xf numFmtId="0" fontId="29" fillId="0" borderId="0" xfId="10" applyFont="1" applyAlignment="1">
      <alignment horizontal="left"/>
    </xf>
    <xf numFmtId="0" fontId="25" fillId="0" borderId="40" xfId="10" applyFont="1" applyBorder="1" applyAlignment="1">
      <alignment horizontal="center" vertical="top" wrapText="1"/>
    </xf>
    <xf numFmtId="0" fontId="25" fillId="0" borderId="4" xfId="10" applyFont="1" applyBorder="1" applyAlignment="1">
      <alignment horizontal="center" vertical="top" wrapText="1"/>
    </xf>
    <xf numFmtId="0" fontId="25" fillId="0" borderId="21" xfId="10" applyFont="1" applyBorder="1" applyAlignment="1">
      <alignment horizontal="center" vertical="top" wrapText="1"/>
    </xf>
    <xf numFmtId="0" fontId="25" fillId="5" borderId="5" xfId="10" applyFont="1" applyFill="1" applyBorder="1" applyAlignment="1">
      <alignment horizontal="center" vertical="top"/>
    </xf>
    <xf numFmtId="0" fontId="25" fillId="5" borderId="4" xfId="10" applyFont="1" applyFill="1" applyBorder="1" applyAlignment="1">
      <alignment horizontal="center" vertical="top"/>
    </xf>
    <xf numFmtId="0" fontId="25" fillId="5" borderId="13" xfId="10" applyFont="1" applyFill="1" applyBorder="1" applyAlignment="1">
      <alignment horizontal="center" vertical="top" wrapText="1"/>
    </xf>
    <xf numFmtId="0" fontId="25" fillId="5" borderId="39" xfId="10" applyFont="1" applyFill="1" applyBorder="1" applyAlignment="1">
      <alignment horizontal="center" vertical="top" wrapText="1"/>
    </xf>
    <xf numFmtId="0" fontId="13" fillId="5" borderId="5" xfId="10" applyFont="1" applyFill="1" applyBorder="1" applyAlignment="1">
      <alignment horizontal="center" vertical="top" wrapText="1"/>
    </xf>
    <xf numFmtId="0" fontId="13" fillId="5" borderId="4" xfId="10" applyFont="1" applyFill="1" applyBorder="1" applyAlignment="1">
      <alignment horizontal="center" vertical="top"/>
    </xf>
    <xf numFmtId="0" fontId="13" fillId="5" borderId="21" xfId="10" applyFont="1" applyFill="1" applyBorder="1" applyAlignment="1">
      <alignment horizontal="center" vertical="top"/>
    </xf>
    <xf numFmtId="164" fontId="13" fillId="5" borderId="5" xfId="10" applyNumberFormat="1" applyFont="1" applyFill="1" applyBorder="1" applyAlignment="1">
      <alignment horizontal="center" vertical="top" wrapText="1"/>
    </xf>
    <xf numFmtId="164" fontId="13" fillId="5" borderId="4" xfId="10" applyNumberFormat="1" applyFont="1" applyFill="1" applyBorder="1" applyAlignment="1">
      <alignment horizontal="center" vertical="top"/>
    </xf>
    <xf numFmtId="164" fontId="13" fillId="5" borderId="21" xfId="10" applyNumberFormat="1" applyFont="1" applyFill="1" applyBorder="1" applyAlignment="1">
      <alignment horizontal="center" vertical="top"/>
    </xf>
    <xf numFmtId="166" fontId="25" fillId="18" borderId="52" xfId="1" applyFont="1" applyFill="1" applyBorder="1"/>
    <xf numFmtId="166" fontId="25" fillId="0" borderId="52" xfId="1" applyFont="1" applyBorder="1"/>
    <xf numFmtId="166" fontId="25" fillId="8" borderId="52" xfId="1" applyFont="1" applyFill="1" applyBorder="1"/>
    <xf numFmtId="17" fontId="25" fillId="0" borderId="0" xfId="10" applyNumberFormat="1" applyFont="1"/>
    <xf numFmtId="166" fontId="25" fillId="20" borderId="0" xfId="1" applyFont="1" applyFill="1"/>
    <xf numFmtId="0" fontId="50" fillId="0" borderId="0" xfId="10" applyFont="1"/>
    <xf numFmtId="166" fontId="25" fillId="23" borderId="0" xfId="1" applyFont="1" applyFill="1"/>
    <xf numFmtId="0" fontId="25" fillId="23" borderId="0" xfId="10" applyFont="1" applyFill="1"/>
    <xf numFmtId="166" fontId="25" fillId="24" borderId="0" xfId="1" applyFont="1" applyFill="1"/>
    <xf numFmtId="0" fontId="68" fillId="24" borderId="0" xfId="10" applyFont="1" applyFill="1"/>
    <xf numFmtId="166" fontId="68" fillId="24" borderId="0" xfId="1" applyFont="1" applyFill="1"/>
    <xf numFmtId="0" fontId="25" fillId="20" borderId="0" xfId="10" applyFont="1" applyFill="1"/>
    <xf numFmtId="43" fontId="25" fillId="20" borderId="0" xfId="10" applyNumberFormat="1" applyFont="1" applyFill="1"/>
    <xf numFmtId="0" fontId="50" fillId="0" borderId="0" xfId="10" applyFont="1" applyFill="1"/>
    <xf numFmtId="0" fontId="25" fillId="10" borderId="0" xfId="10" applyFont="1" applyFill="1"/>
    <xf numFmtId="166" fontId="68" fillId="0" borderId="0" xfId="1" applyFont="1" applyFill="1"/>
    <xf numFmtId="0" fontId="68" fillId="0" borderId="0" xfId="10" applyFont="1" applyFill="1"/>
    <xf numFmtId="17" fontId="25" fillId="0" borderId="0" xfId="10" applyNumberFormat="1" applyFont="1" applyFill="1"/>
    <xf numFmtId="0" fontId="13" fillId="0" borderId="0" xfId="12" applyFont="1" applyFill="1"/>
    <xf numFmtId="0" fontId="25" fillId="0" borderId="0" xfId="12" applyFont="1" applyFill="1"/>
    <xf numFmtId="166" fontId="50" fillId="0" borderId="0" xfId="1" applyFont="1" applyFill="1"/>
    <xf numFmtId="166" fontId="13" fillId="0" borderId="0" xfId="1" applyFont="1" applyFill="1"/>
    <xf numFmtId="0" fontId="25" fillId="0" borderId="52" xfId="10" applyFont="1" applyBorder="1"/>
    <xf numFmtId="0" fontId="13" fillId="0" borderId="0" xfId="16" applyFont="1" applyFill="1"/>
    <xf numFmtId="43" fontId="25" fillId="18" borderId="52" xfId="10" applyNumberFormat="1" applyFont="1" applyFill="1" applyBorder="1"/>
    <xf numFmtId="166" fontId="68" fillId="24" borderId="0" xfId="1" applyFont="1" applyFill="1" applyAlignment="1">
      <alignment horizontal="center"/>
    </xf>
    <xf numFmtId="17" fontId="25" fillId="0" borderId="52" xfId="10" applyNumberFormat="1" applyFont="1" applyFill="1" applyBorder="1"/>
    <xf numFmtId="166" fontId="25" fillId="0" borderId="52" xfId="1" applyFont="1" applyFill="1" applyBorder="1"/>
    <xf numFmtId="166" fontId="73" fillId="10" borderId="0" xfId="1" applyFont="1" applyFill="1"/>
    <xf numFmtId="0" fontId="8" fillId="0" borderId="0" xfId="12" applyFont="1" applyFill="1"/>
    <xf numFmtId="166" fontId="8" fillId="0" borderId="0" xfId="1" applyFont="1" applyFill="1"/>
    <xf numFmtId="0" fontId="52" fillId="0" borderId="3" xfId="6" applyFont="1" applyFill="1" applyBorder="1" applyAlignment="1" applyProtection="1">
      <alignment horizontal="center" vertical="center"/>
      <protection locked="0"/>
    </xf>
    <xf numFmtId="0" fontId="4" fillId="0" borderId="4" xfId="6" applyFont="1" applyFill="1" applyBorder="1" applyAlignment="1" applyProtection="1">
      <alignment horizontal="left" vertical="center" shrinkToFit="1"/>
      <protection locked="0"/>
    </xf>
    <xf numFmtId="0" fontId="4" fillId="0" borderId="36" xfId="6" applyFont="1" applyFill="1" applyBorder="1" applyAlignment="1" applyProtection="1">
      <alignment horizontal="left" vertical="center" shrinkToFit="1"/>
      <protection locked="0"/>
    </xf>
  </cellXfs>
  <cellStyles count="17">
    <cellStyle name="40% - Accent3" xfId="7" builtinId="39"/>
    <cellStyle name="40% - Accent5" xfId="8" builtinId="47"/>
    <cellStyle name="Comma" xfId="1" builtinId="3"/>
    <cellStyle name="Comma 2" xfId="11" xr:uid="{35822B5A-C7C2-44B2-A681-0B5492F88E31}"/>
    <cellStyle name="Comma 2 2" xfId="15" xr:uid="{E1FDD9DA-316A-4781-97AD-6CD803617C21}"/>
    <cellStyle name="Currency" xfId="2" builtinId="4"/>
    <cellStyle name="Good" xfId="5" builtinId="26"/>
    <cellStyle name="Heading 1" xfId="3" builtinId="16"/>
    <cellStyle name="Heading 4" xfId="4" builtinId="19"/>
    <cellStyle name="Heading 4 2" xfId="13" xr:uid="{AFCB3CEA-02F0-45E4-A1D9-8950E9487163}"/>
    <cellStyle name="Normal" xfId="0" builtinId="0"/>
    <cellStyle name="Normal 2" xfId="12" xr:uid="{F7E5A196-D5F9-4AF9-B8F2-156FA5986BEF}"/>
    <cellStyle name="Normal 2 2" xfId="16" xr:uid="{636ED045-897B-4128-BF2C-62514CCA5E2F}"/>
    <cellStyle name="Normal 3" xfId="14" xr:uid="{E4CF7147-C766-48BC-A78D-52B30DADD301}"/>
    <cellStyle name="Percent" xfId="9" builtinId="5"/>
    <cellStyle name="Title 2" xfId="10" xr:uid="{1F8A6357-1365-4D86-8018-08A14816939D}"/>
    <cellStyle name="Total" xfId="6" builtinId="25"/>
  </cellStyles>
  <dxfs count="32817">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scheme val="none"/>
      </font>
      <alignment vertical="bottom" textRotation="0" indent="0" justifyLastLine="0" readingOrder="0"/>
      <border diagonalUp="0" diagonalDown="0"/>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center"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horizontal="center" vertical="bottom" textRotation="0" indent="0" justifyLastLine="0" shrinkToFit="0" readingOrder="0"/>
      <border diagonalUp="0" diagonalDown="0" outline="0">
        <left style="thin">
          <color indexed="64"/>
        </left>
        <right style="thin">
          <color indexed="64"/>
        </righ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fill>
        <patternFill patternType="solid">
          <fgColor indexed="64"/>
          <bgColor rgb="FFFFFF00"/>
        </patternFill>
      </fill>
      <alignment horizontal="centerContinuous"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1"/>
        <color indexed="8"/>
        <name val="Arial"/>
        <family val="2"/>
        <scheme val="none"/>
      </font>
      <alignment horizontal="general" vertical="bottom" textRotation="0" wrapText="0"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1"/>
        <color indexed="8"/>
        <name val="Arial"/>
        <family val="2"/>
        <scheme val="none"/>
      </font>
      <numFmt numFmtId="4" formatCode="#,##0.00"/>
      <alignment horizontal="general" vertical="bottom" textRotation="0" wrapText="0"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numFmt numFmtId="35" formatCode="_-* #,##0.00_-;\-* #,##0.00_-;_-* &quot;-&quot;??_-;_-@_-"/>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horizontal="center"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2"/>
        <color indexed="8"/>
        <name val="Arial"/>
        <family val="2"/>
        <scheme val="none"/>
      </font>
      <numFmt numFmtId="0" formatCode="General"/>
      <alignment horizontal="center" vertical="bottom" textRotation="0" wrapText="0" indent="0" justifyLastLine="0" shrinkToFit="1" readingOrder="0"/>
      <border diagonalUp="0" diagonalDown="0">
        <left style="thin">
          <color indexed="64"/>
        </left>
        <right style="thin">
          <color indexed="64"/>
        </right>
        <top/>
        <bottom/>
        <vertical/>
        <horizontal/>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2"/>
        <color indexed="8"/>
        <name val="Arial"/>
        <family val="2"/>
        <scheme val="none"/>
      </font>
      <numFmt numFmtId="0" formatCode="General"/>
      <alignment horizontal="center" vertical="bottom"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left"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2"/>
        <color indexed="8"/>
        <name val="Arial"/>
        <family val="2"/>
        <scheme val="none"/>
      </font>
      <alignment horizontal="center" vertical="bottom"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2"/>
        <color indexed="8"/>
        <name val="Arial"/>
        <family val="2"/>
        <scheme val="none"/>
      </font>
      <alignment horizontal="center" vertical="bottom"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horizontal="center" vertical="bottom" textRotation="0" indent="0" justifyLastLine="0" readingOrder="0"/>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alignment vertical="bottom" textRotation="0" indent="0" justifyLastLine="0" readingOrder="0"/>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right style="thin">
          <color indexed="64"/>
        </right>
        <top/>
        <bottom style="medium">
          <color indexed="64"/>
        </bottom>
      </border>
      <protection locked="0" hidden="0"/>
    </dxf>
    <dxf>
      <font>
        <b val="0"/>
        <i val="0"/>
        <strike val="0"/>
        <condense val="0"/>
        <extend val="0"/>
        <outline val="0"/>
        <shadow val="0"/>
        <u val="none"/>
        <vertAlign val="baseline"/>
        <sz val="11"/>
        <color indexed="9"/>
        <name val="Arial"/>
        <family val="2"/>
        <scheme val="none"/>
      </font>
      <fill>
        <patternFill patternType="solid">
          <fgColor indexed="64"/>
          <bgColor indexed="9"/>
        </patternFill>
      </fill>
      <alignment horizontal="center" vertical="bottom" textRotation="0" wrapText="0"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style="medium">
          <color indexed="64"/>
        </left>
        <right style="thin">
          <color indexed="64"/>
        </right>
        <top/>
        <bottom style="medium">
          <color indexed="64"/>
        </bottom>
      </border>
      <protection locked="0" hidden="0"/>
    </dxf>
    <dxf>
      <alignment vertical="bottom" textRotation="0" indent="0" justifyLastLine="0" readingOrder="0"/>
      <border diagonalUp="0" diagonalDown="0" outline="0">
        <left style="medium">
          <color indexed="64"/>
        </left>
      </border>
    </dxf>
    <dxf>
      <font>
        <b/>
        <strike val="0"/>
        <outline val="0"/>
        <shadow val="0"/>
        <u val="none"/>
        <vertAlign val="baseline"/>
        <sz val="12"/>
        <color auto="1"/>
        <name val="Arial"/>
        <family val="2"/>
        <scheme val="none"/>
      </font>
      <alignment vertical="bottom" textRotation="0" wrapText="0" indent="0" justifyLastLine="0" shrinkToFit="0" readingOrder="0"/>
      <border diagonalUp="0" diagonalDown="0" outline="0">
        <left style="thin">
          <color rgb="FF000000"/>
        </left>
        <right style="thin">
          <color rgb="FF000000"/>
        </right>
        <top/>
        <bottom/>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name val="Arial"/>
        <scheme val="none"/>
      </font>
      <alignment vertical="bottom" textRotation="0" indent="0" justifyLastLine="0" readingOrder="0"/>
      <border diagonalUp="0" diagonalDown="0" outline="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alignment horizontal="center" textRotation="0" indent="0" justifyLastLine="0" shrinkToFit="0" readingOrder="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dotted">
          <color indexed="53"/>
        </top>
        <bottom style="dotted">
          <color indexed="53"/>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border outline="0">
        <left style="thin">
          <color indexed="64"/>
        </left>
      </border>
    </dxf>
    <dxf>
      <font>
        <b/>
        <i val="0"/>
        <strike val="0"/>
        <condense val="0"/>
        <extend val="0"/>
        <outline val="0"/>
        <shadow val="0"/>
        <u val="none"/>
        <vertAlign val="baseline"/>
        <sz val="12"/>
        <color auto="1"/>
        <name val="Arial"/>
        <family val="2"/>
        <scheme val="none"/>
      </font>
      <numFmt numFmtId="166" formatCode="_(* #,##0.00_);_(* \(#,##0.00\);_(* &quot;-&quot;??_);_(@_)"/>
      <fill>
        <patternFill patternType="solid">
          <fgColor indexed="64"/>
          <bgColor rgb="FFFFFF00"/>
        </patternFill>
      </fill>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fill>
        <patternFill patternType="solid">
          <fgColor indexed="64"/>
          <bgColor theme="4" tint="0.79998168889431442"/>
        </patternFill>
      </fill>
      <border outline="0">
        <left style="thin">
          <color indexed="64"/>
        </lef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fill>
        <patternFill patternType="solid">
          <fgColor indexed="64"/>
          <bgColor theme="6" tint="0.79998168889431442"/>
        </patternFill>
      </fill>
      <border outline="0">
        <right style="thin">
          <color indexed="64"/>
        </righ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border outline="0">
        <right style="thin">
          <color indexed="64"/>
        </righ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border outline="0">
        <left style="thin">
          <color indexed="64"/>
        </lef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4"/>
        <color indexed="8"/>
        <name val="Arial"/>
        <family val="2"/>
        <scheme val="none"/>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4"/>
        <color indexed="8"/>
        <name val="Arial"/>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numFmt numFmtId="35" formatCode="_-* #,##0.00_-;\-* #,##0.00_-;_-* &quot;-&quot;??_-;_-@_-"/>
      <fill>
        <patternFill patternType="none">
          <fgColor indexed="64"/>
          <bgColor auto="1"/>
        </patternFill>
      </fill>
      <border outline="0">
        <right style="thin">
          <color indexed="64"/>
        </righ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border outline="0">
        <right style="thin">
          <color indexed="64"/>
        </right>
      </border>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4"/>
        <name val="Arial"/>
        <family val="2"/>
        <scheme val="none"/>
      </font>
      <alignment horizontal="center" textRotation="0" indent="0" justifyLastLine="0" readingOrder="0"/>
      <border outline="0">
        <left style="thin">
          <color indexed="64"/>
        </left>
      </border>
    </dxf>
    <dxf>
      <font>
        <strike val="0"/>
        <outline val="0"/>
        <shadow val="0"/>
        <u val="none"/>
        <vertAlign val="baseline"/>
        <sz val="14"/>
        <name val="Arial"/>
        <family val="2"/>
        <scheme val="none"/>
      </font>
      <fill>
        <patternFill patternType="solid">
          <fgColor indexed="64"/>
          <bgColor theme="6" tint="0.79998168889431442"/>
        </patternFill>
      </fill>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4"/>
        <color indexed="8"/>
        <name val="Arial"/>
        <family val="2"/>
        <scheme val="none"/>
      </font>
      <numFmt numFmtId="0" formatCode="General"/>
      <alignment horizontal="center" vertical="center"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4"/>
        <color indexed="8"/>
        <name val="Arial"/>
        <family val="2"/>
        <scheme val="none"/>
      </font>
      <numFmt numFmtId="0" formatCode="General"/>
      <alignment horizontal="center" vertical="center"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numFmt numFmtId="166" formatCode="_(* #,##0.00_);_(* \(#,##0.00\);_(* &quot;-&quot;??_);_(@_)"/>
      <alignment horizontal="centerContinuous"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4"/>
        <color indexed="8"/>
        <name val="Arial"/>
        <family val="2"/>
        <scheme val="none"/>
      </font>
      <alignment horizontal="center" vertical="center"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double">
          <color indexed="64"/>
        </bottom>
      </border>
      <protection locked="0" hidden="0"/>
    </dxf>
    <dxf>
      <font>
        <b val="0"/>
        <i val="0"/>
        <strike val="0"/>
        <condense val="0"/>
        <extend val="0"/>
        <outline val="0"/>
        <shadow val="0"/>
        <u val="none"/>
        <vertAlign val="baseline"/>
        <sz val="14"/>
        <color indexed="8"/>
        <name val="Arial"/>
        <family val="2"/>
        <scheme val="none"/>
      </font>
      <alignment horizontal="center" vertical="center" textRotation="0" wrapText="0" indent="0" justifyLastLine="0" shrinkToFit="1" readingOrder="0"/>
      <border diagonalUp="0" diagonalDown="0" outline="0">
        <left style="thin">
          <color indexed="64"/>
        </left>
        <right style="thin">
          <color indexed="64"/>
        </right>
        <top/>
        <bottom/>
      </border>
      <protection locked="0" hidden="0"/>
    </dxf>
    <dxf>
      <font>
        <b val="0"/>
        <strike val="0"/>
        <outline val="0"/>
        <shadow val="0"/>
        <u val="none"/>
        <vertAlign val="baseline"/>
        <sz val="14"/>
        <color indexed="8"/>
        <name val="Arial"/>
        <family val="2"/>
        <scheme val="none"/>
      </font>
      <alignment horizontal="general" vertical="center" textRotation="0" wrapText="0" indent="0" justifyLastLine="0" shrinkToFit="1"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style="thin">
          <color indexed="64"/>
        </left>
        <right style="thin">
          <color indexed="64"/>
        </right>
        <top style="thin">
          <color indexed="64"/>
        </top>
        <bottom style="double">
          <color indexed="64"/>
        </bottom>
      </border>
      <protection locked="0" hidden="0"/>
    </dxf>
    <dxf>
      <font>
        <strike val="0"/>
        <outline val="0"/>
        <shadow val="0"/>
        <u val="none"/>
        <vertAlign val="baseline"/>
        <sz val="14"/>
        <name val="Arial"/>
        <family val="2"/>
        <scheme val="none"/>
      </font>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style="thin">
          <color indexed="64"/>
        </left>
        <right style="thin">
          <color indexed="64"/>
        </right>
        <top style="thin">
          <color indexed="64"/>
        </top>
        <bottom style="double">
          <color indexed="64"/>
        </bottom>
      </border>
      <protection locked="0" hidden="0"/>
    </dxf>
    <dxf>
      <font>
        <b val="0"/>
        <i val="0"/>
        <strike val="0"/>
        <condense val="0"/>
        <extend val="0"/>
        <outline val="0"/>
        <shadow val="0"/>
        <u val="none"/>
        <vertAlign val="baseline"/>
        <sz val="14"/>
        <color indexed="9"/>
        <name val="Arial"/>
        <family val="2"/>
        <scheme val="none"/>
      </font>
      <fill>
        <patternFill patternType="solid">
          <fgColor indexed="64"/>
          <bgColor indexed="9"/>
        </patternFill>
      </fill>
      <alignment horizontal="center" vertical="center" textRotation="0" wrapText="0"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12"/>
        <color auto="1"/>
        <name val="Arial"/>
        <family val="2"/>
        <scheme val="none"/>
      </font>
      <alignment horizontal="centerContinuous" vertical="bottom" textRotation="0" wrapText="0" indent="0" justifyLastLine="0" shrinkToFit="0" readingOrder="0"/>
      <border diagonalUp="0" diagonalDown="0" outline="0">
        <left style="thin">
          <color indexed="64"/>
        </left>
        <right style="thin">
          <color indexed="64"/>
        </right>
        <top style="thin">
          <color indexed="64"/>
        </top>
        <bottom style="double">
          <color indexed="64"/>
        </bottom>
      </border>
      <protection locked="0" hidden="0"/>
    </dxf>
    <dxf>
      <font>
        <strike val="0"/>
        <outline val="0"/>
        <shadow val="0"/>
        <u val="none"/>
        <vertAlign val="baseline"/>
        <sz val="14"/>
        <name val="Arial"/>
        <family val="2"/>
        <scheme val="none"/>
      </font>
    </dxf>
    <dxf>
      <border>
        <top style="thin">
          <color indexed="64"/>
        </top>
      </border>
    </dxf>
    <dxf>
      <font>
        <b/>
        <strike val="0"/>
        <outline val="0"/>
        <shadow val="0"/>
        <u val="none"/>
        <vertAlign val="baseline"/>
        <sz val="12"/>
        <color auto="1"/>
        <name val="Arial"/>
        <family val="2"/>
        <scheme val="none"/>
      </font>
      <alignment vertical="bottom" textRotation="0" wrapText="0" indent="0" justifyLastLine="0" shrinkToFit="0" readingOrder="0"/>
      <border diagonalUp="0" diagonalDown="0">
        <left style="thin">
          <color indexed="64"/>
        </left>
        <right style="thin">
          <color indexed="64"/>
        </right>
        <top/>
        <bottom/>
        <vertical style="thin">
          <color indexed="64"/>
        </vertical>
        <horizontal/>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4"/>
        <name val="Arial"/>
        <family val="2"/>
        <scheme val="none"/>
      </font>
      <alignment textRotation="0" indent="0" justifyLastLine="0" readingOrder="0"/>
      <border diagonalUp="0" diagonalDown="0" outline="0"/>
      <protection locked="0" hidden="0"/>
    </dxf>
    <dxf>
      <font>
        <strike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133350</xdr:colOff>
      <xdr:row>45</xdr:row>
      <xdr:rowOff>28575</xdr:rowOff>
    </xdr:from>
    <xdr:to>
      <xdr:col>10</xdr:col>
      <xdr:colOff>672975</xdr:colOff>
      <xdr:row>45</xdr:row>
      <xdr:rowOff>28575</xdr:rowOff>
    </xdr:to>
    <xdr:sp macro="" textlink="">
      <xdr:nvSpPr>
        <xdr:cNvPr id="6" name="Text Box 2">
          <a:extLst>
            <a:ext uri="{FF2B5EF4-FFF2-40B4-BE49-F238E27FC236}">
              <a16:creationId xmlns:a16="http://schemas.microsoft.com/office/drawing/2014/main" id="{73F93864-E003-46D7-BF8E-4696F38E196B}"/>
            </a:ext>
          </a:extLst>
        </xdr:cNvPr>
        <xdr:cNvSpPr txBox="1">
          <a:spLocks noChangeArrowheads="1"/>
        </xdr:cNvSpPr>
      </xdr:nvSpPr>
      <xdr:spPr bwMode="auto">
        <a:xfrm>
          <a:off x="7839075" y="11125200"/>
          <a:ext cx="3635250" cy="0"/>
        </a:xfrm>
        <a:prstGeom prst="rect">
          <a:avLst/>
        </a:prstGeom>
        <a:noFill/>
        <a:ln>
          <a:noFill/>
        </a:ln>
        <a:effectLst/>
      </xdr:spPr>
      <xdr:txBody>
        <a:bodyPr rot="0" vert="horz" wrap="square" lIns="91440" tIns="45720" rIns="91440" bIns="45720" anchor="t" anchorCtr="0">
          <a:noAutofit/>
        </a:bodyPr>
        <a:lstStyle/>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ลงชื่อ ............................................................</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(คุณวันวิสาข์ ประทุมเมือง)</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en-US" sz="1600" b="1">
              <a:effectLst/>
              <a:latin typeface="Angsana New" panose="02020603050405020304" pitchFamily="18" charset="-34"/>
              <a:ea typeface="Times New Roman" panose="02020603050405020304" pitchFamily="18" charset="0"/>
              <a:cs typeface="Angsana New" panose="02020603050405020304" pitchFamily="18" charset="-34"/>
            </a:rPr>
            <a:t>Deputy Managing Director of Marketing</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xdr:txBody>
    </xdr:sp>
    <xdr:clientData/>
  </xdr:twoCellAnchor>
  <xdr:twoCellAnchor>
    <xdr:from>
      <xdr:col>2</xdr:col>
      <xdr:colOff>1183340</xdr:colOff>
      <xdr:row>45</xdr:row>
      <xdr:rowOff>17928</xdr:rowOff>
    </xdr:from>
    <xdr:to>
      <xdr:col>4</xdr:col>
      <xdr:colOff>129950</xdr:colOff>
      <xdr:row>45</xdr:row>
      <xdr:rowOff>17928</xdr:rowOff>
    </xdr:to>
    <xdr:sp macro="" textlink="">
      <xdr:nvSpPr>
        <xdr:cNvPr id="7" name="Text Box 2">
          <a:extLst>
            <a:ext uri="{FF2B5EF4-FFF2-40B4-BE49-F238E27FC236}">
              <a16:creationId xmlns:a16="http://schemas.microsoft.com/office/drawing/2014/main" id="{7CD85EAB-0896-4E40-BCD4-CABBADC427F5}"/>
            </a:ext>
          </a:extLst>
        </xdr:cNvPr>
        <xdr:cNvSpPr txBox="1">
          <a:spLocks noChangeArrowheads="1"/>
        </xdr:cNvSpPr>
      </xdr:nvSpPr>
      <xdr:spPr bwMode="auto">
        <a:xfrm>
          <a:off x="3088340" y="11114553"/>
          <a:ext cx="2575635" cy="0"/>
        </a:xfrm>
        <a:prstGeom prst="rect">
          <a:avLst/>
        </a:prstGeom>
        <a:noFill/>
        <a:ln>
          <a:noFill/>
        </a:ln>
        <a:effectLst/>
      </xdr:spPr>
      <xdr:txBody>
        <a:bodyPr rot="0" vert="horz" wrap="square" lIns="91440" tIns="45720" rIns="91440" bIns="45720" anchor="t" anchorCtr="0">
          <a:noAutofit/>
        </a:bodyPr>
        <a:lstStyle/>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ลงชื่อ ..........................................................</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(คุณจินตนา</a:t>
          </a:r>
          <a:r>
            <a:rPr lang="th-TH" sz="1600" b="1" baseline="0">
              <a:effectLst/>
              <a:latin typeface="Angsana New" panose="02020603050405020304" pitchFamily="18" charset="-34"/>
              <a:ea typeface="Times New Roman" panose="02020603050405020304" pitchFamily="18" charset="0"/>
              <a:cs typeface="Angsana New" panose="02020603050405020304" pitchFamily="18" charset="-34"/>
            </a:rPr>
            <a:t> อ้อยหวาน</a:t>
          </a:r>
          <a:r>
            <a:rPr lang="th-TH" sz="1600" b="1">
              <a:effectLst/>
              <a:latin typeface="Angsana New" panose="02020603050405020304" pitchFamily="18" charset="-34"/>
              <a:ea typeface="Times New Roman" panose="02020603050405020304" pitchFamily="18" charset="0"/>
              <a:cs typeface="Angsana New" panose="02020603050405020304" pitchFamily="18" charset="-34"/>
            </a:rPr>
            <a:t>)</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en-US" sz="1600" b="1">
              <a:effectLst/>
              <a:latin typeface="Angsana New" panose="02020603050405020304" pitchFamily="18" charset="-34"/>
              <a:ea typeface="Times New Roman" panose="02020603050405020304" pitchFamily="18" charset="0"/>
              <a:cs typeface="Angsana New" panose="02020603050405020304" pitchFamily="18" charset="-34"/>
            </a:rPr>
            <a:t>Sales Assistant Manager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944683</xdr:colOff>
      <xdr:row>39</xdr:row>
      <xdr:rowOff>13812</xdr:rowOff>
    </xdr:from>
    <xdr:to>
      <xdr:col>9</xdr:col>
      <xdr:colOff>787275</xdr:colOff>
      <xdr:row>39</xdr:row>
      <xdr:rowOff>13812</xdr:rowOff>
    </xdr:to>
    <xdr:sp macro="" textlink="">
      <xdr:nvSpPr>
        <xdr:cNvPr id="5" name="Text Box 2">
          <a:extLst>
            <a:ext uri="{FF2B5EF4-FFF2-40B4-BE49-F238E27FC236}">
              <a16:creationId xmlns:a16="http://schemas.microsoft.com/office/drawing/2014/main" id="{A2EAA61E-0155-48BC-9493-CDA5E7321C00}"/>
            </a:ext>
          </a:extLst>
        </xdr:cNvPr>
        <xdr:cNvSpPr txBox="1">
          <a:spLocks noChangeArrowheads="1"/>
        </xdr:cNvSpPr>
      </xdr:nvSpPr>
      <xdr:spPr bwMode="auto">
        <a:xfrm>
          <a:off x="7783633" y="9805512"/>
          <a:ext cx="3976442" cy="0"/>
        </a:xfrm>
        <a:prstGeom prst="rect">
          <a:avLst/>
        </a:prstGeom>
        <a:noFill/>
        <a:ln>
          <a:noFill/>
        </a:ln>
        <a:effectLst/>
      </xdr:spPr>
      <xdr:txBody>
        <a:bodyPr rot="0" vert="horz" wrap="square" lIns="91440" tIns="45720" rIns="91440" bIns="45720" anchor="t" anchorCtr="0">
          <a:noAutofit/>
        </a:bodyPr>
        <a:lstStyle/>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ลงชื่อ ............................................................</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a:t>
          </a:r>
          <a:r>
            <a:rPr lang="th-TH" sz="1600" b="1">
              <a:effectLst/>
              <a:latin typeface="Angsana New" panose="02020603050405020304" pitchFamily="18" charset="-34"/>
              <a:ea typeface="+mn-ea"/>
              <a:cs typeface="Angsana New" panose="02020603050405020304" pitchFamily="18" charset="-34"/>
            </a:rPr>
            <a:t>คุณวันวิสาข์ ประทุมเมือง</a:t>
          </a:r>
          <a:r>
            <a:rPr lang="th-TH" sz="1600" b="1">
              <a:effectLst/>
              <a:latin typeface="Angsana New" panose="02020603050405020304" pitchFamily="18" charset="-34"/>
              <a:ea typeface="Times New Roman" panose="02020603050405020304" pitchFamily="18" charset="0"/>
              <a:cs typeface="Angsana New" panose="02020603050405020304" pitchFamily="18" charset="-34"/>
            </a:rPr>
            <a:t>)</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en-US" sz="1600" b="1">
              <a:effectLst/>
              <a:latin typeface="Angsana New" panose="02020603050405020304" pitchFamily="18" charset="-34"/>
              <a:ea typeface="Times New Roman" panose="02020603050405020304" pitchFamily="18" charset="0"/>
              <a:cs typeface="Angsana New" panose="02020603050405020304" pitchFamily="18" charset="-34"/>
            </a:rPr>
            <a:t>Deputy Managing Director of Marketing</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xdr:txBody>
    </xdr:sp>
    <xdr:clientData/>
  </xdr:twoCellAnchor>
  <xdr:twoCellAnchor>
    <xdr:from>
      <xdr:col>2</xdr:col>
      <xdr:colOff>1221440</xdr:colOff>
      <xdr:row>39</xdr:row>
      <xdr:rowOff>8403</xdr:rowOff>
    </xdr:from>
    <xdr:to>
      <xdr:col>3</xdr:col>
      <xdr:colOff>2054000</xdr:colOff>
      <xdr:row>39</xdr:row>
      <xdr:rowOff>8403</xdr:rowOff>
    </xdr:to>
    <xdr:sp macro="" textlink="">
      <xdr:nvSpPr>
        <xdr:cNvPr id="10" name="Text Box 2">
          <a:extLst>
            <a:ext uri="{FF2B5EF4-FFF2-40B4-BE49-F238E27FC236}">
              <a16:creationId xmlns:a16="http://schemas.microsoft.com/office/drawing/2014/main" id="{5D8690B1-20DD-4BD5-A71C-0645B2AE1C93}"/>
            </a:ext>
          </a:extLst>
        </xdr:cNvPr>
        <xdr:cNvSpPr txBox="1">
          <a:spLocks noChangeArrowheads="1"/>
        </xdr:cNvSpPr>
      </xdr:nvSpPr>
      <xdr:spPr bwMode="auto">
        <a:xfrm>
          <a:off x="3126440" y="9800103"/>
          <a:ext cx="2480385" cy="0"/>
        </a:xfrm>
        <a:prstGeom prst="rect">
          <a:avLst/>
        </a:prstGeom>
        <a:noFill/>
        <a:ln>
          <a:noFill/>
        </a:ln>
        <a:effectLst/>
      </xdr:spPr>
      <xdr:txBody>
        <a:bodyPr rot="0" vert="horz" wrap="square" lIns="91440" tIns="45720" rIns="91440" bIns="45720" anchor="t" anchorCtr="0">
          <a:noAutofit/>
        </a:bodyPr>
        <a:lstStyle/>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ลงชื่อ ..........................................................</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th-TH" sz="1600" b="1">
              <a:effectLst/>
              <a:latin typeface="Angsana New" panose="02020603050405020304" pitchFamily="18" charset="-34"/>
              <a:ea typeface="Times New Roman" panose="02020603050405020304" pitchFamily="18" charset="0"/>
              <a:cs typeface="Angsana New" panose="02020603050405020304" pitchFamily="18" charset="-34"/>
            </a:rPr>
            <a:t>(คุณจินตนา</a:t>
          </a:r>
          <a:r>
            <a:rPr lang="th-TH" sz="1600" b="1" baseline="0">
              <a:effectLst/>
              <a:latin typeface="Angsana New" panose="02020603050405020304" pitchFamily="18" charset="-34"/>
              <a:ea typeface="Times New Roman" panose="02020603050405020304" pitchFamily="18" charset="0"/>
              <a:cs typeface="Angsana New" panose="02020603050405020304" pitchFamily="18" charset="-34"/>
            </a:rPr>
            <a:t> อ้อยหวาน</a:t>
          </a:r>
          <a:r>
            <a:rPr lang="th-TH" sz="1600" b="1">
              <a:effectLst/>
              <a:latin typeface="Angsana New" panose="02020603050405020304" pitchFamily="18" charset="-34"/>
              <a:ea typeface="Times New Roman" panose="02020603050405020304" pitchFamily="18" charset="0"/>
              <a:cs typeface="Angsana New" panose="02020603050405020304" pitchFamily="18" charset="-34"/>
            </a:rPr>
            <a:t>)</a:t>
          </a:r>
          <a:endParaRPr lang="en-US" sz="1600">
            <a:effectLst/>
            <a:latin typeface="Angsana New" panose="02020603050405020304" pitchFamily="18" charset="-34"/>
            <a:ea typeface="Times New Roman" panose="02020603050405020304" pitchFamily="18" charset="0"/>
            <a:cs typeface="Angsana New" panose="02020603050405020304" pitchFamily="18" charset="-34"/>
          </a:endParaRPr>
        </a:p>
        <a:p>
          <a:pPr algn="ctr"/>
          <a:r>
            <a:rPr lang="en-US" sz="1600" b="1">
              <a:effectLst/>
              <a:latin typeface="Angsana New" panose="02020603050405020304" pitchFamily="18" charset="-34"/>
              <a:ea typeface="Times New Roman" panose="02020603050405020304" pitchFamily="18" charset="0"/>
              <a:cs typeface="Angsana New" panose="02020603050405020304" pitchFamily="18" charset="-34"/>
            </a:rPr>
            <a:t>Sales Assistant Manager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02%20&#3591;&#3634;&#3609;%20Oper%20Sale/05%20Sale%20commission/03%20&#3605;&#3633;&#3657;&#3591;&#3648;&#3610;&#3636;&#3585;%20Sales%20Commission/&#3619;&#3629;&#3610;%2010-2567/HP/HP%20&#3588;&#3656;&#3634;&#3588;&#3629;&#3617;%20Internet%20&#3618;&#3585;&#3652;&#3611;&#3648;&#3610;&#3636;&#3585;&#3619;&#3629;&#3610;%20&#3614;.&#3618;.67/HP20241101_&#3619;&#3634;&#3618;&#3591;&#3634;&#3609;&#3585;&#3634;&#3619;&#3648;&#3610;&#3636;&#3585;&#3588;&#3656;&#3634;&#3588;&#3629;&#3617;&#3586;&#3634;&#3618;%20HP%20&#3611;&#3619;&#3632;&#3592;&#3635;&#3648;&#3604;&#3639;&#3629;&#3609;%20&#3605;&#3640;&#3621;&#3634;&#3588;&#3617;%2025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คอมฯ  CN"/>
      <sheetName val="สรุปยอดเบิก CN"/>
      <sheetName val="คอมฯ CBN"/>
      <sheetName val="สรุปยอดเบิก CBN"/>
      <sheetName val="HP20241101_รายงานการเบิกค่าคอมข"/>
    </sheetNames>
    <sheetDataSet>
      <sheetData sheetId="0"/>
      <sheetData sheetId="1"/>
      <sheetData sheetId="2"/>
      <sheetData sheetId="3"/>
      <sheetData sheetId="4"/>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878C68-A372-446C-8256-BD036B6D96E7}" name="Table1351452010" displayName="Table1351452010" ref="A5:U29" totalsRowShown="0" headerRowDxfId="32816" dataDxfId="32815" totalsRowDxfId="32813" tableBorderDxfId="32814" totalsRowBorderDxfId="32812">
  <autoFilter ref="A5:U29" xr:uid="{3C878C68-A372-446C-8256-BD036B6D96E7}"/>
  <tableColumns count="21">
    <tableColumn id="1" xr3:uid="{7A68EB0F-4EB7-4EA0-B847-CDCEDE1995D9}" name="ลำดับ" dataDxfId="32811" totalsRowDxfId="32810"/>
    <tableColumn id="7" xr3:uid="{8F6F8C50-9D55-461F-83AF-B2E29A90BB45}" name="รหัสลูกค้า" dataDxfId="32809" totalsRowDxfId="32808" dataCellStyle="Total"/>
    <tableColumn id="2" xr3:uid="{E91B7877-DC71-4CB9-BA7F-36CA618C37EA}" name="ชื่อเจ้าของโครงการ" dataDxfId="32807" totalsRowDxfId="32806"/>
    <tableColumn id="10" xr3:uid="{19271DD2-0A59-4759-AE5D-1AB63890B014}" name="Sales" dataDxfId="32805" dataCellStyle="Total"/>
    <tableColumn id="5" xr3:uid="{A5848258-9033-4D9F-8296-8ECDB5D9D258}" name="บริการประเภท" dataDxfId="32804" totalsRowDxfId="32803" dataCellStyle="Total"/>
    <tableColumn id="25" xr3:uid="{448C2BE4-700B-472E-8A90-659E7D16D1C0}" name="ค่าบริการรายเดือนตาม Package" dataDxfId="32802" totalsRowDxfId="32801" dataCellStyle="Comma"/>
    <tableColumn id="21" xr3:uid="{F6EB7FD7-22B4-468E-93A2-3C3264EA758C}" name="เดือนที่เริ่มเก็บ_x000a_ค่าบริการ" dataDxfId="32800" totalsRowDxfId="32799" dataCellStyle="Comma"/>
    <tableColumn id="15" xr3:uid="{C5A67075-51B7-49C2-B65F-CE7893C6B457}" name="รายการเบิก_x000a_คอมขายเพิ่มเติม_x000a_(เป้าตามกำหนด)_x000a_100-200%" dataDxfId="32798" totalsRowDxfId="32797" dataCellStyle="Comma"/>
    <tableColumn id="9" xr3:uid="{E8C32789-49FE-47D8-9CC6-E6DC2865932C}" name="Total_x000a_รายการเบิก_x000a_คอมขาย" dataDxfId="32796" dataCellStyle="Comma"/>
    <tableColumn id="22" xr3:uid="{EE653E92-1BD1-40DB-9031-773B3881CD5E}" name="ค่าขายอุปกรณ์" dataDxfId="32795" totalsRowDxfId="32794" dataCellStyle="Comma"/>
    <tableColumn id="8" xr3:uid="{3A93194E-260A-40B9-9FBF-008409553371}" name="ต้นทุนค่าขายอุปกรณ์" dataDxfId="32793" totalsRowDxfId="32792"/>
    <tableColumn id="6" xr3:uid="{43A73351-F329-4C6C-8D46-8406F3275AF6}" name="คอมฯอุปกรณ์_x000a_ 5%" dataDxfId="32791" totalsRowDxfId="32790"/>
    <tableColumn id="26" xr3:uid="{758CBD6F-DD47-4531-8868-34976B0F62D4}" name="คอมฯ อุปกรณ์_x000a_25%" dataDxfId="32789" totalsRowDxfId="32788" dataCellStyle="Comma"/>
    <tableColumn id="16" xr3:uid="{78ACD765-640C-4D43-AC13-54384C4A941E}" name="Total_x000a_คอมฯ อุปกรณ์" dataDxfId="32787" totalsRowDxfId="32786" dataCellStyle="Comma"/>
    <tableColumn id="11" xr3:uid="{8011303A-D1A5-446B-B527-C3286D436110}" name="ค่าติดตั้ง/ค่าเชื่อมสัญญาณ" dataDxfId="32785" totalsRowDxfId="32784"/>
    <tableColumn id="12" xr3:uid="{9378E1BA-8956-40DD-8B02-7A6FFB094C52}" name="ต้นทุนค่าติดตั้ง/ค่าเชื่อมสัญญาณ" dataDxfId="32783" totalsRowDxfId="32782"/>
    <tableColumn id="14" xr3:uid="{714892B4-1AAA-47F9-97C0-DB9B6A097513}" name="Total _x000a_คอมฯค่าติดตั้ง/ค่าเชื่อมสัญญาณ" dataDxfId="32781" totalsRowDxfId="32780"/>
    <tableColumn id="13" xr3:uid="{01E93865-3399-4061-A66D-18E027C46EBE}" name="รวมค่าคอมฯ" dataDxfId="32779" totalsRowDxfId="32778" dataCellStyle="40% - Accent3"/>
    <tableColumn id="3" xr3:uid="{E3C14B63-3A8F-4A86-98D8-22F73FF5717A}" name="เลขที่ใบกำกับ_x000a_ใบเสร็จรับเงิน" dataDxfId="32777" totalsRowDxfId="32776"/>
    <tableColumn id="29" xr3:uid="{19195CF2-9F31-4094-B7B0-522E55CE71CA}" name="เลขที่นำส่งเงิน_x000a_" dataDxfId="32775" totalsRowDxfId="32774"/>
    <tableColumn id="4" xr3:uid="{55D2584C-42D9-4C3B-B911-8FF4B7984098}" name="เขตการขาย" dataDxfId="32773" totalsRowDxfId="32772"/>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9130E4C-DC9D-4647-817A-46CABDF232F9}" name="Table13514520105" displayName="Table13514520105" ref="A5:XFD30" totalsRowCount="1" headerRowDxfId="32771" dataDxfId="32770" totalsRowDxfId="32768" tableBorderDxfId="32769">
  <tableColumns count="16384">
    <tableColumn id="1" xr3:uid="{DF3FD6E6-D745-41F2-ADF9-CD13EAF9355A}" name="ลำดับ" dataDxfId="32767" totalsRowDxfId="32766"/>
    <tableColumn id="12" xr3:uid="{F4B5205B-6640-4698-B033-46648AA463E3}" name="รหัสลูกค้า" dataDxfId="32765" totalsRowDxfId="32764" dataCellStyle="Total"/>
    <tableColumn id="2" xr3:uid="{EFD4A409-0B37-48A4-A6D1-0EDAEA08B630}" name="ชื่อเจ้าของโครงการ" totalsRowLabel="Total" dataDxfId="32763" totalsRowDxfId="32762"/>
    <tableColumn id="10" xr3:uid="{0F59EE97-1C15-48E2-A068-6300779DD479}" name="Sales" dataDxfId="32761" totalsRowDxfId="32760"/>
    <tableColumn id="5" xr3:uid="{C7CF4C1E-6C22-4A12-BC86-223316804350}" name="บริการประเภท" dataDxfId="32759" totalsRowDxfId="32758" dataCellStyle="Total"/>
    <tableColumn id="25" xr3:uid="{8F2297A0-32B0-43D2-B9BD-8EC1009B1977}" name="ค่าบริการรายเดือนตาม Package" totalsRowFunction="sum" dataDxfId="32757" totalsRowDxfId="32756" dataCellStyle="Comma"/>
    <tableColumn id="21" xr3:uid="{75C8E32E-3F65-4F42-ACED-BFC8B27ADC32}" name="เดือนที่เริ่มเก็บ_x000a_ค่าบริการ" dataDxfId="32755" totalsRowDxfId="32754" dataCellStyle="Comma"/>
    <tableColumn id="18" xr3:uid="{EDF30AF6-1992-4E4F-9AFA-BE6BDE7B28BC}" name="รายการเบิก_x000a_คอมขายเพิ่มเติม_x000a_(เป้าตามกำหนด)_x000a_100-200%" dataDxfId="32753" totalsRowDxfId="32752" dataCellStyle="Comma"/>
    <tableColumn id="9" xr3:uid="{80B11174-88F7-481E-8588-DCC205A7F65B}" name="รายการเบิก_x000a_คอมขาย" totalsRowFunction="sum" dataDxfId="32751" totalsRowDxfId="32750" dataCellStyle="Comma"/>
    <tableColumn id="22" xr3:uid="{7E1E6494-3D75-42D9-9462-3378DBD97459}" name="ค่าขายอุปกรณ์" totalsRowFunction="sum" dataDxfId="32749" totalsRowDxfId="32748" dataCellStyle="Comma"/>
    <tableColumn id="4" xr3:uid="{6F575235-48BB-483E-BFE9-88158E351789}" name="ต้นทุนค่าขายอุปกรณ์" totalsRowFunction="sum" dataDxfId="32747" totalsRowDxfId="32746"/>
    <tableColumn id="6" xr3:uid="{7DF313D9-AB2D-4BE0-82F9-C19A4E538983}" name="คอมฯอุปกรณ์_x000a_ 5%" totalsRowFunction="sum" dataDxfId="32745" totalsRowDxfId="32744"/>
    <tableColumn id="26" xr3:uid="{B2B3E80A-ECD8-4B32-8E0F-D6A42BE9B960}" name="คอมฯ อุปกรณ์_x000a_25%" totalsRowFunction="sum" dataDxfId="32743" totalsRowDxfId="32742" dataCellStyle="Comma"/>
    <tableColumn id="16" xr3:uid="{95E16324-276E-48DC-8203-FB2D58BA6719}" name="Total_x000a_คอมฯ อุปกรณ์" totalsRowFunction="sum" dataDxfId="32741" totalsRowDxfId="32740" dataCellStyle="Comma"/>
    <tableColumn id="8" xr3:uid="{5FAD9B66-88CC-4037-90C9-D576425548CE}" name="ค่าติดตั้ง/ค่าเชื่อมสัญญาณ" dataDxfId="32739" totalsRowDxfId="32738"/>
    <tableColumn id="13" xr3:uid="{C6DFA78B-E107-4A12-A0D9-EBA44C352F4F}" name="ต้นทุนค่าติดตั้ง/ค่าเชื่อมสัญญาณ" dataDxfId="32737" totalsRowDxfId="32736"/>
    <tableColumn id="15" xr3:uid="{A28A09DA-098F-4083-9EDC-D0B41E74C4CF}" name="Total _x000a_คอมฯค่าติดตั้ง/ค่าเชื่อมสัญญาณ" dataDxfId="32735" totalsRowDxfId="32734"/>
    <tableColumn id="3" xr3:uid="{02A9AB69-FFEB-4867-B132-52FAADBD4D7A}" name="รวมค่าคอมฯ" totalsRowFunction="sum" dataDxfId="32733" totalsRowDxfId="32732"/>
    <tableColumn id="11" xr3:uid="{323E8EBB-672E-49FF-886B-83397B13954F}" name="เลขที่ใบกำกับ/ใบเสร็จรับเงิน" totalsRowFunction="sum" dataDxfId="32731" totalsRowDxfId="32730"/>
    <tableColumn id="7" xr3:uid="{BCF445C2-E016-4A4B-AED8-A6BAA3F6BE25}" name="เลขที่นำส่งเงิน_x000a_" totalsRowFunction="sum" dataDxfId="32729" totalsRowDxfId="32728"/>
    <tableColumn id="14" xr3:uid="{0FC5A296-C82E-487E-BCC6-7040C9EE9F00}" name="เขตการขาย" dataDxfId="32727" totalsRowDxfId="32726"/>
    <tableColumn id="17" xr3:uid="{4E03F1B7-E2F8-4CE0-BA0A-9079A4226665}" name="Column1" dataDxfId="32725" totalsRowDxfId="32724"/>
    <tableColumn id="19" xr3:uid="{E0F945A3-4C7E-408F-9465-CCEF5F8FAF75}" name="Column2" dataDxfId="32723" totalsRowDxfId="32722"/>
    <tableColumn id="20" xr3:uid="{BA404AEA-620F-4C51-BEB1-7745334FF400}" name="Column3" dataDxfId="32721" totalsRowDxfId="32720"/>
    <tableColumn id="23" xr3:uid="{333D966C-32A0-42FB-8138-AF581E072FAD}" name="Column4" dataDxfId="32719" totalsRowDxfId="32718"/>
    <tableColumn id="24" xr3:uid="{498C3681-4BE7-4007-980A-A8FE60CEF77A}" name="Column5" dataDxfId="32717" totalsRowDxfId="32716"/>
    <tableColumn id="27" xr3:uid="{71A074BB-7F77-4158-94FC-784E91DAE541}" name="Column6" dataDxfId="32715" totalsRowDxfId="32714"/>
    <tableColumn id="28" xr3:uid="{73FDB455-5473-4E34-BCCF-74D6C6AA222D}" name="Column7" dataDxfId="32713" totalsRowDxfId="32712"/>
    <tableColumn id="29" xr3:uid="{4442AD80-E113-4D65-807A-BF700C15632B}" name="Column8" dataDxfId="32711" totalsRowDxfId="32710"/>
    <tableColumn id="30" xr3:uid="{D7C825FD-B48E-4DBA-9672-8340DB86935F}" name="Column9" dataDxfId="32709" totalsRowDxfId="32708"/>
    <tableColumn id="31" xr3:uid="{8D187D2E-011D-48FD-A01D-A8D49D8A22A5}" name="Column10" dataDxfId="32707" totalsRowDxfId="32706"/>
    <tableColumn id="32" xr3:uid="{91C14913-5D5A-47D6-A199-BEE88C2A5416}" name="Column11" dataDxfId="32705" totalsRowDxfId="32704"/>
    <tableColumn id="33" xr3:uid="{675A20FE-21C0-48AE-98EF-B598E934D4C7}" name="Column12" dataDxfId="32703" totalsRowDxfId="32702"/>
    <tableColumn id="34" xr3:uid="{D36AC505-B5E6-4D53-8277-7375CDC4C835}" name="Column13" dataDxfId="32701" totalsRowDxfId="32700"/>
    <tableColumn id="35" xr3:uid="{69E6D966-5098-479D-A3F9-DA72A7F532AC}" name="Column14" dataDxfId="32699" totalsRowDxfId="32698"/>
    <tableColumn id="36" xr3:uid="{B637A562-07B1-4BEE-9F78-8134CEB0ACB7}" name="Column15" dataDxfId="32697" totalsRowDxfId="32696"/>
    <tableColumn id="37" xr3:uid="{B2F68533-34AD-4580-9387-2184C7252B74}" name="Column16" dataDxfId="32695" totalsRowDxfId="32694"/>
    <tableColumn id="38" xr3:uid="{31F7B6A3-3578-489C-A05B-7507BC83210C}" name="Column17" dataDxfId="32693" totalsRowDxfId="32692"/>
    <tableColumn id="39" xr3:uid="{E7ABF58B-EB57-4A42-8DAD-7FB5E669C79C}" name="Column18" dataDxfId="32691" totalsRowDxfId="32690"/>
    <tableColumn id="40" xr3:uid="{95D1C84A-2CD1-4A58-A030-404FC6F0B42F}" name="Column19" dataDxfId="32689" totalsRowDxfId="32688"/>
    <tableColumn id="41" xr3:uid="{C23A2B19-3FF9-4013-8DE7-E19CF160DCB2}" name="Column20" dataDxfId="32687" totalsRowDxfId="32686"/>
    <tableColumn id="42" xr3:uid="{9E826C23-82FD-4BB8-B5E1-C7F4AECA7943}" name="Column21" dataDxfId="32685" totalsRowDxfId="32684"/>
    <tableColumn id="43" xr3:uid="{6B717C27-48D7-4EA7-9820-323B27494BC9}" name="Column22" dataDxfId="32683" totalsRowDxfId="32682"/>
    <tableColumn id="44" xr3:uid="{D639FB3E-5552-4ABB-B621-52FE4C83B646}" name="Column23" dataDxfId="32681" totalsRowDxfId="32680"/>
    <tableColumn id="45" xr3:uid="{1960B2D7-6EBF-4B7A-BACD-4F6401480B30}" name="Column24" dataDxfId="32679" totalsRowDxfId="32678"/>
    <tableColumn id="46" xr3:uid="{ACA25A46-C432-410D-8A8D-4D57D9DA3A6C}" name="Column25" dataDxfId="32677" totalsRowDxfId="32676"/>
    <tableColumn id="47" xr3:uid="{4EF9D3BC-CD4E-40F7-A800-F4FBB870E9AC}" name="Column26" dataDxfId="32675" totalsRowDxfId="32674"/>
    <tableColumn id="48" xr3:uid="{7869B8BC-CCEA-4CFC-939D-130E66043996}" name="Column27" dataDxfId="32673" totalsRowDxfId="32672"/>
    <tableColumn id="49" xr3:uid="{E2AD802D-4686-47DC-804B-6112703B44B9}" name="Column28" dataDxfId="32671" totalsRowDxfId="32670"/>
    <tableColumn id="50" xr3:uid="{006CCC0D-E946-4489-8CB6-50C54D6802E3}" name="Column29" dataDxfId="32669" totalsRowDxfId="32668"/>
    <tableColumn id="51" xr3:uid="{FA4D00E5-8E0D-45C6-AE3D-71D478252BC1}" name="Column30" dataDxfId="32667" totalsRowDxfId="32666"/>
    <tableColumn id="52" xr3:uid="{B2C3F6F6-F365-499C-92AE-E47FC3700F66}" name="Column31" dataDxfId="32665" totalsRowDxfId="32664"/>
    <tableColumn id="53" xr3:uid="{BF4614D7-78AE-47D5-BC2F-105A4627CB97}" name="Column32" dataDxfId="32663" totalsRowDxfId="32662"/>
    <tableColumn id="54" xr3:uid="{429DFFA3-A0E3-4167-88CC-71814ADEF6AA}" name="Column33" dataDxfId="32661" totalsRowDxfId="32660"/>
    <tableColumn id="55" xr3:uid="{ED1CFFA7-0083-4BF0-BEDC-09A2FBEAC815}" name="Column34" dataDxfId="32659" totalsRowDxfId="32658"/>
    <tableColumn id="56" xr3:uid="{1BADA2A0-73AD-458B-A27C-72E3F4F6EEED}" name="Column35" dataDxfId="32657" totalsRowDxfId="32656"/>
    <tableColumn id="57" xr3:uid="{42EC2B62-FF5D-4DB9-87A1-E1F314951145}" name="Column36" dataDxfId="32655" totalsRowDxfId="32654"/>
    <tableColumn id="58" xr3:uid="{A289F4DF-259F-4584-BCB3-9678C28281CD}" name="Column37" dataDxfId="32653" totalsRowDxfId="32652"/>
    <tableColumn id="59" xr3:uid="{5795C442-0461-43D2-9845-F3A58A6435DD}" name="Column38" dataDxfId="32651" totalsRowDxfId="32650"/>
    <tableColumn id="60" xr3:uid="{A50AEB4D-5643-41CC-A1A4-6FC4CD52EA38}" name="Column39" dataDxfId="32649" totalsRowDxfId="32648"/>
    <tableColumn id="61" xr3:uid="{D5454C00-04E0-475D-8940-52480EAF31E7}" name="Column40" dataDxfId="32647" totalsRowDxfId="32646"/>
    <tableColumn id="62" xr3:uid="{ED466E90-B456-4D14-A70B-C2BDB8A2CF52}" name="Column41" dataDxfId="32645" totalsRowDxfId="32644"/>
    <tableColumn id="63" xr3:uid="{7E8A168F-0CC6-4FC5-A1DF-00B5869CB98E}" name="Column42" dataDxfId="32643" totalsRowDxfId="32642"/>
    <tableColumn id="64" xr3:uid="{942F8F75-E584-4F8B-AE97-473C990813CA}" name="Column43" dataDxfId="32641" totalsRowDxfId="32640"/>
    <tableColumn id="65" xr3:uid="{192F139F-3F90-49F1-8E48-FB8A624FA1F0}" name="Column44" dataDxfId="32639" totalsRowDxfId="32638"/>
    <tableColumn id="66" xr3:uid="{A85DE52B-6EDA-4938-8367-DCF9F44AB0AA}" name="Column45" dataDxfId="32637" totalsRowDxfId="32636"/>
    <tableColumn id="67" xr3:uid="{8DA49072-5F6D-4974-B2A3-3451AFFF442D}" name="Column46" dataDxfId="32635" totalsRowDxfId="32634"/>
    <tableColumn id="68" xr3:uid="{CE77CD03-0EAE-436D-B9D4-7F51E7A7F532}" name="Column47" dataDxfId="32633" totalsRowDxfId="32632"/>
    <tableColumn id="69" xr3:uid="{88B54C24-CCD6-4624-844A-D46108152D03}" name="Column48" dataDxfId="32631" totalsRowDxfId="32630"/>
    <tableColumn id="70" xr3:uid="{75F8934E-B635-4979-93AE-E91ECD554772}" name="Column49" dataDxfId="32629" totalsRowDxfId="32628"/>
    <tableColumn id="71" xr3:uid="{4C3D480C-A868-4745-BA5E-F8A74C1C99E7}" name="Column50" dataDxfId="32627" totalsRowDxfId="32626"/>
    <tableColumn id="72" xr3:uid="{8180CC42-88F6-47C7-A28D-808F1AEE24A6}" name="Column51" dataDxfId="32625" totalsRowDxfId="32624"/>
    <tableColumn id="73" xr3:uid="{DFC6867F-5A64-4793-976E-FDF12061D161}" name="Column52" dataDxfId="32623" totalsRowDxfId="32622"/>
    <tableColumn id="74" xr3:uid="{A5802B6D-6280-4B36-9486-EA81F54364A7}" name="Column53" dataDxfId="32621" totalsRowDxfId="32620"/>
    <tableColumn id="75" xr3:uid="{91982D8B-A0FA-4033-9C22-AF283E58323F}" name="Column54" dataDxfId="32619" totalsRowDxfId="32618"/>
    <tableColumn id="76" xr3:uid="{7C1AD0CC-365A-401E-A43A-8FBA960DAB2F}" name="Column55" dataDxfId="32617" totalsRowDxfId="32616"/>
    <tableColumn id="77" xr3:uid="{644CE6BF-9D61-481F-8CC6-7EC6585A982E}" name="Column56" dataDxfId="32615" totalsRowDxfId="32614"/>
    <tableColumn id="78" xr3:uid="{909EE945-430D-4A50-BB52-220F5AC52C34}" name="Column57" dataDxfId="32613" totalsRowDxfId="32612"/>
    <tableColumn id="79" xr3:uid="{C3998296-B58F-44C7-A8E8-EB02A0D5E25A}" name="Column58" dataDxfId="32611" totalsRowDxfId="32610"/>
    <tableColumn id="80" xr3:uid="{99E230A0-A1C5-4210-8AC2-080119D46312}" name="Column59" dataDxfId="32609" totalsRowDxfId="32608"/>
    <tableColumn id="81" xr3:uid="{BFC8A475-DA88-469E-B627-8748821B2A2C}" name="Column60" dataDxfId="32607" totalsRowDxfId="32606"/>
    <tableColumn id="82" xr3:uid="{EE83ADB4-9E73-44F8-9511-F8BF4349F7B2}" name="Column61" dataDxfId="32605" totalsRowDxfId="32604"/>
    <tableColumn id="83" xr3:uid="{EFD2CAF6-0B5C-448D-9909-2B18BA94E54E}" name="Column62" dataDxfId="32603" totalsRowDxfId="32602"/>
    <tableColumn id="84" xr3:uid="{12FF6B55-B9AF-4B60-B6EF-BCA4996525D6}" name="Column63" dataDxfId="32601" totalsRowDxfId="32600"/>
    <tableColumn id="85" xr3:uid="{72D71736-C6AB-4196-BAC0-DF1055DF4944}" name="Column64" dataDxfId="32599" totalsRowDxfId="32598"/>
    <tableColumn id="86" xr3:uid="{A2036DCF-1D11-45FA-B616-48CD9731AD85}" name="Column65" dataDxfId="32597" totalsRowDxfId="32596"/>
    <tableColumn id="87" xr3:uid="{28071C02-D616-4C9A-9CB0-BCD6398E01F2}" name="Column66" dataDxfId="32595" totalsRowDxfId="32594"/>
    <tableColumn id="88" xr3:uid="{F9AF8BEC-E661-42D4-BD5B-2215F3C6D9E0}" name="Column67" dataDxfId="32593" totalsRowDxfId="32592"/>
    <tableColumn id="89" xr3:uid="{6EACA963-3E0C-4301-8E58-7A8EE6DEEA86}" name="Column68" dataDxfId="32591" totalsRowDxfId="32590"/>
    <tableColumn id="90" xr3:uid="{B74AE9B5-AD36-43A9-BF57-33ADDE8A48F5}" name="Column69" dataDxfId="32589" totalsRowDxfId="32588"/>
    <tableColumn id="91" xr3:uid="{07D6258A-B066-44E5-8DFB-598B78542012}" name="Column70" dataDxfId="32587" totalsRowDxfId="32586"/>
    <tableColumn id="92" xr3:uid="{81128592-29FD-4BDA-A5C5-2370C4DDBA13}" name="Column71" dataDxfId="32585" totalsRowDxfId="32584"/>
    <tableColumn id="93" xr3:uid="{8FA36F2B-B552-422B-896C-7B4FACDCF1B3}" name="Column72" dataDxfId="32583" totalsRowDxfId="32582"/>
    <tableColumn id="94" xr3:uid="{9AA725C6-474F-4AEC-B98F-DC94C9AF84B1}" name="Column73" dataDxfId="32581" totalsRowDxfId="32580"/>
    <tableColumn id="95" xr3:uid="{C3E7D885-EAF2-40D5-9AB3-648B4BCF0A75}" name="Column74" dataDxfId="32579" totalsRowDxfId="32578"/>
    <tableColumn id="96" xr3:uid="{FD2DD9CD-3E57-4D6B-9E9A-6E888805418A}" name="Column75" dataDxfId="32577" totalsRowDxfId="32576"/>
    <tableColumn id="97" xr3:uid="{CC01D40E-8E99-4402-A52A-0958DADE47E2}" name="Column76" dataDxfId="32575" totalsRowDxfId="32574"/>
    <tableColumn id="98" xr3:uid="{146BC3B7-85D8-40A9-8AFD-386180C249B1}" name="Column77" dataDxfId="32573" totalsRowDxfId="32572"/>
    <tableColumn id="99" xr3:uid="{8B195790-74B2-4ABB-BAF4-94DF2B89B8C3}" name="Column78" dataDxfId="32571" totalsRowDxfId="32570"/>
    <tableColumn id="100" xr3:uid="{9F08F8CE-CEBE-4E3C-A167-AA06F595567F}" name="Column79" dataDxfId="32569" totalsRowDxfId="32568"/>
    <tableColumn id="101" xr3:uid="{468A37FA-A4E1-45D8-97C0-28ED43C19AE4}" name="Column80" dataDxfId="32567" totalsRowDxfId="32566"/>
    <tableColumn id="102" xr3:uid="{5C187D33-614B-4760-87A4-32DAAFEE3809}" name="Column81" dataDxfId="32565" totalsRowDxfId="32564"/>
    <tableColumn id="103" xr3:uid="{03230F43-6A8C-4464-A43D-2AE5642ACA05}" name="Column82" dataDxfId="32563" totalsRowDxfId="32562"/>
    <tableColumn id="104" xr3:uid="{AA025A93-86CF-473C-B196-D36DD23D7A6A}" name="Column83" dataDxfId="32561" totalsRowDxfId="32560"/>
    <tableColumn id="105" xr3:uid="{45DA5953-AFD0-494C-9719-5EB913DBEFD5}" name="Column84" dataDxfId="32559" totalsRowDxfId="32558"/>
    <tableColumn id="106" xr3:uid="{9D3B16EF-E854-4395-90B4-40A99943237B}" name="Column85" dataDxfId="32557" totalsRowDxfId="32556"/>
    <tableColumn id="107" xr3:uid="{4EAE05EC-46F2-48DE-9BFD-FB750FA2930C}" name="Column86" dataDxfId="32555" totalsRowDxfId="32554"/>
    <tableColumn id="108" xr3:uid="{CEAA9C98-EC8C-4C67-97A1-E031939DE658}" name="Column87" dataDxfId="32553" totalsRowDxfId="32552"/>
    <tableColumn id="109" xr3:uid="{ABE5B3A9-1A91-45AA-A936-B4CEA635106C}" name="Column88" dataDxfId="32551" totalsRowDxfId="32550"/>
    <tableColumn id="110" xr3:uid="{48AF489F-D211-4460-A8C0-0BAF18FB779E}" name="Column89" dataDxfId="32549" totalsRowDxfId="32548"/>
    <tableColumn id="111" xr3:uid="{E7CD9419-1650-4184-BF8C-872F1038CDD5}" name="Column90" dataDxfId="32547" totalsRowDxfId="32546"/>
    <tableColumn id="112" xr3:uid="{A757860C-76D2-4C9A-9551-A62744FEE3FC}" name="Column91" dataDxfId="32545" totalsRowDxfId="32544"/>
    <tableColumn id="113" xr3:uid="{63CB59D3-C469-46BD-A26E-14333166E57D}" name="Column92" dataDxfId="32543" totalsRowDxfId="32542"/>
    <tableColumn id="114" xr3:uid="{73725295-CCCA-41A3-AD98-3B0CC22B4DFC}" name="Column93" dataDxfId="32541" totalsRowDxfId="32540"/>
    <tableColumn id="115" xr3:uid="{A307C172-F8E3-49DD-9BCF-C6B2E87235EE}" name="Column94" dataDxfId="32539" totalsRowDxfId="32538"/>
    <tableColumn id="116" xr3:uid="{30BD5043-C8A8-49BF-8296-6E0BAACBC62E}" name="Column95" dataDxfId="32537" totalsRowDxfId="32536"/>
    <tableColumn id="117" xr3:uid="{13CF22B0-B8A1-4455-A386-1B9828CDA5A6}" name="Column96" dataDxfId="32535" totalsRowDxfId="32534"/>
    <tableColumn id="118" xr3:uid="{12CF466A-45C7-49DB-8AC0-234E4183564F}" name="Column97" dataDxfId="32533" totalsRowDxfId="32532"/>
    <tableColumn id="119" xr3:uid="{2A2D3863-2E77-4A45-9773-2B910CCE3A55}" name="Column98" dataDxfId="32531" totalsRowDxfId="32530"/>
    <tableColumn id="120" xr3:uid="{E94D78B6-9B8A-4F72-95E2-B8E4896E8F4E}" name="Column99" dataDxfId="32529" totalsRowDxfId="32528"/>
    <tableColumn id="121" xr3:uid="{A260495F-2D36-4A98-905F-674FCD36E53F}" name="Column100" dataDxfId="32527" totalsRowDxfId="32526"/>
    <tableColumn id="122" xr3:uid="{21AAB981-F27C-43BE-8A04-0827D22DD996}" name="Column101" dataDxfId="32525" totalsRowDxfId="32524"/>
    <tableColumn id="123" xr3:uid="{9F8A75A5-26AE-4ADB-B51E-5844CB40A1BB}" name="Column102" dataDxfId="32523" totalsRowDxfId="32522"/>
    <tableColumn id="124" xr3:uid="{8B9DE45B-1549-44D4-9800-1EE61F103F90}" name="Column103" dataDxfId="32521" totalsRowDxfId="32520"/>
    <tableColumn id="125" xr3:uid="{CB6A964B-0578-4D7C-A2A7-80EED6FF7EDC}" name="Column104" dataDxfId="32519" totalsRowDxfId="32518"/>
    <tableColumn id="126" xr3:uid="{DA1927E5-C84A-47C5-9900-497C244D8F57}" name="Column105" dataDxfId="32517" totalsRowDxfId="32516"/>
    <tableColumn id="127" xr3:uid="{81F8AE0A-F9B1-4203-976F-02C5F6C2B64D}" name="Column106" dataDxfId="32515" totalsRowDxfId="32514"/>
    <tableColumn id="128" xr3:uid="{38AE4100-60EE-451B-ACC1-8FE9320F43F1}" name="Column107" dataDxfId="32513" totalsRowDxfId="32512"/>
    <tableColumn id="129" xr3:uid="{C7B95D95-CBB6-4298-82CD-5B537E733BA6}" name="Column108" dataDxfId="32511" totalsRowDxfId="32510"/>
    <tableColumn id="130" xr3:uid="{78A074D7-A3FD-4520-B161-C4ED1C2151DE}" name="Column109" dataDxfId="32509" totalsRowDxfId="32508"/>
    <tableColumn id="131" xr3:uid="{59DA79FD-BFB7-433F-841E-1DDDF4A6DAD2}" name="Column110" dataDxfId="32507" totalsRowDxfId="32506"/>
    <tableColumn id="132" xr3:uid="{A8B13882-377F-4CD8-8648-818D69C8211F}" name="Column111" dataDxfId="32505" totalsRowDxfId="32504"/>
    <tableColumn id="133" xr3:uid="{ABBC10C9-096B-4DA5-83F5-75E595E21C18}" name="Column112" dataDxfId="32503" totalsRowDxfId="32502"/>
    <tableColumn id="134" xr3:uid="{D31C71AA-FAF9-4086-AA90-E8D983B868DC}" name="Column113" dataDxfId="32501" totalsRowDxfId="32500"/>
    <tableColumn id="135" xr3:uid="{33661DF5-936F-4432-965A-B7C0CE588AC8}" name="Column114" dataDxfId="32499" totalsRowDxfId="32498"/>
    <tableColumn id="136" xr3:uid="{C1F629F1-F39A-400F-87AB-298EBA676C56}" name="Column115" dataDxfId="32497" totalsRowDxfId="32496"/>
    <tableColumn id="137" xr3:uid="{43EEA1D2-C0EA-4E36-AA53-166088045CDF}" name="Column116" dataDxfId="32495" totalsRowDxfId="32494"/>
    <tableColumn id="138" xr3:uid="{5D0989E7-EAAC-4078-9784-4DA65F4A9394}" name="Column117" dataDxfId="32493" totalsRowDxfId="32492"/>
    <tableColumn id="139" xr3:uid="{C4CB73B6-FB1B-4843-98E0-AE8009C2904A}" name="Column118" dataDxfId="32491" totalsRowDxfId="32490"/>
    <tableColumn id="140" xr3:uid="{076C3EBE-50DF-44FC-8E11-02C1A33935F5}" name="Column119" dataDxfId="32489" totalsRowDxfId="32488"/>
    <tableColumn id="141" xr3:uid="{47A600F3-97BF-4D39-ADEA-F7D285493DAE}" name="Column120" dataDxfId="32487" totalsRowDxfId="32486"/>
    <tableColumn id="142" xr3:uid="{764F0796-F081-4040-924E-EB28FAED48E2}" name="Column121" dataDxfId="32485" totalsRowDxfId="32484"/>
    <tableColumn id="143" xr3:uid="{2CB49796-7C5B-4CB4-9E2E-22230FA74C1D}" name="Column122" dataDxfId="32483" totalsRowDxfId="32482"/>
    <tableColumn id="144" xr3:uid="{B9571290-99E2-44FB-994D-8D7EB78020F0}" name="Column123" dataDxfId="32481" totalsRowDxfId="32480"/>
    <tableColumn id="145" xr3:uid="{EA1F1327-BF49-40D4-B53B-82B0365CF08C}" name="Column124" dataDxfId="32479" totalsRowDxfId="32478"/>
    <tableColumn id="146" xr3:uid="{71AAF0B8-C58C-46F1-8A94-86F84F89572A}" name="Column125" dataDxfId="32477" totalsRowDxfId="32476"/>
    <tableColumn id="147" xr3:uid="{99CD58AE-84A9-4758-A2F5-BAB4A85CC683}" name="Column126" dataDxfId="32475" totalsRowDxfId="32474"/>
    <tableColumn id="148" xr3:uid="{4271FBCB-7E8F-4504-B305-9E905BB72231}" name="Column127" dataDxfId="32473" totalsRowDxfId="32472"/>
    <tableColumn id="149" xr3:uid="{028118D3-D399-4C69-9791-2B55339404C5}" name="Column128" dataDxfId="32471" totalsRowDxfId="32470"/>
    <tableColumn id="150" xr3:uid="{E32F11A6-A657-4CE5-9BAB-18A626022BA7}" name="Column129" dataDxfId="32469" totalsRowDxfId="32468"/>
    <tableColumn id="151" xr3:uid="{EA8CF0C5-2505-41F9-A20D-B320086BB690}" name="Column130" dataDxfId="32467" totalsRowDxfId="32466"/>
    <tableColumn id="152" xr3:uid="{FA887DD8-C919-44BC-8A65-DE0AF2986758}" name="Column131" dataDxfId="32465" totalsRowDxfId="32464"/>
    <tableColumn id="153" xr3:uid="{D4BA5E10-B16F-4A8A-A5EE-C0C68706D1AC}" name="Column132" dataDxfId="32463" totalsRowDxfId="32462"/>
    <tableColumn id="154" xr3:uid="{BEE19AE8-DED1-4A05-8B32-5535D0591758}" name="Column133" dataDxfId="32461" totalsRowDxfId="32460"/>
    <tableColumn id="155" xr3:uid="{41990188-6119-4BF1-88C7-C22A40FA9AB4}" name="Column134" dataDxfId="32459" totalsRowDxfId="32458"/>
    <tableColumn id="156" xr3:uid="{CBE3FA14-5AA3-4BAC-9961-EB6C1F211089}" name="Column135" dataDxfId="32457" totalsRowDxfId="32456"/>
    <tableColumn id="157" xr3:uid="{438A5D24-21B9-44C7-83C0-513BDD1A6905}" name="Column136" dataDxfId="32455" totalsRowDxfId="32454"/>
    <tableColumn id="158" xr3:uid="{F890A70E-9B66-4590-AEF9-5C759B7AEC7F}" name="Column137" dataDxfId="32453" totalsRowDxfId="32452"/>
    <tableColumn id="159" xr3:uid="{3E10B423-DE7E-4A21-BE11-06BC5D4E3164}" name="Column138" dataDxfId="32451" totalsRowDxfId="32450"/>
    <tableColumn id="160" xr3:uid="{67937DB2-13BB-4B66-A25F-B457831EA4C3}" name="Column139" dataDxfId="32449" totalsRowDxfId="32448"/>
    <tableColumn id="161" xr3:uid="{A7E70543-7EDA-4CBF-86EF-B43D3113048F}" name="Column140" dataDxfId="32447" totalsRowDxfId="32446"/>
    <tableColumn id="162" xr3:uid="{6DB4E373-780E-4532-86EB-F83AF5453CB6}" name="Column141" dataDxfId="32445" totalsRowDxfId="32444"/>
    <tableColumn id="163" xr3:uid="{A8321DD1-8613-4B5F-90D3-820624975C7B}" name="Column142" dataDxfId="32443" totalsRowDxfId="32442"/>
    <tableColumn id="164" xr3:uid="{810DF277-F030-4C3F-BA38-E907AF5D26B8}" name="Column143" dataDxfId="32441" totalsRowDxfId="32440"/>
    <tableColumn id="165" xr3:uid="{C32C6661-AFF7-47F7-A911-511F040BE2D0}" name="Column144" dataDxfId="32439" totalsRowDxfId="32438"/>
    <tableColumn id="166" xr3:uid="{2E15E9AA-6BE5-4B0E-96E6-5FE623C41791}" name="Column145" dataDxfId="32437" totalsRowDxfId="32436"/>
    <tableColumn id="167" xr3:uid="{87D4F5FF-4DF1-4BDC-BEE1-7AC00D39CF4C}" name="Column146" dataDxfId="32435" totalsRowDxfId="32434"/>
    <tableColumn id="168" xr3:uid="{F22B9EE9-80D4-4CBC-A15C-DB42C87B40B4}" name="Column147" dataDxfId="32433" totalsRowDxfId="32432"/>
    <tableColumn id="169" xr3:uid="{FAAE0AC5-6FAD-4602-8F04-9C6A1A6ED5BD}" name="Column148" dataDxfId="32431" totalsRowDxfId="32430"/>
    <tableColumn id="170" xr3:uid="{343BD1CB-C55C-4ED4-B9CB-05BE5D2BED83}" name="Column149" dataDxfId="32429" totalsRowDxfId="32428"/>
    <tableColumn id="171" xr3:uid="{68647748-A8E4-468A-A8EA-D8F1195842E5}" name="Column150" dataDxfId="32427" totalsRowDxfId="32426"/>
    <tableColumn id="172" xr3:uid="{EC14E9F4-E667-4954-AB0E-728425D21EFA}" name="Column151" dataDxfId="32425" totalsRowDxfId="32424"/>
    <tableColumn id="173" xr3:uid="{5A569792-7E24-40B6-8400-9D1AD927DE57}" name="Column152" dataDxfId="32423" totalsRowDxfId="32422"/>
    <tableColumn id="174" xr3:uid="{D0C28554-636F-4FD1-B1CC-B9DB6864923F}" name="Column153" dataDxfId="32421" totalsRowDxfId="32420"/>
    <tableColumn id="175" xr3:uid="{E8549B7D-3D75-418A-A782-F629FFF575F8}" name="Column154" dataDxfId="32419" totalsRowDxfId="32418"/>
    <tableColumn id="176" xr3:uid="{88A002A6-B8DF-4377-A120-CE783BF5BD5A}" name="Column155" dataDxfId="32417" totalsRowDxfId="32416"/>
    <tableColumn id="177" xr3:uid="{263DBCBF-E9FB-4413-8E18-D9B508E26024}" name="Column156" dataDxfId="32415" totalsRowDxfId="32414"/>
    <tableColumn id="178" xr3:uid="{3AB448FF-EC10-4A54-B2F3-81D3E41368E4}" name="Column157" dataDxfId="32413" totalsRowDxfId="32412"/>
    <tableColumn id="179" xr3:uid="{BA027178-595E-4519-9539-308E82A95481}" name="Column158" dataDxfId="32411" totalsRowDxfId="32410"/>
    <tableColumn id="180" xr3:uid="{CE4B60BB-E0BB-499D-B517-C7BF79403D4D}" name="Column159" dataDxfId="32409" totalsRowDxfId="32408"/>
    <tableColumn id="181" xr3:uid="{7F11F1F7-87B0-4E4C-8190-5F64D313CBEA}" name="Column160" dataDxfId="32407" totalsRowDxfId="32406"/>
    <tableColumn id="182" xr3:uid="{74E049F7-03C2-4C8B-812C-BA90DE096CBD}" name="Column161" dataDxfId="32405" totalsRowDxfId="32404"/>
    <tableColumn id="183" xr3:uid="{02CAF1ED-6EC3-45B9-BF8E-BC46FDC4F2EF}" name="Column162" dataDxfId="32403" totalsRowDxfId="32402"/>
    <tableColumn id="184" xr3:uid="{1B2D2506-ED82-4A29-BC18-D38E2647B839}" name="Column163" dataDxfId="32401" totalsRowDxfId="32400"/>
    <tableColumn id="185" xr3:uid="{30D6F209-73CB-4801-9FDA-77A6B5C9EC4D}" name="Column164" dataDxfId="32399" totalsRowDxfId="32398"/>
    <tableColumn id="186" xr3:uid="{FB6951C8-E7F0-4CB6-A5DA-4C25D38C1A11}" name="Column165" dataDxfId="32397" totalsRowDxfId="32396"/>
    <tableColumn id="187" xr3:uid="{51EE6668-594B-4608-9947-6D502827138D}" name="Column166" dataDxfId="32395" totalsRowDxfId="32394"/>
    <tableColumn id="188" xr3:uid="{DC39DE8A-8D2E-470D-89B3-06B4016D6FF0}" name="Column167" dataDxfId="32393" totalsRowDxfId="32392"/>
    <tableColumn id="189" xr3:uid="{54AF8BA8-655E-440D-9ED5-16BCDEE1D20B}" name="Column168" dataDxfId="32391" totalsRowDxfId="32390"/>
    <tableColumn id="190" xr3:uid="{17F0442E-3D68-4046-AF4F-6D1B2E01445C}" name="Column169" dataDxfId="32389" totalsRowDxfId="32388"/>
    <tableColumn id="191" xr3:uid="{1E2A990E-C949-48F6-A001-9EF3CF18C852}" name="Column170" dataDxfId="32387" totalsRowDxfId="32386"/>
    <tableColumn id="192" xr3:uid="{92030235-BA5D-46B5-83D7-36A1A6D728EA}" name="Column171" dataDxfId="32385" totalsRowDxfId="32384"/>
    <tableColumn id="193" xr3:uid="{94426187-9C15-415F-8466-B4D01F68AE5A}" name="Column172" dataDxfId="32383" totalsRowDxfId="32382"/>
    <tableColumn id="194" xr3:uid="{3A04B51C-F9AF-4BDE-971A-A31A826DBB36}" name="Column173" dataDxfId="32381" totalsRowDxfId="32380"/>
    <tableColumn id="195" xr3:uid="{EDEB6271-3191-4E59-98B9-19CA697601F7}" name="Column174" dataDxfId="32379" totalsRowDxfId="32378"/>
    <tableColumn id="196" xr3:uid="{F1861A4D-BD6F-46B4-A913-5476707FFCEA}" name="Column175" dataDxfId="32377" totalsRowDxfId="32376"/>
    <tableColumn id="197" xr3:uid="{9E9D2EDE-AD3E-4B09-89C6-5FD457C9130D}" name="Column176" dataDxfId="32375" totalsRowDxfId="32374"/>
    <tableColumn id="198" xr3:uid="{8E96DEBE-0998-4211-B30B-55073A35CD39}" name="Column177" dataDxfId="32373" totalsRowDxfId="32372"/>
    <tableColumn id="199" xr3:uid="{44E010DA-3DA4-4043-A55C-2570B23B87F9}" name="Column178" dataDxfId="32371" totalsRowDxfId="32370"/>
    <tableColumn id="200" xr3:uid="{E0CAA7D8-296B-422F-803D-1F901EE1F4BF}" name="Column179" dataDxfId="32369" totalsRowDxfId="32368"/>
    <tableColumn id="201" xr3:uid="{3202C405-34F1-4911-B5E3-C8E7CF9E27D4}" name="Column180" dataDxfId="32367" totalsRowDxfId="32366"/>
    <tableColumn id="202" xr3:uid="{C353C888-22C9-4579-8489-32AF62C6CBA4}" name="Column181" dataDxfId="32365" totalsRowDxfId="32364"/>
    <tableColumn id="203" xr3:uid="{61D295E1-D849-4401-8F5F-3DC5E14373D9}" name="Column182" dataDxfId="32363" totalsRowDxfId="32362"/>
    <tableColumn id="204" xr3:uid="{E9371B4C-C447-452F-A91F-CBE40D8BBE22}" name="Column183" dataDxfId="32361" totalsRowDxfId="32360"/>
    <tableColumn id="205" xr3:uid="{C57E9812-CC78-4BD9-A6FF-D6E033A60EA9}" name="Column184" dataDxfId="32359" totalsRowDxfId="32358"/>
    <tableColumn id="206" xr3:uid="{F4CCD39E-348F-466A-8C7A-BF9D5DB5CB8F}" name="Column185" dataDxfId="32357" totalsRowDxfId="32356"/>
    <tableColumn id="207" xr3:uid="{2A2AB332-20E2-41B1-8B58-03F758D5BB53}" name="Column186" dataDxfId="32355" totalsRowDxfId="32354"/>
    <tableColumn id="208" xr3:uid="{F4AF8F6F-B5F3-4122-87D7-0511A4A25B21}" name="Column187" dataDxfId="32353" totalsRowDxfId="32352"/>
    <tableColumn id="209" xr3:uid="{8ED6C6C9-949A-426C-9B78-A5DE438CF759}" name="Column188" dataDxfId="32351" totalsRowDxfId="32350"/>
    <tableColumn id="210" xr3:uid="{7233E70D-6849-4B9B-861F-6A112D07A52C}" name="Column189" dataDxfId="32349" totalsRowDxfId="32348"/>
    <tableColumn id="211" xr3:uid="{B6524911-C657-4D07-842C-FCC79F93DC83}" name="Column190" dataDxfId="32347" totalsRowDxfId="32346"/>
    <tableColumn id="212" xr3:uid="{DF5D64C9-7A8B-424F-9722-C70F7763CFE4}" name="Column191" dataDxfId="32345" totalsRowDxfId="32344"/>
    <tableColumn id="213" xr3:uid="{30DB7238-E943-480B-8CE4-2A5F2FFB9A39}" name="Column192" dataDxfId="32343" totalsRowDxfId="32342"/>
    <tableColumn id="214" xr3:uid="{E6E80651-8F3C-4C62-A0B8-5A1CD087B08B}" name="Column193" dataDxfId="32341" totalsRowDxfId="32340"/>
    <tableColumn id="215" xr3:uid="{2F948F67-5C81-45C4-B9FE-4AA9545FF113}" name="Column194" dataDxfId="32339" totalsRowDxfId="32338"/>
    <tableColumn id="216" xr3:uid="{9F06C5CB-1310-44AC-86DE-08A8598A7E09}" name="Column195" dataDxfId="32337" totalsRowDxfId="32336"/>
    <tableColumn id="217" xr3:uid="{D6CDC7EE-8FB9-479F-B0A1-72E620055D04}" name="Column196" dataDxfId="32335" totalsRowDxfId="32334"/>
    <tableColumn id="218" xr3:uid="{1C824F82-432A-45A5-869A-38E2DAE07822}" name="Column197" dataDxfId="32333" totalsRowDxfId="32332"/>
    <tableColumn id="219" xr3:uid="{F7E6F765-3660-4E3D-BC0D-1D48A03909D3}" name="Column198" dataDxfId="32331" totalsRowDxfId="32330"/>
    <tableColumn id="220" xr3:uid="{6E4B4476-DBF8-4047-82A0-42F86C4A27EA}" name="Column199" dataDxfId="32329" totalsRowDxfId="32328"/>
    <tableColumn id="221" xr3:uid="{626A7D51-F7FF-401E-A42E-63810570CAF4}" name="Column200" dataDxfId="32327" totalsRowDxfId="32326"/>
    <tableColumn id="222" xr3:uid="{29D809C8-0597-4D19-BF5A-E0296F9BA93B}" name="Column201" dataDxfId="32325" totalsRowDxfId="32324"/>
    <tableColumn id="223" xr3:uid="{C6A92AF0-D9CC-48E4-BBDA-F1A1531E5263}" name="Column202" dataDxfId="32323" totalsRowDxfId="32322"/>
    <tableColumn id="224" xr3:uid="{51341FC3-C120-466B-97E3-861C1A48EC9D}" name="Column203" dataDxfId="32321" totalsRowDxfId="32320"/>
    <tableColumn id="225" xr3:uid="{AE1CBD4C-CB3C-4B4A-99A3-2146D0B534F7}" name="Column204" dataDxfId="32319" totalsRowDxfId="32318"/>
    <tableColumn id="226" xr3:uid="{E7666A07-25EB-4850-A816-40321E9F8254}" name="Column205" dataDxfId="32317" totalsRowDxfId="32316"/>
    <tableColumn id="227" xr3:uid="{E2525596-F12A-449E-A7D5-2CB6F623CFF1}" name="Column206" dataDxfId="32315" totalsRowDxfId="32314"/>
    <tableColumn id="228" xr3:uid="{4958D519-6AD9-476B-B7A8-741A54E23853}" name="Column207" dataDxfId="32313" totalsRowDxfId="32312"/>
    <tableColumn id="229" xr3:uid="{473E9B3C-48C6-40C1-AAB4-7644814ADC3F}" name="Column208" dataDxfId="32311" totalsRowDxfId="32310"/>
    <tableColumn id="230" xr3:uid="{92E7DFBE-6EF0-4FA1-A1C6-31DFE2B00376}" name="Column209" dataDxfId="32309" totalsRowDxfId="32308"/>
    <tableColumn id="231" xr3:uid="{4B3AEBC7-D026-4F64-B94F-B0E728013E7B}" name="Column210" dataDxfId="32307" totalsRowDxfId="32306"/>
    <tableColumn id="232" xr3:uid="{5BED0FC8-6D15-401A-9CF2-E61BE3AAB383}" name="Column211" dataDxfId="32305" totalsRowDxfId="32304"/>
    <tableColumn id="233" xr3:uid="{3C220445-903E-4FE7-AFB7-2944E750B7AD}" name="Column212" dataDxfId="32303" totalsRowDxfId="32302"/>
    <tableColumn id="234" xr3:uid="{5A1954BA-14C1-47CE-BEF7-D3DB5E1EB789}" name="Column213" dataDxfId="32301" totalsRowDxfId="32300"/>
    <tableColumn id="235" xr3:uid="{449108C4-B454-49CA-82B1-24A7E998F6FF}" name="Column214" dataDxfId="32299" totalsRowDxfId="32298"/>
    <tableColumn id="236" xr3:uid="{CFD37A66-EA11-4FA0-9510-6A8299B549EE}" name="Column215" dataDxfId="32297" totalsRowDxfId="32296"/>
    <tableColumn id="237" xr3:uid="{0D1EEDF9-C01B-4C47-A8ED-C81F9DED0340}" name="Column216" dataDxfId="32295" totalsRowDxfId="32294"/>
    <tableColumn id="238" xr3:uid="{38C37D51-1C69-4A7D-85E3-F60A7C76D2A6}" name="Column217" dataDxfId="32293" totalsRowDxfId="32292"/>
    <tableColumn id="239" xr3:uid="{0F549B12-F4F4-4871-A3AC-E6543026F6B4}" name="Column218" dataDxfId="32291" totalsRowDxfId="32290"/>
    <tableColumn id="240" xr3:uid="{62AAED33-5A51-49C2-8A60-ED8942AA9209}" name="Column219" dataDxfId="32289" totalsRowDxfId="32288"/>
    <tableColumn id="241" xr3:uid="{C66C7A09-06B4-46FD-8E3C-5D4F64FE5479}" name="Column220" dataDxfId="32287" totalsRowDxfId="32286"/>
    <tableColumn id="242" xr3:uid="{A8BF2CBA-C960-4894-8D76-813EFF45A9F4}" name="Column221" dataDxfId="32285" totalsRowDxfId="32284"/>
    <tableColumn id="243" xr3:uid="{AB9E6A7B-B7C8-4647-8BB9-67A631EC0EE0}" name="Column222" dataDxfId="32283" totalsRowDxfId="32282"/>
    <tableColumn id="244" xr3:uid="{0B7E6774-1510-4C64-B86E-AC0CB85B31EE}" name="Column223" dataDxfId="32281" totalsRowDxfId="32280"/>
    <tableColumn id="245" xr3:uid="{46E8164F-D97C-43E9-929E-0F4374515121}" name="Column224" dataDxfId="32279" totalsRowDxfId="32278"/>
    <tableColumn id="246" xr3:uid="{716F8024-47E5-4CCB-9EB8-82A1656D8A20}" name="Column225" dataDxfId="32277" totalsRowDxfId="32276"/>
    <tableColumn id="247" xr3:uid="{9EB456D8-220C-4F20-867A-7C6C7A57346C}" name="Column226" dataDxfId="32275" totalsRowDxfId="32274"/>
    <tableColumn id="248" xr3:uid="{B8AA79DD-6E72-44EC-8D84-AB839FF913EE}" name="Column227" dataDxfId="32273" totalsRowDxfId="32272"/>
    <tableColumn id="249" xr3:uid="{9A3D9384-5BA4-4557-BC71-91920863CBB6}" name="Column228" dataDxfId="32271" totalsRowDxfId="32270"/>
    <tableColumn id="250" xr3:uid="{AB86D4E5-E69B-4255-866D-5D1BA3A68AFB}" name="Column229" dataDxfId="32269" totalsRowDxfId="32268"/>
    <tableColumn id="251" xr3:uid="{395A8CCD-C652-43F8-85F2-10B176D665C0}" name="Column230" dataDxfId="32267" totalsRowDxfId="32266"/>
    <tableColumn id="252" xr3:uid="{15560866-B7E0-42B5-A25B-6F2092634A3F}" name="Column231" dataDxfId="32265" totalsRowDxfId="32264"/>
    <tableColumn id="253" xr3:uid="{F32DC504-163C-4420-B47C-00733D365E25}" name="Column232" dataDxfId="32263" totalsRowDxfId="32262"/>
    <tableColumn id="254" xr3:uid="{9D12544B-5A33-4C79-A2C4-4B728746640D}" name="Column233" dataDxfId="32261" totalsRowDxfId="32260"/>
    <tableColumn id="255" xr3:uid="{0A99E2CE-3B1C-4819-A0B8-DA6F1FDD64A1}" name="Column234" dataDxfId="32259" totalsRowDxfId="32258"/>
    <tableColumn id="256" xr3:uid="{FE663361-B68A-452C-99C4-08C127B0D476}" name="Column235" dataDxfId="32257" totalsRowDxfId="32256"/>
    <tableColumn id="257" xr3:uid="{EDFDCC32-8795-4F47-808C-5DA28109623A}" name="Column236" dataDxfId="32255" totalsRowDxfId="32254"/>
    <tableColumn id="258" xr3:uid="{D7176493-E369-4DFB-8A94-5AA708A60BFF}" name="Column237" dataDxfId="32253" totalsRowDxfId="32252"/>
    <tableColumn id="259" xr3:uid="{23F002CF-D1ED-49F0-9851-A154D55472D5}" name="Column238" dataDxfId="32251" totalsRowDxfId="32250"/>
    <tableColumn id="260" xr3:uid="{816D28B9-1047-4814-9B1F-8862BAB73125}" name="Column239" dataDxfId="32249" totalsRowDxfId="32248"/>
    <tableColumn id="261" xr3:uid="{237D9EB0-F707-4AC1-B65B-6CD8B1D90335}" name="Column240" dataDxfId="32247" totalsRowDxfId="32246"/>
    <tableColumn id="262" xr3:uid="{6DD32662-665F-4E72-A584-F5D9E58D5DD3}" name="Column241" dataDxfId="32245" totalsRowDxfId="32244"/>
    <tableColumn id="263" xr3:uid="{2057334F-3AD5-4F7C-8102-8FB6D6618009}" name="Column242" dataDxfId="32243" totalsRowDxfId="32242"/>
    <tableColumn id="264" xr3:uid="{6819B37F-8AAF-4E7E-96D3-BCDF5AA63717}" name="Column243" dataDxfId="32241" totalsRowDxfId="32240"/>
    <tableColumn id="265" xr3:uid="{F441B55D-BF79-4650-B0D8-9DF6659BC928}" name="Column244" dataDxfId="32239" totalsRowDxfId="32238"/>
    <tableColumn id="266" xr3:uid="{4FD52D4A-4281-4BD9-9BD2-8ACE3C5F3AE3}" name="Column245" dataDxfId="32237" totalsRowDxfId="32236"/>
    <tableColumn id="267" xr3:uid="{6AF79E1F-3F1E-4AAA-AC81-79AD52A7769B}" name="Column246" dataDxfId="32235" totalsRowDxfId="32234"/>
    <tableColumn id="268" xr3:uid="{4BCD78CF-0EAC-48AA-B7FB-3C5BE0558E96}" name="Column247" dataDxfId="32233" totalsRowDxfId="32232"/>
    <tableColumn id="269" xr3:uid="{3284393C-1CF2-4984-9E58-E363D159C34E}" name="Column248" dataDxfId="32231" totalsRowDxfId="32230"/>
    <tableColumn id="270" xr3:uid="{2920E297-3F6C-4160-B0C6-84D8FF3707B7}" name="Column249" dataDxfId="32229" totalsRowDxfId="32228"/>
    <tableColumn id="271" xr3:uid="{95895EB2-273A-4A5D-A190-DE509B2636F4}" name="Column250" dataDxfId="32227" totalsRowDxfId="32226"/>
    <tableColumn id="272" xr3:uid="{BD37980C-A5C6-437B-B665-A88A0AC70D98}" name="Column251" dataDxfId="32225" totalsRowDxfId="32224"/>
    <tableColumn id="273" xr3:uid="{F2520986-F2D8-4610-8919-8837FA5A77CC}" name="Column252" dataDxfId="32223" totalsRowDxfId="32222"/>
    <tableColumn id="274" xr3:uid="{8E5C90D6-ABCE-43A8-BA86-72D916E687BC}" name="Column253" dataDxfId="32221" totalsRowDxfId="32220"/>
    <tableColumn id="275" xr3:uid="{8D1E5F20-B007-454E-940E-4631B00EE8EF}" name="Column254" dataDxfId="32219" totalsRowDxfId="32218"/>
    <tableColumn id="276" xr3:uid="{D5856D1C-0159-40BD-A466-B329F0A3AEE1}" name="Column255" dataDxfId="32217" totalsRowDxfId="32216"/>
    <tableColumn id="277" xr3:uid="{072BD367-0356-455A-BA17-4ADAC6C84E09}" name="Column256" dataDxfId="32215" totalsRowDxfId="32214"/>
    <tableColumn id="278" xr3:uid="{93EAC196-81E2-4824-B6A1-7EAA8492E77F}" name="Column257" dataDxfId="32213" totalsRowDxfId="32212"/>
    <tableColumn id="279" xr3:uid="{F221C57D-0684-4594-97B7-4CF981846BF7}" name="Column258" dataDxfId="32211" totalsRowDxfId="32210"/>
    <tableColumn id="280" xr3:uid="{FC3CB9BA-52BC-4F84-A694-DA8E133F74C8}" name="Column259" dataDxfId="32209" totalsRowDxfId="32208"/>
    <tableColumn id="281" xr3:uid="{4453E30B-A73A-40D9-AA75-498F32886B41}" name="Column260" dataDxfId="32207" totalsRowDxfId="32206"/>
    <tableColumn id="282" xr3:uid="{174A90A0-B9AC-4074-A9D4-3A5F91752A29}" name="Column261" dataDxfId="32205" totalsRowDxfId="32204"/>
    <tableColumn id="283" xr3:uid="{295873AD-C37F-46F9-A98B-17CBFAFEF73E}" name="Column262" dataDxfId="32203" totalsRowDxfId="32202"/>
    <tableColumn id="284" xr3:uid="{2719A353-E9C4-49D1-97BA-392AA922D1AD}" name="Column263" dataDxfId="32201" totalsRowDxfId="32200"/>
    <tableColumn id="285" xr3:uid="{FFCC82D7-5C6E-4391-A2E1-EA4DBABFD654}" name="Column264" dataDxfId="32199" totalsRowDxfId="32198"/>
    <tableColumn id="286" xr3:uid="{AD0F1CBE-750E-4339-B77B-C0C4FD20D904}" name="Column265" dataDxfId="32197" totalsRowDxfId="32196"/>
    <tableColumn id="287" xr3:uid="{434C0101-811D-4786-93F1-A116672DD2F7}" name="Column266" dataDxfId="32195" totalsRowDxfId="32194"/>
    <tableColumn id="288" xr3:uid="{36C0FE38-2C7D-4D53-B792-9138B48E159D}" name="Column267" dataDxfId="32193" totalsRowDxfId="32192"/>
    <tableColumn id="289" xr3:uid="{D532D488-0A23-4585-8CA1-26D1BFD4692E}" name="Column268" dataDxfId="32191" totalsRowDxfId="32190"/>
    <tableColumn id="290" xr3:uid="{2B996FA1-A793-4DF2-B59A-AA25E2DDC709}" name="Column269" dataDxfId="32189" totalsRowDxfId="32188"/>
    <tableColumn id="291" xr3:uid="{679B2A08-4EEE-46F2-8DC5-ACF2000365A3}" name="Column270" dataDxfId="32187" totalsRowDxfId="32186"/>
    <tableColumn id="292" xr3:uid="{13AFAC8D-7B09-4310-B9D3-02FF29F9DBC1}" name="Column271" dataDxfId="32185" totalsRowDxfId="32184"/>
    <tableColumn id="293" xr3:uid="{6CFE7763-B247-4473-80F4-6BE5AFEE9DD8}" name="Column272" dataDxfId="32183" totalsRowDxfId="32182"/>
    <tableColumn id="294" xr3:uid="{2DB9CA77-FB37-42E4-90BB-A1A0811DA808}" name="Column273" dataDxfId="32181" totalsRowDxfId="32180"/>
    <tableColumn id="295" xr3:uid="{EA9E5F5E-CD80-4D75-9718-2DF66623FC3F}" name="Column274" dataDxfId="32179" totalsRowDxfId="32178"/>
    <tableColumn id="296" xr3:uid="{18DFD394-FB94-440F-ACB1-89330575286E}" name="Column275" dataDxfId="32177" totalsRowDxfId="32176"/>
    <tableColumn id="297" xr3:uid="{7BD86B8E-0963-47BD-AA51-D7EA0B92397F}" name="Column276" dataDxfId="32175" totalsRowDxfId="32174"/>
    <tableColumn id="298" xr3:uid="{2A6801E5-9725-44AF-8101-AAD831C548FE}" name="Column277" dataDxfId="32173" totalsRowDxfId="32172"/>
    <tableColumn id="299" xr3:uid="{64FD9F93-FC10-40EC-9A79-45636548BDA0}" name="Column278" dataDxfId="32171" totalsRowDxfId="32170"/>
    <tableColumn id="300" xr3:uid="{8568AEDD-ECBA-4674-990D-FC1BF9C8C428}" name="Column279" dataDxfId="32169" totalsRowDxfId="32168"/>
    <tableColumn id="301" xr3:uid="{0E1BD226-80CC-4990-865D-A72BB3C19F45}" name="Column280" dataDxfId="32167" totalsRowDxfId="32166"/>
    <tableColumn id="302" xr3:uid="{0552A644-65F3-4B9D-A266-519CD2C00B3C}" name="Column281" dataDxfId="32165" totalsRowDxfId="32164"/>
    <tableColumn id="303" xr3:uid="{2DA56513-B197-475E-AC50-B47D7734CE4F}" name="Column282" dataDxfId="32163" totalsRowDxfId="32162"/>
    <tableColumn id="304" xr3:uid="{EACB0D61-699C-4636-9B70-CD3DD61556A7}" name="Column283" dataDxfId="32161" totalsRowDxfId="32160"/>
    <tableColumn id="305" xr3:uid="{CB0F6939-DC46-49D7-B06F-EE5609B3F6B8}" name="Column284" dataDxfId="32159" totalsRowDxfId="32158"/>
    <tableColumn id="306" xr3:uid="{C23A7C3A-08C2-4F3F-9F60-130FBFB1EA30}" name="Column285" dataDxfId="32157" totalsRowDxfId="32156"/>
    <tableColumn id="307" xr3:uid="{0C47FC36-2411-4FBD-A905-00139A3F7A95}" name="Column286" dataDxfId="32155" totalsRowDxfId="32154"/>
    <tableColumn id="308" xr3:uid="{B7264226-26C2-4A67-915F-B394C926C1DA}" name="Column287" dataDxfId="32153" totalsRowDxfId="32152"/>
    <tableColumn id="309" xr3:uid="{ED36AAE0-6E9A-49C2-BDFA-FC046F59380D}" name="Column288" dataDxfId="32151" totalsRowDxfId="32150"/>
    <tableColumn id="310" xr3:uid="{41087218-3BC0-4A2D-AD7E-D38042FD7BC1}" name="Column289" dataDxfId="32149" totalsRowDxfId="32148"/>
    <tableColumn id="311" xr3:uid="{F5C2BAE2-7960-45A7-AEC2-3AAD8E6AC99A}" name="Column290" dataDxfId="32147" totalsRowDxfId="32146"/>
    <tableColumn id="312" xr3:uid="{5CDF21CD-F9C3-47F1-8599-DFEBC04810F6}" name="Column291" dataDxfId="32145" totalsRowDxfId="32144"/>
    <tableColumn id="313" xr3:uid="{7CDE2C4F-B4DB-4765-B156-4CF2FA49D2AA}" name="Column292" dataDxfId="32143" totalsRowDxfId="32142"/>
    <tableColumn id="314" xr3:uid="{339AC444-AFF4-4786-A77C-5A42779848D6}" name="Column293" dataDxfId="32141" totalsRowDxfId="32140"/>
    <tableColumn id="315" xr3:uid="{A78014B0-CA1A-4306-AA2D-DC215C76F737}" name="Column294" dataDxfId="32139" totalsRowDxfId="32138"/>
    <tableColumn id="316" xr3:uid="{9F187029-9E24-491C-BAC0-ED3CECA8E4FB}" name="Column295" dataDxfId="32137" totalsRowDxfId="32136"/>
    <tableColumn id="317" xr3:uid="{F73CFA08-2170-4C7F-B4A5-9141B1B0C33B}" name="Column296" dataDxfId="32135" totalsRowDxfId="32134"/>
    <tableColumn id="318" xr3:uid="{71AFA6E8-08F0-4FB7-9112-D7639F46450F}" name="Column297" dataDxfId="32133" totalsRowDxfId="32132"/>
    <tableColumn id="319" xr3:uid="{37C41439-B0D6-4005-A4F8-9E081C092524}" name="Column298" dataDxfId="32131" totalsRowDxfId="32130"/>
    <tableColumn id="320" xr3:uid="{19FF3D00-31B0-46D5-91C2-64EE8FE2A2A7}" name="Column299" dataDxfId="32129" totalsRowDxfId="32128"/>
    <tableColumn id="321" xr3:uid="{5F68C040-0BDC-4981-9C04-B8FC209636DA}" name="Column300" dataDxfId="32127" totalsRowDxfId="32126"/>
    <tableColumn id="322" xr3:uid="{1F9A62ED-E20B-4808-8000-C62A1EE2120B}" name="Column301" dataDxfId="32125" totalsRowDxfId="32124"/>
    <tableColumn id="323" xr3:uid="{4C5E5BB3-F89C-4CFB-B838-F0012E2A1882}" name="Column302" dataDxfId="32123" totalsRowDxfId="32122"/>
    <tableColumn id="324" xr3:uid="{0C21F4BF-ECC3-47E5-AB60-2806A7AC7754}" name="Column303" dataDxfId="32121" totalsRowDxfId="32120"/>
    <tableColumn id="325" xr3:uid="{5464E07C-4863-4066-85BE-051046F6D3AF}" name="Column304" dataDxfId="32119" totalsRowDxfId="32118"/>
    <tableColumn id="326" xr3:uid="{8C6EE35B-4D70-4236-9CEB-24F5C0138B35}" name="Column305" dataDxfId="32117" totalsRowDxfId="32116"/>
    <tableColumn id="327" xr3:uid="{A1833FD2-0C80-4386-BA65-BEF3F6667F08}" name="Column306" dataDxfId="32115" totalsRowDxfId="32114"/>
    <tableColumn id="328" xr3:uid="{B621B1D4-E4F1-4AEE-841D-BF1EB702A6F1}" name="Column307" dataDxfId="32113" totalsRowDxfId="32112"/>
    <tableColumn id="329" xr3:uid="{EAB40684-120F-4007-9AE3-AC8C6C47DBDE}" name="Column308" dataDxfId="32111" totalsRowDxfId="32110"/>
    <tableColumn id="330" xr3:uid="{FCA1A9AA-7758-4BF8-99C3-5005AF0C3FE3}" name="Column309" dataDxfId="32109" totalsRowDxfId="32108"/>
    <tableColumn id="331" xr3:uid="{B6056A7A-42C4-4E9F-9795-9FBD40B885A1}" name="Column310" dataDxfId="32107" totalsRowDxfId="32106"/>
    <tableColumn id="332" xr3:uid="{12D03878-E78C-45A9-A8BF-B8C2081BD227}" name="Column311" dataDxfId="32105" totalsRowDxfId="32104"/>
    <tableColumn id="333" xr3:uid="{27D5B613-171B-4BBD-8EFC-0647BD94AC68}" name="Column312" dataDxfId="32103" totalsRowDxfId="32102"/>
    <tableColumn id="334" xr3:uid="{0722B09B-E840-4B72-9389-CB920B12F0EE}" name="Column313" dataDxfId="32101" totalsRowDxfId="32100"/>
    <tableColumn id="335" xr3:uid="{BEAA91AC-A5E4-43AA-B013-CFA0B346CD77}" name="Column314" dataDxfId="32099" totalsRowDxfId="32098"/>
    <tableColumn id="336" xr3:uid="{58E9F447-4E67-4F3F-9106-976F26CD77E0}" name="Column315" dataDxfId="32097" totalsRowDxfId="32096"/>
    <tableColumn id="337" xr3:uid="{FB93234B-A129-4349-B13A-36F554A6F6B6}" name="Column316" dataDxfId="32095" totalsRowDxfId="32094"/>
    <tableColumn id="338" xr3:uid="{AD489C7C-08B3-4094-B84E-3BF620CF7208}" name="Column317" dataDxfId="32093" totalsRowDxfId="32092"/>
    <tableColumn id="339" xr3:uid="{1D031F20-5A85-4ACE-82FC-BA681AFCEEB4}" name="Column318" dataDxfId="32091" totalsRowDxfId="32090"/>
    <tableColumn id="340" xr3:uid="{29AA3E0B-567C-47A5-91E7-2BBEAAD5A806}" name="Column319" dataDxfId="32089" totalsRowDxfId="32088"/>
    <tableColumn id="341" xr3:uid="{ABD996CB-2232-416C-A156-A1DF224D8B0D}" name="Column320" dataDxfId="32087" totalsRowDxfId="32086"/>
    <tableColumn id="342" xr3:uid="{86BCDF4A-3255-4255-B4AE-68976836B735}" name="Column321" dataDxfId="32085" totalsRowDxfId="32084"/>
    <tableColumn id="343" xr3:uid="{37810464-A8DD-41FE-A5CB-711186D20CCC}" name="Column322" dataDxfId="32083" totalsRowDxfId="32082"/>
    <tableColumn id="344" xr3:uid="{4950A763-C25C-429F-881C-2126864E542A}" name="Column323" dataDxfId="32081" totalsRowDxfId="32080"/>
    <tableColumn id="345" xr3:uid="{030B2BA9-6BED-4042-B2A0-2A126AF90B02}" name="Column324" dataDxfId="32079" totalsRowDxfId="32078"/>
    <tableColumn id="346" xr3:uid="{55DBC3F8-CD0A-4DB4-9C45-651F3A16651D}" name="Column325" dataDxfId="32077" totalsRowDxfId="32076"/>
    <tableColumn id="347" xr3:uid="{8AC34D10-8139-4D9C-BB67-A295B0B9902A}" name="Column326" dataDxfId="32075" totalsRowDxfId="32074"/>
    <tableColumn id="348" xr3:uid="{7F58FED0-8C1E-4B14-AEB4-102C533B5073}" name="Column327" dataDxfId="32073" totalsRowDxfId="32072"/>
    <tableColumn id="349" xr3:uid="{1EF39FC4-CA9A-45EB-9A3A-14741F61F8B4}" name="Column328" dataDxfId="32071" totalsRowDxfId="32070"/>
    <tableColumn id="350" xr3:uid="{3E1B75FA-B69B-4338-8A15-5025F0649952}" name="Column329" dataDxfId="32069" totalsRowDxfId="32068"/>
    <tableColumn id="351" xr3:uid="{EED8C047-1523-440F-AD2B-884F6CE95208}" name="Column330" dataDxfId="32067" totalsRowDxfId="32066"/>
    <tableColumn id="352" xr3:uid="{173EE4E6-4EA0-4ED6-AD5D-36E0C285FA7F}" name="Column331" dataDxfId="32065" totalsRowDxfId="32064"/>
    <tableColumn id="353" xr3:uid="{55DC9CD7-72B1-42F2-9EAF-78F3E835A6A7}" name="Column332" dataDxfId="32063" totalsRowDxfId="32062"/>
    <tableColumn id="354" xr3:uid="{49A48EBC-186B-4ABD-9DB2-D1541C3EAE8C}" name="Column333" dataDxfId="32061" totalsRowDxfId="32060"/>
    <tableColumn id="355" xr3:uid="{A65D124D-D89D-4515-810C-ED569DE7A636}" name="Column334" dataDxfId="32059" totalsRowDxfId="32058"/>
    <tableColumn id="356" xr3:uid="{845AB88F-D50B-41C5-83B6-ACAD39347975}" name="Column335" dataDxfId="32057" totalsRowDxfId="32056"/>
    <tableColumn id="357" xr3:uid="{3BFAC18F-B3DF-4992-A78F-493EE49C2C88}" name="Column336" dataDxfId="32055" totalsRowDxfId="32054"/>
    <tableColumn id="358" xr3:uid="{44D69C06-2A40-42E0-868E-851D2843A932}" name="Column337" dataDxfId="32053" totalsRowDxfId="32052"/>
    <tableColumn id="359" xr3:uid="{104BB185-45E5-45CD-AFA8-063A55FD42CC}" name="Column338" dataDxfId="32051" totalsRowDxfId="32050"/>
    <tableColumn id="360" xr3:uid="{2E4024A4-3E70-4326-A4B7-EE5F28E0F784}" name="Column339" dataDxfId="32049" totalsRowDxfId="32048"/>
    <tableColumn id="361" xr3:uid="{D79C34CD-B81D-4667-BF7F-A7E5FE3B3E51}" name="Column340" dataDxfId="32047" totalsRowDxfId="32046"/>
    <tableColumn id="362" xr3:uid="{7FBF862F-D768-45AB-BC58-AE57C2CF7BE7}" name="Column341" dataDxfId="32045" totalsRowDxfId="32044"/>
    <tableColumn id="363" xr3:uid="{D8A50966-0C54-47FE-BE66-B89A035083F0}" name="Column342" dataDxfId="32043" totalsRowDxfId="32042"/>
    <tableColumn id="364" xr3:uid="{E6F18B8F-8639-4E7D-8055-15C01F20C07E}" name="Column343" dataDxfId="32041" totalsRowDxfId="32040"/>
    <tableColumn id="365" xr3:uid="{1311ACA3-2014-46CE-B368-46DF6A9F55FC}" name="Column344" dataDxfId="32039" totalsRowDxfId="32038"/>
    <tableColumn id="366" xr3:uid="{9C66EEDA-B969-49EA-9EBC-BDC7BE91AAA2}" name="Column345" dataDxfId="32037" totalsRowDxfId="32036"/>
    <tableColumn id="367" xr3:uid="{B9905EE5-2163-4489-B65A-70F55594FE14}" name="Column346" dataDxfId="32035" totalsRowDxfId="32034"/>
    <tableColumn id="368" xr3:uid="{F1AC5FDF-A3CB-4F05-B29A-DEF28E0EA693}" name="Column347" dataDxfId="32033" totalsRowDxfId="32032"/>
    <tableColumn id="369" xr3:uid="{2B09DF34-9E34-4684-AEAA-783B1A394200}" name="Column348" dataDxfId="32031" totalsRowDxfId="32030"/>
    <tableColumn id="370" xr3:uid="{D2AD5724-B617-463A-91AD-C02676B6E29F}" name="Column349" dataDxfId="32029" totalsRowDxfId="32028"/>
    <tableColumn id="371" xr3:uid="{D3FA0C00-B4AD-4088-8398-A7255B849468}" name="Column350" dataDxfId="32027" totalsRowDxfId="32026"/>
    <tableColumn id="372" xr3:uid="{5FA07F59-CC3F-4B71-8343-23EB2F19066F}" name="Column351" dataDxfId="32025" totalsRowDxfId="32024"/>
    <tableColumn id="373" xr3:uid="{C610D121-DB66-4DD4-AED1-A1E063DBB5E4}" name="Column352" dataDxfId="32023" totalsRowDxfId="32022"/>
    <tableColumn id="374" xr3:uid="{7BECF4FB-3AD9-43D2-9358-B31637C8BD9D}" name="Column353" dataDxfId="32021" totalsRowDxfId="32020"/>
    <tableColumn id="375" xr3:uid="{EF50C3ED-1C4E-42B6-A31C-5125C24C5D45}" name="Column354" dataDxfId="32019" totalsRowDxfId="32018"/>
    <tableColumn id="376" xr3:uid="{FCFF0A08-9D7A-484F-AC40-AE77FF602964}" name="Column355" dataDxfId="32017" totalsRowDxfId="32016"/>
    <tableColumn id="377" xr3:uid="{F9B37137-EB58-4546-83EA-2361730F4C92}" name="Column356" dataDxfId="32015" totalsRowDxfId="32014"/>
    <tableColumn id="378" xr3:uid="{F215F1CF-1A2B-4A3C-97AC-26C2A04B3DB8}" name="Column357" dataDxfId="32013" totalsRowDxfId="32012"/>
    <tableColumn id="379" xr3:uid="{BFE68A89-9ADC-418B-9A2E-8CCE4BC2A078}" name="Column358" dataDxfId="32011" totalsRowDxfId="32010"/>
    <tableColumn id="380" xr3:uid="{7C5E02FA-C8FA-4AEC-8C85-BF968685160F}" name="Column359" dataDxfId="32009" totalsRowDxfId="32008"/>
    <tableColumn id="381" xr3:uid="{E8543E54-94C2-461B-BAEB-0132E6B8BDF7}" name="Column360" dataDxfId="32007" totalsRowDxfId="32006"/>
    <tableColumn id="382" xr3:uid="{D3E1C250-0641-48C3-8D98-F5ED21E20BFA}" name="Column361" dataDxfId="32005" totalsRowDxfId="32004"/>
    <tableColumn id="383" xr3:uid="{3A612DBF-0B4F-4CA5-A42B-38BFF7F39547}" name="Column362" dataDxfId="32003" totalsRowDxfId="32002"/>
    <tableColumn id="384" xr3:uid="{30C5A5C1-2891-47C4-8001-1B6C2E97095A}" name="Column363" dataDxfId="32001" totalsRowDxfId="32000"/>
    <tableColumn id="385" xr3:uid="{5D38C8A8-633E-41A5-BAA2-A0E5623B4F7A}" name="Column364" dataDxfId="31999" totalsRowDxfId="31998"/>
    <tableColumn id="386" xr3:uid="{47103E61-2473-4C5E-BB9E-43A3C35CCC4F}" name="Column365" dataDxfId="31997" totalsRowDxfId="31996"/>
    <tableColumn id="387" xr3:uid="{C1999C7A-25DC-4573-9C59-409B5133EC88}" name="Column366" dataDxfId="31995" totalsRowDxfId="31994"/>
    <tableColumn id="388" xr3:uid="{0F46D1E4-DAF2-43EA-B497-62325967F8D7}" name="Column367" dataDxfId="31993" totalsRowDxfId="31992"/>
    <tableColumn id="389" xr3:uid="{C87F2886-A1B3-4A78-A539-5C1A190F471B}" name="Column368" dataDxfId="31991" totalsRowDxfId="31990"/>
    <tableColumn id="390" xr3:uid="{1E937FDE-EC9B-4CAE-8D8F-132BC2151ED5}" name="Column369" dataDxfId="31989" totalsRowDxfId="31988"/>
    <tableColumn id="391" xr3:uid="{982950AC-A8C7-46FF-8990-8F751038D722}" name="Column370" dataDxfId="31987" totalsRowDxfId="31986"/>
    <tableColumn id="392" xr3:uid="{408A9DF4-942E-455B-AA94-69DD34F6F3AC}" name="Column371" dataDxfId="31985" totalsRowDxfId="31984"/>
    <tableColumn id="393" xr3:uid="{C402574D-BE4D-4770-AD4B-62198D587C33}" name="Column372" dataDxfId="31983" totalsRowDxfId="31982"/>
    <tableColumn id="394" xr3:uid="{0BB3735A-52D0-4230-8032-D74C09C2A3E9}" name="Column373" dataDxfId="31981" totalsRowDxfId="31980"/>
    <tableColumn id="395" xr3:uid="{DA3BDB96-59BA-461F-A873-25C7EF9FAB18}" name="Column374" dataDxfId="31979" totalsRowDxfId="31978"/>
    <tableColumn id="396" xr3:uid="{B98B864B-8A9B-431F-B998-9D05339941EB}" name="Column375" dataDxfId="31977" totalsRowDxfId="31976"/>
    <tableColumn id="397" xr3:uid="{AFC54C47-F23C-4738-A2DD-C365CA9F7189}" name="Column376" dataDxfId="31975" totalsRowDxfId="31974"/>
    <tableColumn id="398" xr3:uid="{F88587D1-1DB2-4CDC-9338-67BA51ED6F33}" name="Column377" dataDxfId="31973" totalsRowDxfId="31972"/>
    <tableColumn id="399" xr3:uid="{B3B161B9-4F76-4AB9-A256-A679C94FD2C8}" name="Column378" dataDxfId="31971" totalsRowDxfId="31970"/>
    <tableColumn id="400" xr3:uid="{5A12D046-5A32-40D7-8D63-C820FC9293B6}" name="Column379" dataDxfId="31969" totalsRowDxfId="31968"/>
    <tableColumn id="401" xr3:uid="{245A57C6-B0C8-4B32-93F3-0A1B4A818D32}" name="Column380" dataDxfId="31967" totalsRowDxfId="31966"/>
    <tableColumn id="402" xr3:uid="{9B758D68-9C81-4B8D-B0A4-E6116A16EDF3}" name="Column381" dataDxfId="31965" totalsRowDxfId="31964"/>
    <tableColumn id="403" xr3:uid="{7B0349CA-F58D-4076-A90A-69203C782C0E}" name="Column382" dataDxfId="31963" totalsRowDxfId="31962"/>
    <tableColumn id="404" xr3:uid="{41589879-72AE-4A24-B4EE-02A07A74232E}" name="Column383" dataDxfId="31961" totalsRowDxfId="31960"/>
    <tableColumn id="405" xr3:uid="{D3FAA395-4B34-4F4F-BBCE-534641CB3EC3}" name="Column384" dataDxfId="31959" totalsRowDxfId="31958"/>
    <tableColumn id="406" xr3:uid="{0D1F263D-A692-44FF-AF13-DBB112918BA4}" name="Column385" dataDxfId="31957" totalsRowDxfId="31956"/>
    <tableColumn id="407" xr3:uid="{C31CC4FC-D075-40A7-91D4-E3DC9BEF9354}" name="Column386" dataDxfId="31955" totalsRowDxfId="31954"/>
    <tableColumn id="408" xr3:uid="{6088E3B9-4DAC-4F41-AA25-4E2F3C17D9B5}" name="Column387" dataDxfId="31953" totalsRowDxfId="31952"/>
    <tableColumn id="409" xr3:uid="{1E8782DF-9688-4E1E-BF30-67DECB89FA19}" name="Column388" dataDxfId="31951" totalsRowDxfId="31950"/>
    <tableColumn id="410" xr3:uid="{848B431F-5319-4905-AED5-5FF882BA3AB6}" name="Column389" dataDxfId="31949" totalsRowDxfId="31948"/>
    <tableColumn id="411" xr3:uid="{2EDCC112-D2BB-4B0E-840E-63C8712FFBC0}" name="Column390" dataDxfId="31947" totalsRowDxfId="31946"/>
    <tableColumn id="412" xr3:uid="{BCB38833-3A7B-466F-8A2D-9374EFDF3604}" name="Column391" dataDxfId="31945" totalsRowDxfId="31944"/>
    <tableColumn id="413" xr3:uid="{E9CB3AC7-77BD-4339-86E2-43786CF7851C}" name="Column392" dataDxfId="31943" totalsRowDxfId="31942"/>
    <tableColumn id="414" xr3:uid="{E61AAD63-0DC3-47E2-A0F5-4D8C682DD94F}" name="Column393" dataDxfId="31941" totalsRowDxfId="31940"/>
    <tableColumn id="415" xr3:uid="{7CE05D9F-7294-4267-9DFC-2E21977F72C2}" name="Column394" dataDxfId="31939" totalsRowDxfId="31938"/>
    <tableColumn id="416" xr3:uid="{08539C5B-E87B-4A7E-9FF3-B612D6BCC25B}" name="Column395" dataDxfId="31937" totalsRowDxfId="31936"/>
    <tableColumn id="417" xr3:uid="{4E653CC6-04C5-49BC-BB01-6164955E4D1B}" name="Column396" dataDxfId="31935" totalsRowDxfId="31934"/>
    <tableColumn id="418" xr3:uid="{0CCEC2F8-C148-4960-BF29-2A50E96A68DA}" name="Column397" dataDxfId="31933" totalsRowDxfId="31932"/>
    <tableColumn id="419" xr3:uid="{5CFC93F9-6FCA-4B7A-BE78-A786704C0002}" name="Column398" dataDxfId="31931" totalsRowDxfId="31930"/>
    <tableColumn id="420" xr3:uid="{E2B9BF7A-D7E2-4D1B-8932-27566E5BF8E5}" name="Column399" dataDxfId="31929" totalsRowDxfId="31928"/>
    <tableColumn id="421" xr3:uid="{A2AD3EF3-A0D0-4362-96C6-5A17140F9B51}" name="Column400" dataDxfId="31927" totalsRowDxfId="31926"/>
    <tableColumn id="422" xr3:uid="{0452D744-958A-4300-95FA-54C3C4BA4432}" name="Column401" dataDxfId="31925" totalsRowDxfId="31924"/>
    <tableColumn id="423" xr3:uid="{B0FA055F-92B6-47F1-9AB8-F49A33DC9DAF}" name="Column402" dataDxfId="31923" totalsRowDxfId="31922"/>
    <tableColumn id="424" xr3:uid="{5F18F832-82E0-441F-A5C3-D0EB91DA0737}" name="Column403" dataDxfId="31921" totalsRowDxfId="31920"/>
    <tableColumn id="425" xr3:uid="{9D39EFA0-6816-44AE-A9FC-829BD7A0CB3B}" name="Column404" dataDxfId="31919" totalsRowDxfId="31918"/>
    <tableColumn id="426" xr3:uid="{00EC1A3A-2AA5-42B6-85EF-D4636C0A2FE6}" name="Column405" dataDxfId="31917" totalsRowDxfId="31916"/>
    <tableColumn id="427" xr3:uid="{BF5FC112-10B3-4ECF-89CF-21F59C7EA3C3}" name="Column406" dataDxfId="31915" totalsRowDxfId="31914"/>
    <tableColumn id="428" xr3:uid="{2802780C-643A-442E-B1CE-4195BD858352}" name="Column407" dataDxfId="31913" totalsRowDxfId="31912"/>
    <tableColumn id="429" xr3:uid="{EC2078EB-2B63-43A6-AF48-EA228490059E}" name="Column408" dataDxfId="31911" totalsRowDxfId="31910"/>
    <tableColumn id="430" xr3:uid="{B17669A7-EB3A-4A6D-ACC1-C4E25C11627B}" name="Column409" dataDxfId="31909" totalsRowDxfId="31908"/>
    <tableColumn id="431" xr3:uid="{6857FC3A-F62A-4D17-B785-8CB93185D248}" name="Column410" dataDxfId="31907" totalsRowDxfId="31906"/>
    <tableColumn id="432" xr3:uid="{FC05AFE9-5E30-426A-BF74-8CE29488AF3C}" name="Column411" dataDxfId="31905" totalsRowDxfId="31904"/>
    <tableColumn id="433" xr3:uid="{6D2396EA-8017-40C1-B707-DB133D98DD54}" name="Column412" dataDxfId="31903" totalsRowDxfId="31902"/>
    <tableColumn id="434" xr3:uid="{91DF62E5-F291-4E70-85AF-E700782F8C00}" name="Column413" dataDxfId="31901" totalsRowDxfId="31900"/>
    <tableColumn id="435" xr3:uid="{0EAFD254-6B9E-4C7D-8718-F6024FC6EDEB}" name="Column414" dataDxfId="31899" totalsRowDxfId="31898"/>
    <tableColumn id="436" xr3:uid="{E31C4E92-CEED-4B20-980F-E494212B656B}" name="Column415" dataDxfId="31897" totalsRowDxfId="31896"/>
    <tableColumn id="437" xr3:uid="{F97D801A-CC7E-4899-A399-8D6A4BA20CF2}" name="Column416" dataDxfId="31895" totalsRowDxfId="31894"/>
    <tableColumn id="438" xr3:uid="{0A395603-00F7-432F-8931-C169886F15C5}" name="Column417" dataDxfId="31893" totalsRowDxfId="31892"/>
    <tableColumn id="439" xr3:uid="{4ABD7045-2A47-46ED-A237-27C57A89F4E5}" name="Column418" dataDxfId="31891" totalsRowDxfId="31890"/>
    <tableColumn id="440" xr3:uid="{36144421-82E7-4AE8-8E26-43088D108022}" name="Column419" dataDxfId="31889" totalsRowDxfId="31888"/>
    <tableColumn id="441" xr3:uid="{9F6A007D-4108-4C8C-A241-4AA19C5A0311}" name="Column420" dataDxfId="31887" totalsRowDxfId="31886"/>
    <tableColumn id="442" xr3:uid="{B632A848-EC77-442B-BE6C-FCAA4D94CADF}" name="Column421" dataDxfId="31885" totalsRowDxfId="31884"/>
    <tableColumn id="443" xr3:uid="{12FA928D-96EE-4CF7-81A0-F67669C94F25}" name="Column422" dataDxfId="31883" totalsRowDxfId="31882"/>
    <tableColumn id="444" xr3:uid="{1366DEA9-38CD-473F-B836-A4D885B641B0}" name="Column423" dataDxfId="31881" totalsRowDxfId="31880"/>
    <tableColumn id="445" xr3:uid="{DC70E28F-8564-49BA-B790-F29402D0A61C}" name="Column424" dataDxfId="31879" totalsRowDxfId="31878"/>
    <tableColumn id="446" xr3:uid="{A3DEBC34-F0FC-4D8C-9EF5-986A50DB37F7}" name="Column425" dataDxfId="31877" totalsRowDxfId="31876"/>
    <tableColumn id="447" xr3:uid="{95CC5C74-1A28-4D70-B415-80570C70041A}" name="Column426" dataDxfId="31875" totalsRowDxfId="31874"/>
    <tableColumn id="448" xr3:uid="{C32DC8EF-58B5-4A95-8F75-9CBC021E632F}" name="Column427" dataDxfId="31873" totalsRowDxfId="31872"/>
    <tableColumn id="449" xr3:uid="{5A4F7EA7-8807-49CA-A79E-DEA11FF66B0D}" name="Column428" dataDxfId="31871" totalsRowDxfId="31870"/>
    <tableColumn id="450" xr3:uid="{807A538C-3B57-4B3E-A6D7-8F4E9C6484E3}" name="Column429" dataDxfId="31869" totalsRowDxfId="31868"/>
    <tableColumn id="451" xr3:uid="{286F8F1F-E948-460E-BDA5-63C33851FF68}" name="Column430" dataDxfId="31867" totalsRowDxfId="31866"/>
    <tableColumn id="452" xr3:uid="{C477DB7C-A7AE-4D5C-B558-DA1EA7A1BD7A}" name="Column431" dataDxfId="31865" totalsRowDxfId="31864"/>
    <tableColumn id="453" xr3:uid="{683F94CC-E467-4C3F-B036-EB6918D19378}" name="Column432" dataDxfId="31863" totalsRowDxfId="31862"/>
    <tableColumn id="454" xr3:uid="{A7A941CD-83F1-4EA9-8CAB-7E33F04FDE8D}" name="Column433" dataDxfId="31861" totalsRowDxfId="31860"/>
    <tableColumn id="455" xr3:uid="{22261584-A88A-4C95-A112-4167E5C28839}" name="Column434" dataDxfId="31859" totalsRowDxfId="31858"/>
    <tableColumn id="456" xr3:uid="{6C7DDF70-03FD-42E6-AD7D-48AC38CD925F}" name="Column435" dataDxfId="31857" totalsRowDxfId="31856"/>
    <tableColumn id="457" xr3:uid="{ADD97D95-7F97-4D34-A161-28B33D440E3F}" name="Column436" dataDxfId="31855" totalsRowDxfId="31854"/>
    <tableColumn id="458" xr3:uid="{5770B3F9-617F-4AA7-96D6-491E28F950B2}" name="Column437" dataDxfId="31853" totalsRowDxfId="31852"/>
    <tableColumn id="459" xr3:uid="{DE7354A8-EC27-4DF0-AF67-A0BCDDC97175}" name="Column438" dataDxfId="31851" totalsRowDxfId="31850"/>
    <tableColumn id="460" xr3:uid="{AE737C24-5BC2-411C-AD51-FDC5D8DD6659}" name="Column439" dataDxfId="31849" totalsRowDxfId="31848"/>
    <tableColumn id="461" xr3:uid="{7F7B3111-2574-4700-A742-E231322276A6}" name="Column440" dataDxfId="31847" totalsRowDxfId="31846"/>
    <tableColumn id="462" xr3:uid="{AE1D1863-036A-4B27-A51E-E3A56E4E148D}" name="Column441" dataDxfId="31845" totalsRowDxfId="31844"/>
    <tableColumn id="463" xr3:uid="{355B7880-5F42-4B2A-965F-782A8D3FAE25}" name="Column442" dataDxfId="31843" totalsRowDxfId="31842"/>
    <tableColumn id="464" xr3:uid="{3D62886F-B305-4CA6-9612-F05DE44A45EF}" name="Column443" dataDxfId="31841" totalsRowDxfId="31840"/>
    <tableColumn id="465" xr3:uid="{7373BC3E-C770-47D4-BD9C-2D3AE2027C08}" name="Column444" dataDxfId="31839" totalsRowDxfId="31838"/>
    <tableColumn id="466" xr3:uid="{5E8C652B-407E-4F50-87E4-DDF961166E53}" name="Column445" dataDxfId="31837" totalsRowDxfId="31836"/>
    <tableColumn id="467" xr3:uid="{3ACCBD94-96AB-4B4D-8025-CE4683D34A04}" name="Column446" dataDxfId="31835" totalsRowDxfId="31834"/>
    <tableColumn id="468" xr3:uid="{7C9489ED-0765-4F00-9779-4010FD1DFD3E}" name="Column447" dataDxfId="31833" totalsRowDxfId="31832"/>
    <tableColumn id="469" xr3:uid="{15DBF86E-A9B5-453D-8AA1-7CFFA44E95B5}" name="Column448" dataDxfId="31831" totalsRowDxfId="31830"/>
    <tableColumn id="470" xr3:uid="{5963DD19-096A-415C-BEA4-20D53001DF7D}" name="Column449" dataDxfId="31829" totalsRowDxfId="31828"/>
    <tableColumn id="471" xr3:uid="{54419FC0-120C-436E-927C-3600E96CAB8E}" name="Column450" dataDxfId="31827" totalsRowDxfId="31826"/>
    <tableColumn id="472" xr3:uid="{75619B03-1C17-43A5-ACCD-6E017990F044}" name="Column451" dataDxfId="31825" totalsRowDxfId="31824"/>
    <tableColumn id="473" xr3:uid="{BE025EB2-A61F-4687-B59D-03EA9A97AA71}" name="Column452" dataDxfId="31823" totalsRowDxfId="31822"/>
    <tableColumn id="474" xr3:uid="{06708FA9-2617-4188-B787-FDE4CF132389}" name="Column453" dataDxfId="31821" totalsRowDxfId="31820"/>
    <tableColumn id="475" xr3:uid="{FA6E341C-B45B-4F9D-8B40-FA2AF8E39614}" name="Column454" dataDxfId="31819" totalsRowDxfId="31818"/>
    <tableColumn id="476" xr3:uid="{60902285-7C9F-4DCD-859D-90416F5591C3}" name="Column455" dataDxfId="31817" totalsRowDxfId="31816"/>
    <tableColumn id="477" xr3:uid="{FACC9CA9-5DE8-4290-8658-81072A4934FB}" name="Column456" dataDxfId="31815" totalsRowDxfId="31814"/>
    <tableColumn id="478" xr3:uid="{6F8687FC-F688-4CC7-BF55-EE4332D7A36F}" name="Column457" dataDxfId="31813" totalsRowDxfId="31812"/>
    <tableColumn id="479" xr3:uid="{574BF2F4-AB81-4031-AB4B-532467BD4492}" name="Column458" dataDxfId="31811" totalsRowDxfId="31810"/>
    <tableColumn id="480" xr3:uid="{4BCD6B7F-A597-4B50-99B5-E5EACF4F5997}" name="Column459" dataDxfId="31809" totalsRowDxfId="31808"/>
    <tableColumn id="481" xr3:uid="{3E1C8C76-1A92-4A70-A0B2-B9A9319C5A09}" name="Column460" dataDxfId="31807" totalsRowDxfId="31806"/>
    <tableColumn id="482" xr3:uid="{CA2AB84F-6CF3-4824-8B4A-E94E2851E2E4}" name="Column461" dataDxfId="31805" totalsRowDxfId="31804"/>
    <tableColumn id="483" xr3:uid="{7353E6F6-9826-46E4-B41C-A6DE3040DC57}" name="Column462" dataDxfId="31803" totalsRowDxfId="31802"/>
    <tableColumn id="484" xr3:uid="{7EFEF9D1-5EB6-4974-B3D5-E8F98CCFDE72}" name="Column463" dataDxfId="31801" totalsRowDxfId="31800"/>
    <tableColumn id="485" xr3:uid="{431338D0-5858-4031-BD20-CE64569D77C5}" name="Column464" dataDxfId="31799" totalsRowDxfId="31798"/>
    <tableColumn id="486" xr3:uid="{299AACA0-CC36-4EE4-9F7A-B58303066F7B}" name="Column465" dataDxfId="31797" totalsRowDxfId="31796"/>
    <tableColumn id="487" xr3:uid="{4530EA1E-CD38-4EB1-8DCD-2AED6F7F0A81}" name="Column466" dataDxfId="31795" totalsRowDxfId="31794"/>
    <tableColumn id="488" xr3:uid="{71B40D90-5CD0-4947-BE9B-32588B2E3C47}" name="Column467" dataDxfId="31793" totalsRowDxfId="31792"/>
    <tableColumn id="489" xr3:uid="{294E5D77-F769-4AC8-A56C-59F6FD93BF1D}" name="Column468" dataDxfId="31791" totalsRowDxfId="31790"/>
    <tableColumn id="490" xr3:uid="{B5EF52DC-EADB-44EF-A941-F2C889093EEC}" name="Column469" dataDxfId="31789" totalsRowDxfId="31788"/>
    <tableColumn id="491" xr3:uid="{26689390-AA01-4DC9-8883-B9BC9B2612E6}" name="Column470" dataDxfId="31787" totalsRowDxfId="31786"/>
    <tableColumn id="492" xr3:uid="{9F72FA99-0E33-4C2F-8ACE-743A5F7F4B65}" name="Column471" dataDxfId="31785" totalsRowDxfId="31784"/>
    <tableColumn id="493" xr3:uid="{12679B25-86D5-4DCD-99F5-08FE8B3AE63A}" name="Column472" dataDxfId="31783" totalsRowDxfId="31782"/>
    <tableColumn id="494" xr3:uid="{09D9837B-5A10-4A42-A97C-16ECBB5C5B29}" name="Column473" dataDxfId="31781" totalsRowDxfId="31780"/>
    <tableColumn id="495" xr3:uid="{25F44AFD-72EC-47DC-A4D9-A0D6995F0C16}" name="Column474" dataDxfId="31779" totalsRowDxfId="31778"/>
    <tableColumn id="496" xr3:uid="{EF7062B2-1E49-4AC1-AFB9-5BED3A6796F2}" name="Column475" dataDxfId="31777" totalsRowDxfId="31776"/>
    <tableColumn id="497" xr3:uid="{F44EE538-7D85-46CC-812A-AFDBAC4BDF29}" name="Column476" dataDxfId="31775" totalsRowDxfId="31774"/>
    <tableColumn id="498" xr3:uid="{0E7E1C6D-E29E-40E4-AFF8-1DDE6F9DFF9D}" name="Column477" dataDxfId="31773" totalsRowDxfId="31772"/>
    <tableColumn id="499" xr3:uid="{AB5245EA-CE42-4C9A-92B3-5B8226AC64E7}" name="Column478" dataDxfId="31771" totalsRowDxfId="31770"/>
    <tableColumn id="500" xr3:uid="{CE206C13-1D5F-4DAB-AA26-17D56DACA34A}" name="Column479" dataDxfId="31769" totalsRowDxfId="31768"/>
    <tableColumn id="501" xr3:uid="{3B8D0861-DE67-4842-A2AD-2AE2F0BB1B8C}" name="Column480" dataDxfId="31767" totalsRowDxfId="31766"/>
    <tableColumn id="502" xr3:uid="{5BD6D9ED-91F6-4CCE-872D-B7C8CADFC47F}" name="Column481" dataDxfId="31765" totalsRowDxfId="31764"/>
    <tableColumn id="503" xr3:uid="{08AF5242-BA43-4419-A2F5-DEC1F65F2D36}" name="Column482" dataDxfId="31763" totalsRowDxfId="31762"/>
    <tableColumn id="504" xr3:uid="{E790B929-CF25-4CC4-9F9A-65721A2657D1}" name="Column483" dataDxfId="31761" totalsRowDxfId="31760"/>
    <tableColumn id="505" xr3:uid="{1E209408-FDB2-4DAC-BABA-E82857789639}" name="Column484" dataDxfId="31759" totalsRowDxfId="31758"/>
    <tableColumn id="506" xr3:uid="{11AF021A-F715-40E7-BD29-BABD236DFCCB}" name="Column485" dataDxfId="31757" totalsRowDxfId="31756"/>
    <tableColumn id="507" xr3:uid="{824440D8-8304-4C54-85F6-5CF365A9EB22}" name="Column486" dataDxfId="31755" totalsRowDxfId="31754"/>
    <tableColumn id="508" xr3:uid="{6DA0DF8F-370B-483B-BCA6-DC7C4FF4EFCB}" name="Column487" dataDxfId="31753" totalsRowDxfId="31752"/>
    <tableColumn id="509" xr3:uid="{67EEDF58-E7A5-4BAD-81C3-8AD0C207E148}" name="Column488" dataDxfId="31751" totalsRowDxfId="31750"/>
    <tableColumn id="510" xr3:uid="{D285DAB7-BCA3-44EE-9EFF-CAD031E2DD27}" name="Column489" dataDxfId="31749" totalsRowDxfId="31748"/>
    <tableColumn id="511" xr3:uid="{89E27869-E629-4405-9FD1-E912436B9818}" name="Column490" dataDxfId="31747" totalsRowDxfId="31746"/>
    <tableColumn id="512" xr3:uid="{47933577-53DD-46B4-AB09-B5136695F05E}" name="Column491" dataDxfId="31745" totalsRowDxfId="31744"/>
    <tableColumn id="513" xr3:uid="{8D38C71E-EFBD-43C8-B398-CAA210B8FAA3}" name="Column492" dataDxfId="31743" totalsRowDxfId="31742"/>
    <tableColumn id="514" xr3:uid="{1E0984EC-3670-49B9-9DF1-C6959030E059}" name="Column493" dataDxfId="31741" totalsRowDxfId="31740"/>
    <tableColumn id="515" xr3:uid="{713E001E-BE61-474D-8E2B-4657AF97F72A}" name="Column494" dataDxfId="31739" totalsRowDxfId="31738"/>
    <tableColumn id="516" xr3:uid="{8269DDE6-88BF-4CFB-8309-D8E24382938F}" name="Column495" dataDxfId="31737" totalsRowDxfId="31736"/>
    <tableColumn id="517" xr3:uid="{4C8DCA29-FDB9-4B42-ADCF-D7EB0D92792E}" name="Column496" dataDxfId="31735" totalsRowDxfId="31734"/>
    <tableColumn id="518" xr3:uid="{D9DBF249-8A74-407C-BA0B-27EA40E55395}" name="Column497" dataDxfId="31733" totalsRowDxfId="31732"/>
    <tableColumn id="519" xr3:uid="{6BBB44C9-D20B-4015-952A-01C5D1EC598D}" name="Column498" dataDxfId="31731" totalsRowDxfId="31730"/>
    <tableColumn id="520" xr3:uid="{BB099EA0-3676-44C5-90F0-9C94C7DA1892}" name="Column499" dataDxfId="31729" totalsRowDxfId="31728"/>
    <tableColumn id="521" xr3:uid="{AE65068D-EB59-47B8-8B32-C9C19F4B05B5}" name="Column500" dataDxfId="31727" totalsRowDxfId="31726"/>
    <tableColumn id="522" xr3:uid="{C5F9C2EB-868C-4DF7-843E-14FE4C7F36CE}" name="Column501" dataDxfId="31725" totalsRowDxfId="31724"/>
    <tableColumn id="523" xr3:uid="{36E3D656-A508-43E5-9250-E84DEA658E6D}" name="Column502" dataDxfId="31723" totalsRowDxfId="31722"/>
    <tableColumn id="524" xr3:uid="{DD59680C-8660-4CBA-BC52-3268DFC98FA7}" name="Column503" dataDxfId="31721" totalsRowDxfId="31720"/>
    <tableColumn id="525" xr3:uid="{C77D68B7-D03B-4C03-8899-9473DCE2292F}" name="Column504" dataDxfId="31719" totalsRowDxfId="31718"/>
    <tableColumn id="526" xr3:uid="{556120C9-7826-4BBA-8E50-7B476BC98E50}" name="Column505" dataDxfId="31717" totalsRowDxfId="31716"/>
    <tableColumn id="527" xr3:uid="{2E963A6A-8BE5-4D73-8661-1E9D3F1452F1}" name="Column506" dataDxfId="31715" totalsRowDxfId="31714"/>
    <tableColumn id="528" xr3:uid="{BBBC6E48-1DC8-4E03-9D5F-805E92AF6C81}" name="Column507" dataDxfId="31713" totalsRowDxfId="31712"/>
    <tableColumn id="529" xr3:uid="{A115B6E2-46A5-4203-9A75-1D9CDC8809EE}" name="Column508" dataDxfId="31711" totalsRowDxfId="31710"/>
    <tableColumn id="530" xr3:uid="{6652B8BD-2F29-4B9C-A349-C989F8B96B63}" name="Column509" dataDxfId="31709" totalsRowDxfId="31708"/>
    <tableColumn id="531" xr3:uid="{00770638-C4FF-416C-A1C0-E8CF119B49D0}" name="Column510" dataDxfId="31707" totalsRowDxfId="31706"/>
    <tableColumn id="532" xr3:uid="{7A0FAF6F-ADDB-4BFD-AF32-11CD3CB740F7}" name="Column511" dataDxfId="31705" totalsRowDxfId="31704"/>
    <tableColumn id="533" xr3:uid="{A4418826-A1DE-44D4-B0CB-03E28C0F2F14}" name="Column512" dataDxfId="31703" totalsRowDxfId="31702"/>
    <tableColumn id="534" xr3:uid="{3ADD4B96-BC66-4299-A754-50A503124760}" name="Column513" dataDxfId="31701" totalsRowDxfId="31700"/>
    <tableColumn id="535" xr3:uid="{2B9CB85A-5245-42BF-B130-D403E27C1702}" name="Column514" dataDxfId="31699" totalsRowDxfId="31698"/>
    <tableColumn id="536" xr3:uid="{A2C239BD-AF5E-4406-BC42-5F17B16C3743}" name="Column515" dataDxfId="31697" totalsRowDxfId="31696"/>
    <tableColumn id="537" xr3:uid="{BA3E7B95-B1AA-4AAA-A0C9-0E48C03A3235}" name="Column516" dataDxfId="31695" totalsRowDxfId="31694"/>
    <tableColumn id="538" xr3:uid="{3E8356E1-4997-4DFE-9440-70050E33417B}" name="Column517" dataDxfId="31693" totalsRowDxfId="31692"/>
    <tableColumn id="539" xr3:uid="{632E6CF6-4BE3-4C19-94B3-11861B30B802}" name="Column518" dataDxfId="31691" totalsRowDxfId="31690"/>
    <tableColumn id="540" xr3:uid="{196472EE-AEC3-4021-8F07-8014F0EC97D4}" name="Column519" dataDxfId="31689" totalsRowDxfId="31688"/>
    <tableColumn id="541" xr3:uid="{968D44D2-5BFE-4CDC-8EF5-8BC0A4D2E1CA}" name="Column520" dataDxfId="31687" totalsRowDxfId="31686"/>
    <tableColumn id="542" xr3:uid="{23FD6669-857F-46FE-B153-C7126CF15332}" name="Column521" dataDxfId="31685" totalsRowDxfId="31684"/>
    <tableColumn id="543" xr3:uid="{EEFADAD2-1340-4F4C-AF35-E8AF27E0302D}" name="Column522" dataDxfId="31683" totalsRowDxfId="31682"/>
    <tableColumn id="544" xr3:uid="{97214872-B134-48B4-B72B-6B58CA8AFAA0}" name="Column523" dataDxfId="31681" totalsRowDxfId="31680"/>
    <tableColumn id="545" xr3:uid="{84587E4F-1DB7-4A12-85AC-0148A281E8E6}" name="Column524" dataDxfId="31679" totalsRowDxfId="31678"/>
    <tableColumn id="546" xr3:uid="{904BB71F-72D8-4954-AAF8-CC47799EC75D}" name="Column525" dataDxfId="31677" totalsRowDxfId="31676"/>
    <tableColumn id="547" xr3:uid="{8B5B7F2B-65B1-4AC0-A48E-321705571171}" name="Column526" dataDxfId="31675" totalsRowDxfId="31674"/>
    <tableColumn id="548" xr3:uid="{CBF58968-AB47-4354-8E3A-C8F1F8412FCC}" name="Column527" dataDxfId="31673" totalsRowDxfId="31672"/>
    <tableColumn id="549" xr3:uid="{17C699D2-CF64-4DBE-AB90-3C52450A5C77}" name="Column528" dataDxfId="31671" totalsRowDxfId="31670"/>
    <tableColumn id="550" xr3:uid="{E205C43A-6A43-4B35-9019-6E1AB69810A4}" name="Column529" dataDxfId="31669" totalsRowDxfId="31668"/>
    <tableColumn id="551" xr3:uid="{E502C7E1-686D-4321-B879-0264F4384E4D}" name="Column530" dataDxfId="31667" totalsRowDxfId="31666"/>
    <tableColumn id="552" xr3:uid="{CC517D25-3F1F-497A-A026-3CE87A865E17}" name="Column531" dataDxfId="31665" totalsRowDxfId="31664"/>
    <tableColumn id="553" xr3:uid="{670B8544-D5B8-4D60-AA29-91F1F57AC9FD}" name="Column532" dataDxfId="31663" totalsRowDxfId="31662"/>
    <tableColumn id="554" xr3:uid="{B72F3788-6501-424E-8AB9-FAD95E632341}" name="Column533" dataDxfId="31661" totalsRowDxfId="31660"/>
    <tableColumn id="555" xr3:uid="{2C2A2D02-FF36-4433-BD65-C630D682A1B2}" name="Column534" dataDxfId="31659" totalsRowDxfId="31658"/>
    <tableColumn id="556" xr3:uid="{EB887533-B02D-410C-968D-93BBC295C660}" name="Column535" dataDxfId="31657" totalsRowDxfId="31656"/>
    <tableColumn id="557" xr3:uid="{24585AF6-618E-4DC3-A372-BF2CB89611B3}" name="Column536" dataDxfId="31655" totalsRowDxfId="31654"/>
    <tableColumn id="558" xr3:uid="{4C4C6A16-1F5B-4E77-BD2E-5CC0DDC1CD44}" name="Column537" dataDxfId="31653" totalsRowDxfId="31652"/>
    <tableColumn id="559" xr3:uid="{CEB8647B-C621-4D1A-9C94-90B45AFA8F08}" name="Column538" dataDxfId="31651" totalsRowDxfId="31650"/>
    <tableColumn id="560" xr3:uid="{0E99AD30-27CE-4F2B-8443-5C76EBF110F9}" name="Column539" dataDxfId="31649" totalsRowDxfId="31648"/>
    <tableColumn id="561" xr3:uid="{F699B30A-EB13-4FE9-BC6E-D0A6C5F5DBC6}" name="Column540" dataDxfId="31647" totalsRowDxfId="31646"/>
    <tableColumn id="562" xr3:uid="{A28FD519-A704-4B27-9213-D56D116CF585}" name="Column541" dataDxfId="31645" totalsRowDxfId="31644"/>
    <tableColumn id="563" xr3:uid="{22FF6A08-3032-4B0C-870F-E8496E4F030F}" name="Column542" dataDxfId="31643" totalsRowDxfId="31642"/>
    <tableColumn id="564" xr3:uid="{E8B8DE4A-C3CA-4B8C-BB64-0C836C90B2B3}" name="Column543" dataDxfId="31641" totalsRowDxfId="31640"/>
    <tableColumn id="565" xr3:uid="{FA061E67-4C7C-4DEB-B78F-4EDC5D9F1B89}" name="Column544" dataDxfId="31639" totalsRowDxfId="31638"/>
    <tableColumn id="566" xr3:uid="{25F2C6F0-CAA2-42CA-A039-5EBC0F862C24}" name="Column545" dataDxfId="31637" totalsRowDxfId="31636"/>
    <tableColumn id="567" xr3:uid="{58BF6ABD-31F6-4AB8-B2F8-A56E68947434}" name="Column546" dataDxfId="31635" totalsRowDxfId="31634"/>
    <tableColumn id="568" xr3:uid="{7C5CCCCB-F910-448C-87D1-A45333FB9139}" name="Column547" dataDxfId="31633" totalsRowDxfId="31632"/>
    <tableColumn id="569" xr3:uid="{B5F72B19-2F9F-4C10-BF35-79279E6A880E}" name="Column548" dataDxfId="31631" totalsRowDxfId="31630"/>
    <tableColumn id="570" xr3:uid="{7BAD6AF7-06F5-481F-BE96-7646F96FD52B}" name="Column549" dataDxfId="31629" totalsRowDxfId="31628"/>
    <tableColumn id="571" xr3:uid="{21811B8C-01AB-4671-AFDA-D04C3944C2BF}" name="Column550" dataDxfId="31627" totalsRowDxfId="31626"/>
    <tableColumn id="572" xr3:uid="{60040DD0-0F57-44B2-AAD7-90BFC7E50F63}" name="Column551" dataDxfId="31625" totalsRowDxfId="31624"/>
    <tableColumn id="573" xr3:uid="{13DBFF76-93B0-476E-A13B-52B0B897D838}" name="Column552" dataDxfId="31623" totalsRowDxfId="31622"/>
    <tableColumn id="574" xr3:uid="{6D450B30-4D26-4728-9654-5B2DC270FB92}" name="Column553" dataDxfId="31621" totalsRowDxfId="31620"/>
    <tableColumn id="575" xr3:uid="{9B0BC3D9-9FEE-44C4-8EB0-9865560FEC00}" name="Column554" dataDxfId="31619" totalsRowDxfId="31618"/>
    <tableColumn id="576" xr3:uid="{086C8E2B-58D1-4124-B8C1-4E58B129283C}" name="Column555" dataDxfId="31617" totalsRowDxfId="31616"/>
    <tableColumn id="577" xr3:uid="{0B74B74A-4D58-4EB4-86B8-F16269721C56}" name="Column556" dataDxfId="31615" totalsRowDxfId="31614"/>
    <tableColumn id="578" xr3:uid="{2F91E147-EC94-433B-A8AD-A64081C3EE51}" name="Column557" dataDxfId="31613" totalsRowDxfId="31612"/>
    <tableColumn id="579" xr3:uid="{904D6BDE-0212-4D83-B369-EBD9847D9E19}" name="Column558" dataDxfId="31611" totalsRowDxfId="31610"/>
    <tableColumn id="580" xr3:uid="{042C3E25-82AC-459C-BE31-41DC4DD5AF61}" name="Column559" dataDxfId="31609" totalsRowDxfId="31608"/>
    <tableColumn id="581" xr3:uid="{51D39062-3976-4C62-B27B-C8D812CF1C80}" name="Column560" dataDxfId="31607" totalsRowDxfId="31606"/>
    <tableColumn id="582" xr3:uid="{A38CB0B5-68C1-41BA-8382-124C1BDB0730}" name="Column561" dataDxfId="31605" totalsRowDxfId="31604"/>
    <tableColumn id="583" xr3:uid="{1B341F0B-A083-45F7-B5B6-8855CD88B336}" name="Column562" dataDxfId="31603" totalsRowDxfId="31602"/>
    <tableColumn id="584" xr3:uid="{1F9AB9FF-89D7-414E-93C1-0C90216672C2}" name="Column563" dataDxfId="31601" totalsRowDxfId="31600"/>
    <tableColumn id="585" xr3:uid="{D1732030-10B9-4C69-BA64-DFC42A7928AC}" name="Column564" dataDxfId="31599" totalsRowDxfId="31598"/>
    <tableColumn id="586" xr3:uid="{61E4D243-3C91-4360-9131-A2B6BED647B9}" name="Column565" dataDxfId="31597" totalsRowDxfId="31596"/>
    <tableColumn id="587" xr3:uid="{2EEB3F06-0EB5-4635-8B9C-6AD74213C6F0}" name="Column566" dataDxfId="31595" totalsRowDxfId="31594"/>
    <tableColumn id="588" xr3:uid="{515D4B08-726C-4A25-9AF6-3349AFF743C5}" name="Column567" dataDxfId="31593" totalsRowDxfId="31592"/>
    <tableColumn id="589" xr3:uid="{2CEF653E-C28F-466C-86B1-E688EE336644}" name="Column568" dataDxfId="31591" totalsRowDxfId="31590"/>
    <tableColumn id="590" xr3:uid="{5B2AC815-4728-4BE4-BC9B-BE380B339BC1}" name="Column569" dataDxfId="31589" totalsRowDxfId="31588"/>
    <tableColumn id="591" xr3:uid="{7FA4B20C-362C-4BB1-BBE3-3C77F2A7CD69}" name="Column570" dataDxfId="31587" totalsRowDxfId="31586"/>
    <tableColumn id="592" xr3:uid="{D531E5CB-31B6-4454-BDFD-CF4B8FE864B1}" name="Column571" dataDxfId="31585" totalsRowDxfId="31584"/>
    <tableColumn id="593" xr3:uid="{19A4C712-DBEB-421A-88FA-0D41F294045F}" name="Column572" dataDxfId="31583" totalsRowDxfId="31582"/>
    <tableColumn id="594" xr3:uid="{E7E842D9-A658-47C0-BB41-78E8ED225086}" name="Column573" dataDxfId="31581" totalsRowDxfId="31580"/>
    <tableColumn id="595" xr3:uid="{D962918B-81CF-4AC1-8910-A839784BB65D}" name="Column574" dataDxfId="31579" totalsRowDxfId="31578"/>
    <tableColumn id="596" xr3:uid="{820CA23D-C67D-451D-B811-93166BA13D58}" name="Column575" dataDxfId="31577" totalsRowDxfId="31576"/>
    <tableColumn id="597" xr3:uid="{1192BEC5-21A4-4E9A-998B-2D652010A3AC}" name="Column576" dataDxfId="31575" totalsRowDxfId="31574"/>
    <tableColumn id="598" xr3:uid="{D08A88FD-655B-4CA1-9A9D-D89FEEAF0FF2}" name="Column577" dataDxfId="31573" totalsRowDxfId="31572"/>
    <tableColumn id="599" xr3:uid="{3E17A1AF-8A42-4A95-91DE-2354425CE09B}" name="Column578" dataDxfId="31571" totalsRowDxfId="31570"/>
    <tableColumn id="600" xr3:uid="{703073C7-F6E4-4D10-AC22-E93828D5F44D}" name="Column579" dataDxfId="31569" totalsRowDxfId="31568"/>
    <tableColumn id="601" xr3:uid="{BE14FEF4-F747-4799-BEF3-9129E198DA85}" name="Column580" dataDxfId="31567" totalsRowDxfId="31566"/>
    <tableColumn id="602" xr3:uid="{CE8EA79A-FE23-45C2-8ECC-E6258D963940}" name="Column581" dataDxfId="31565" totalsRowDxfId="31564"/>
    <tableColumn id="603" xr3:uid="{EEE81042-3D20-4B28-9103-FBFA376ECE56}" name="Column582" dataDxfId="31563" totalsRowDxfId="31562"/>
    <tableColumn id="604" xr3:uid="{E95073C0-28B3-4C02-AD99-DE8BE6F064DF}" name="Column583" dataDxfId="31561" totalsRowDxfId="31560"/>
    <tableColumn id="605" xr3:uid="{C66B48FB-4AF1-4450-BC16-052D5E689F42}" name="Column584" dataDxfId="31559" totalsRowDxfId="31558"/>
    <tableColumn id="606" xr3:uid="{F253D3B7-6B8E-4E65-B1C5-BCCB41F3601D}" name="Column585" dataDxfId="31557" totalsRowDxfId="31556"/>
    <tableColumn id="607" xr3:uid="{3C038EC5-A504-4796-8A13-FD95E92B5888}" name="Column586" dataDxfId="31555" totalsRowDxfId="31554"/>
    <tableColumn id="608" xr3:uid="{F93A3E33-ABB7-4188-BD00-21FEE24771AB}" name="Column587" dataDxfId="31553" totalsRowDxfId="31552"/>
    <tableColumn id="609" xr3:uid="{6F2DCCDA-BFD2-4DBB-906D-0F2850ED6BEC}" name="Column588" dataDxfId="31551" totalsRowDxfId="31550"/>
    <tableColumn id="610" xr3:uid="{11E894D9-C0F8-4F4A-B950-FB3FDF7F9A7D}" name="Column589" dataDxfId="31549" totalsRowDxfId="31548"/>
    <tableColumn id="611" xr3:uid="{5659EA95-7A33-4490-B7E7-9F46F768E83E}" name="Column590" dataDxfId="31547" totalsRowDxfId="31546"/>
    <tableColumn id="612" xr3:uid="{B8AEDAD7-DE60-40AF-A571-643E7D94A5C8}" name="Column591" dataDxfId="31545" totalsRowDxfId="31544"/>
    <tableColumn id="613" xr3:uid="{6BA3ECDA-E2F4-4526-9B20-91A424EFF435}" name="Column592" dataDxfId="31543" totalsRowDxfId="31542"/>
    <tableColumn id="614" xr3:uid="{5B7D4BD0-04A7-4859-B976-2B6B4A381A41}" name="Column593" dataDxfId="31541" totalsRowDxfId="31540"/>
    <tableColumn id="615" xr3:uid="{50E53FA6-F100-4033-A4ED-38BCD510166C}" name="Column594" dataDxfId="31539" totalsRowDxfId="31538"/>
    <tableColumn id="616" xr3:uid="{B6419565-B0F0-424E-91DA-CDCCAAB33D63}" name="Column595" dataDxfId="31537" totalsRowDxfId="31536"/>
    <tableColumn id="617" xr3:uid="{D2B19C17-3DE2-4A9E-9D4A-06E8DCC348C9}" name="Column596" dataDxfId="31535" totalsRowDxfId="31534"/>
    <tableColumn id="618" xr3:uid="{75D1C237-1085-4230-B4A5-9499E53EFB8A}" name="Column597" dataDxfId="31533" totalsRowDxfId="31532"/>
    <tableColumn id="619" xr3:uid="{1E8B2873-85FC-461A-92A0-D5D41F38F49B}" name="Column598" dataDxfId="31531" totalsRowDxfId="31530"/>
    <tableColumn id="620" xr3:uid="{C1B46510-DD7C-4AC5-BCF7-C560AFF7ABE5}" name="Column599" dataDxfId="31529" totalsRowDxfId="31528"/>
    <tableColumn id="621" xr3:uid="{DA5FD855-48B7-48E1-9A66-B4E7590C113B}" name="Column600" dataDxfId="31527" totalsRowDxfId="31526"/>
    <tableColumn id="622" xr3:uid="{E098A81D-81E4-45D4-BB9F-840B66BC1E46}" name="Column601" dataDxfId="31525" totalsRowDxfId="31524"/>
    <tableColumn id="623" xr3:uid="{79533AA3-FE09-436E-AE2C-15276C653D5F}" name="Column602" dataDxfId="31523" totalsRowDxfId="31522"/>
    <tableColumn id="624" xr3:uid="{212FFB11-352F-42BD-A9F6-1EFF1269BFFC}" name="Column603" dataDxfId="31521" totalsRowDxfId="31520"/>
    <tableColumn id="625" xr3:uid="{243AD20C-BEA2-478C-B3AE-34ADE852F2FF}" name="Column604" dataDxfId="31519" totalsRowDxfId="31518"/>
    <tableColumn id="626" xr3:uid="{0E07EEE5-7AA3-4991-B48C-6F4A67CF18B2}" name="Column605" dataDxfId="31517" totalsRowDxfId="31516"/>
    <tableColumn id="627" xr3:uid="{A5EA2F43-C781-42D8-89A1-669F8A20111B}" name="Column606" dataDxfId="31515" totalsRowDxfId="31514"/>
    <tableColumn id="628" xr3:uid="{85C65043-81AF-4D1E-9617-69EC6B111FE4}" name="Column607" dataDxfId="31513" totalsRowDxfId="31512"/>
    <tableColumn id="629" xr3:uid="{F95C3529-810E-4D96-89B1-755839936880}" name="Column608" dataDxfId="31511" totalsRowDxfId="31510"/>
    <tableColumn id="630" xr3:uid="{052E0A42-0347-46F1-8912-585CFA8E3615}" name="Column609" dataDxfId="31509" totalsRowDxfId="31508"/>
    <tableColumn id="631" xr3:uid="{F413E236-ED92-4555-BBC3-00493334FB0A}" name="Column610" dataDxfId="31507" totalsRowDxfId="31506"/>
    <tableColumn id="632" xr3:uid="{7887BCE6-31A9-4390-8B98-455B4D09BFB3}" name="Column611" dataDxfId="31505" totalsRowDxfId="31504"/>
    <tableColumn id="633" xr3:uid="{A58E43C3-7D1E-4700-B974-E87FF0B9AA14}" name="Column612" dataDxfId="31503" totalsRowDxfId="31502"/>
    <tableColumn id="634" xr3:uid="{568BD558-900E-4CDB-9289-32CE23E61013}" name="Column613" dataDxfId="31501" totalsRowDxfId="31500"/>
    <tableColumn id="635" xr3:uid="{7D6CF145-0AB3-497C-BAAE-E9F12B4287FF}" name="Column614" dataDxfId="31499" totalsRowDxfId="31498"/>
    <tableColumn id="636" xr3:uid="{C2194685-B873-4DC4-8F58-0E05A192D0A7}" name="Column615" dataDxfId="31497" totalsRowDxfId="31496"/>
    <tableColumn id="637" xr3:uid="{50BB3C92-663C-47F5-A5A3-8BF8055CD7E4}" name="Column616" dataDxfId="31495" totalsRowDxfId="31494"/>
    <tableColumn id="638" xr3:uid="{15411CA2-C12A-414F-AD91-E969D6E059A8}" name="Column617" dataDxfId="31493" totalsRowDxfId="31492"/>
    <tableColumn id="639" xr3:uid="{5C901B49-21B4-426C-A13D-039E76EA8CF3}" name="Column618" dataDxfId="31491" totalsRowDxfId="31490"/>
    <tableColumn id="640" xr3:uid="{5A16309D-717C-4AB7-83F9-E2F3FB5D244F}" name="Column619" dataDxfId="31489" totalsRowDxfId="31488"/>
    <tableColumn id="641" xr3:uid="{D619E89E-9451-4E4C-A299-91D10B8C6C8D}" name="Column620" dataDxfId="31487" totalsRowDxfId="31486"/>
    <tableColumn id="642" xr3:uid="{BED3CC46-307B-4BDD-A509-406ADD3444CE}" name="Column621" dataDxfId="31485" totalsRowDxfId="31484"/>
    <tableColumn id="643" xr3:uid="{83566B09-1ACC-4AD8-A77B-AF90A312247E}" name="Column622" dataDxfId="31483" totalsRowDxfId="31482"/>
    <tableColumn id="644" xr3:uid="{1C3EDA72-2955-4645-8074-24DF3B04F77A}" name="Column623" dataDxfId="31481" totalsRowDxfId="31480"/>
    <tableColumn id="645" xr3:uid="{3E6A348B-CD57-4686-9D1E-C2EC0C729F8F}" name="Column624" dataDxfId="31479" totalsRowDxfId="31478"/>
    <tableColumn id="646" xr3:uid="{A0E20E7B-5850-4EA9-8FE8-C0BCC76267AA}" name="Column625" dataDxfId="31477" totalsRowDxfId="31476"/>
    <tableColumn id="647" xr3:uid="{34CA6BDB-6E26-48B8-9BF6-96100C730E36}" name="Column626" dataDxfId="31475" totalsRowDxfId="31474"/>
    <tableColumn id="648" xr3:uid="{93D8D6FA-7BC7-4B56-8F61-04FF5833573B}" name="Column627" dataDxfId="31473" totalsRowDxfId="31472"/>
    <tableColumn id="649" xr3:uid="{275AC9DF-939A-4954-B2A5-3BA993EBF9BB}" name="Column628" dataDxfId="31471" totalsRowDxfId="31470"/>
    <tableColumn id="650" xr3:uid="{236AE538-2CAA-488C-91C2-5E5BC46A2CD5}" name="Column629" dataDxfId="31469" totalsRowDxfId="31468"/>
    <tableColumn id="651" xr3:uid="{BD8C4167-7F5C-48CA-BA7B-E89210869034}" name="Column630" dataDxfId="31467" totalsRowDxfId="31466"/>
    <tableColumn id="652" xr3:uid="{5C20E5E2-FEE0-472A-B8B5-88B2DA3B3328}" name="Column631" dataDxfId="31465" totalsRowDxfId="31464"/>
    <tableColumn id="653" xr3:uid="{F2B4886E-3077-46AB-8F46-8BFA038B000D}" name="Column632" dataDxfId="31463" totalsRowDxfId="31462"/>
    <tableColumn id="654" xr3:uid="{3A517EC1-1339-4537-AF5B-24FF9F78208F}" name="Column633" dataDxfId="31461" totalsRowDxfId="31460"/>
    <tableColumn id="655" xr3:uid="{CA30559E-49ED-4AF3-9BC1-BC4E5FCDA2E2}" name="Column634" dataDxfId="31459" totalsRowDxfId="31458"/>
    <tableColumn id="656" xr3:uid="{52F1BBC0-502C-4971-A736-3EE62D63D567}" name="Column635" dataDxfId="31457" totalsRowDxfId="31456"/>
    <tableColumn id="657" xr3:uid="{AE52BC3B-8D08-4FAF-90EB-1DDB7ED41E71}" name="Column636" dataDxfId="31455" totalsRowDxfId="31454"/>
    <tableColumn id="658" xr3:uid="{2174BF9A-7A77-4C5E-8844-7DB1F39811C3}" name="Column637" dataDxfId="31453" totalsRowDxfId="31452"/>
    <tableColumn id="659" xr3:uid="{29505442-B40C-4A61-B87B-27260B662CFA}" name="Column638" dataDxfId="31451" totalsRowDxfId="31450"/>
    <tableColumn id="660" xr3:uid="{1D3A258A-32EE-4442-9754-9753803F4A31}" name="Column639" dataDxfId="31449" totalsRowDxfId="31448"/>
    <tableColumn id="661" xr3:uid="{0AE4E43B-3EB7-4CD1-9BFA-0058975A7CDF}" name="Column640" dataDxfId="31447" totalsRowDxfId="31446"/>
    <tableColumn id="662" xr3:uid="{6A733FAC-E3E0-4972-824F-A9659CF8520F}" name="Column641" dataDxfId="31445" totalsRowDxfId="31444"/>
    <tableColumn id="663" xr3:uid="{2DB62036-EB39-493C-BF1D-3B68E2580634}" name="Column642" dataDxfId="31443" totalsRowDxfId="31442"/>
    <tableColumn id="664" xr3:uid="{2E8CFBCE-F64B-4907-9915-A47AA98F4808}" name="Column643" dataDxfId="31441" totalsRowDxfId="31440"/>
    <tableColumn id="665" xr3:uid="{0075CB79-17F7-4EF8-A26E-03D9668B1C5E}" name="Column644" dataDxfId="31439" totalsRowDxfId="31438"/>
    <tableColumn id="666" xr3:uid="{AAB4678E-F7B8-47B2-92AB-4E0E4C615DCF}" name="Column645" dataDxfId="31437" totalsRowDxfId="31436"/>
    <tableColumn id="667" xr3:uid="{99D7E8D6-D4B8-43F8-A1BA-AA996C03657B}" name="Column646" dataDxfId="31435" totalsRowDxfId="31434"/>
    <tableColumn id="668" xr3:uid="{139ACD05-4A78-49EC-A269-35849E03D1C3}" name="Column647" dataDxfId="31433" totalsRowDxfId="31432"/>
    <tableColumn id="669" xr3:uid="{578EEDE2-1FB9-4C4B-9300-E8D7B44CDB26}" name="Column648" dataDxfId="31431" totalsRowDxfId="31430"/>
    <tableColumn id="670" xr3:uid="{D49FB27C-AD3C-4D35-8E5A-E4060CC4430F}" name="Column649" dataDxfId="31429" totalsRowDxfId="31428"/>
    <tableColumn id="671" xr3:uid="{FC4E34CB-6D3F-4AF6-86E6-0114A245576E}" name="Column650" dataDxfId="31427" totalsRowDxfId="31426"/>
    <tableColumn id="672" xr3:uid="{AB642B1C-FB93-46EA-9DA4-44EF58473484}" name="Column651" dataDxfId="31425" totalsRowDxfId="31424"/>
    <tableColumn id="673" xr3:uid="{4B6F22DC-2EB2-4CAB-AAD8-165391D9E8F4}" name="Column652" dataDxfId="31423" totalsRowDxfId="31422"/>
    <tableColumn id="674" xr3:uid="{05E800A0-A64D-46FE-96D4-ED4D60D0E808}" name="Column653" dataDxfId="31421" totalsRowDxfId="31420"/>
    <tableColumn id="675" xr3:uid="{47AA0F31-7C2F-4AF4-BC1A-FC7A436E24D7}" name="Column654" dataDxfId="31419" totalsRowDxfId="31418"/>
    <tableColumn id="676" xr3:uid="{AF0ABBCE-5251-4ED3-9F02-05EE04A11D60}" name="Column655" dataDxfId="31417" totalsRowDxfId="31416"/>
    <tableColumn id="677" xr3:uid="{09E4D2F1-E863-448D-A5BE-3901AF8EF181}" name="Column656" dataDxfId="31415" totalsRowDxfId="31414"/>
    <tableColumn id="678" xr3:uid="{6C13B59C-6ECA-4B46-B31A-96AC71A4BC43}" name="Column657" dataDxfId="31413" totalsRowDxfId="31412"/>
    <tableColumn id="679" xr3:uid="{43D013EC-FCCB-452C-B700-8EA76C003DFC}" name="Column658" dataDxfId="31411" totalsRowDxfId="31410"/>
    <tableColumn id="680" xr3:uid="{8A0BB632-8409-4156-BD5B-9F92AC4FCE0D}" name="Column659" dataDxfId="31409" totalsRowDxfId="31408"/>
    <tableColumn id="681" xr3:uid="{29532DCE-AD49-4875-ACC4-EDE869AB1C2B}" name="Column660" dataDxfId="31407" totalsRowDxfId="31406"/>
    <tableColumn id="682" xr3:uid="{DD360462-2A36-428C-B718-45032FB54276}" name="Column661" dataDxfId="31405" totalsRowDxfId="31404"/>
    <tableColumn id="683" xr3:uid="{FDA9A7C9-C5AF-46B1-9A83-E8DD8A66696C}" name="Column662" dataDxfId="31403" totalsRowDxfId="31402"/>
    <tableColumn id="684" xr3:uid="{F2523C6B-655F-425E-BA2C-BEBDA38E6C6D}" name="Column663" dataDxfId="31401" totalsRowDxfId="31400"/>
    <tableColumn id="685" xr3:uid="{1FE41FD8-6921-47FA-B972-3A720FC914AB}" name="Column664" dataDxfId="31399" totalsRowDxfId="31398"/>
    <tableColumn id="686" xr3:uid="{4A092C0C-6CAC-432E-AD73-C8D60DC2530B}" name="Column665" dataDxfId="31397" totalsRowDxfId="31396"/>
    <tableColumn id="687" xr3:uid="{E7AF55CB-4FA5-444A-A2E9-E5F1D87FE26F}" name="Column666" dataDxfId="31395" totalsRowDxfId="31394"/>
    <tableColumn id="688" xr3:uid="{EBEF68F5-208A-4D65-A7BE-A3624BF72936}" name="Column667" dataDxfId="31393" totalsRowDxfId="31392"/>
    <tableColumn id="689" xr3:uid="{ED343D2C-CD1B-4BF6-9445-A1884B069F58}" name="Column668" dataDxfId="31391" totalsRowDxfId="31390"/>
    <tableColumn id="690" xr3:uid="{3CA4C381-C98B-437E-B72C-D8943E6BDCE0}" name="Column669" dataDxfId="31389" totalsRowDxfId="31388"/>
    <tableColumn id="691" xr3:uid="{7B8DEF92-815A-4C43-A1EC-86D608FD1FB6}" name="Column670" dataDxfId="31387" totalsRowDxfId="31386"/>
    <tableColumn id="692" xr3:uid="{4DB8C756-5E2B-41C2-9F03-DBDE01996C89}" name="Column671" dataDxfId="31385" totalsRowDxfId="31384"/>
    <tableColumn id="693" xr3:uid="{9601DED7-3F13-4552-8A88-DFB13290C64A}" name="Column672" dataDxfId="31383" totalsRowDxfId="31382"/>
    <tableColumn id="694" xr3:uid="{3718FF91-74A1-406B-9D3B-157B30FD1ADB}" name="Column673" dataDxfId="31381" totalsRowDxfId="31380"/>
    <tableColumn id="695" xr3:uid="{12B85BA9-F44E-4EF1-8D96-4CC821F3F116}" name="Column674" dataDxfId="31379" totalsRowDxfId="31378"/>
    <tableColumn id="696" xr3:uid="{9E52F71E-0657-4A0F-8E83-593263F81502}" name="Column675" dataDxfId="31377" totalsRowDxfId="31376"/>
    <tableColumn id="697" xr3:uid="{02436191-9E89-4EE1-9236-82DABE9F3299}" name="Column676" dataDxfId="31375" totalsRowDxfId="31374"/>
    <tableColumn id="698" xr3:uid="{86A88A9C-229B-4D09-BE71-EB69DB5CF809}" name="Column677" dataDxfId="31373" totalsRowDxfId="31372"/>
    <tableColumn id="699" xr3:uid="{6E991F02-8876-4B71-A7D0-2B949E097446}" name="Column678" dataDxfId="31371" totalsRowDxfId="31370"/>
    <tableColumn id="700" xr3:uid="{5B7D3C8D-E2A0-4226-904E-CE95ABEA1BF7}" name="Column679" dataDxfId="31369" totalsRowDxfId="31368"/>
    <tableColumn id="701" xr3:uid="{1A72C608-DDA3-4A61-8CB8-56995AC5AB15}" name="Column680" dataDxfId="31367" totalsRowDxfId="31366"/>
    <tableColumn id="702" xr3:uid="{136F08CA-946B-469D-8434-0245C8C1311C}" name="Column681" dataDxfId="31365" totalsRowDxfId="31364"/>
    <tableColumn id="703" xr3:uid="{162D1917-ECD4-4BC6-B979-9589AC612F7F}" name="Column682" dataDxfId="31363" totalsRowDxfId="31362"/>
    <tableColumn id="704" xr3:uid="{09B2FB1B-A4A2-4357-AEA9-BA89455A0046}" name="Column683" dataDxfId="31361" totalsRowDxfId="31360"/>
    <tableColumn id="705" xr3:uid="{CA80836E-AC50-4679-A654-FC4A67CA90B3}" name="Column684" dataDxfId="31359" totalsRowDxfId="31358"/>
    <tableColumn id="706" xr3:uid="{9040A657-2321-46B9-B3D5-678349A88372}" name="Column685" dataDxfId="31357" totalsRowDxfId="31356"/>
    <tableColumn id="707" xr3:uid="{B38809CA-302A-4C5A-879D-061B9DF4F7A8}" name="Column686" dataDxfId="31355" totalsRowDxfId="31354"/>
    <tableColumn id="708" xr3:uid="{5611E876-767B-41FB-B7F9-21CA2006B8F6}" name="Column687" dataDxfId="31353" totalsRowDxfId="31352"/>
    <tableColumn id="709" xr3:uid="{A34A30BF-BA47-49E3-A3DF-FA72BA91F975}" name="Column688" dataDxfId="31351" totalsRowDxfId="31350"/>
    <tableColumn id="710" xr3:uid="{B45C43E4-6E51-488E-9CCF-13962B97BDB2}" name="Column689" dataDxfId="31349" totalsRowDxfId="31348"/>
    <tableColumn id="711" xr3:uid="{9316A65E-A2A8-4439-9A38-DDA05B8F08C4}" name="Column690" dataDxfId="31347" totalsRowDxfId="31346"/>
    <tableColumn id="712" xr3:uid="{97A927B1-1947-444C-A561-0564A96125C7}" name="Column691" dataDxfId="31345" totalsRowDxfId="31344"/>
    <tableColumn id="713" xr3:uid="{7EE75156-8FDB-42C0-87A1-3BC422C41A7E}" name="Column692" dataDxfId="31343" totalsRowDxfId="31342"/>
    <tableColumn id="714" xr3:uid="{D36E8D37-4D48-4AF3-B8B1-79AF49EFA3B5}" name="Column693" dataDxfId="31341" totalsRowDxfId="31340"/>
    <tableColumn id="715" xr3:uid="{DC3CB98B-9F0F-4A23-AE9D-4A811F82BD92}" name="Column694" dataDxfId="31339" totalsRowDxfId="31338"/>
    <tableColumn id="716" xr3:uid="{7900FBEC-257B-49C1-808B-D73CB769D6A6}" name="Column695" dataDxfId="31337" totalsRowDxfId="31336"/>
    <tableColumn id="717" xr3:uid="{19F59FB2-DD25-4CFF-AEBA-F2A4B2CD4C12}" name="Column696" dataDxfId="31335" totalsRowDxfId="31334"/>
    <tableColumn id="718" xr3:uid="{E6BDE4FC-F9EB-4735-A79E-130A08D213D1}" name="Column697" dataDxfId="31333" totalsRowDxfId="31332"/>
    <tableColumn id="719" xr3:uid="{BB316EAD-D835-4744-981A-C3E29E994AA8}" name="Column698" dataDxfId="31331" totalsRowDxfId="31330"/>
    <tableColumn id="720" xr3:uid="{3BC55ADC-D899-492F-85C4-22ECE4DAB07E}" name="Column699" dataDxfId="31329" totalsRowDxfId="31328"/>
    <tableColumn id="721" xr3:uid="{6EEC6264-EB9F-4D59-9083-600691D692A7}" name="Column700" dataDxfId="31327" totalsRowDxfId="31326"/>
    <tableColumn id="722" xr3:uid="{F6CFA80F-A30F-4594-8CF0-455A12537286}" name="Column701" dataDxfId="31325" totalsRowDxfId="31324"/>
    <tableColumn id="723" xr3:uid="{85FDA3EE-0DB8-411C-8C3A-5EECC74087F2}" name="Column702" dataDxfId="31323" totalsRowDxfId="31322"/>
    <tableColumn id="724" xr3:uid="{96557D42-34DA-4A64-8D54-A2D324DECF90}" name="Column703" dataDxfId="31321" totalsRowDxfId="31320"/>
    <tableColumn id="725" xr3:uid="{CDA49835-9BBC-4CB1-8AE7-813DBDA87375}" name="Column704" dataDxfId="31319" totalsRowDxfId="31318"/>
    <tableColumn id="726" xr3:uid="{567A2699-45E8-4A3A-B2AA-FCDDFA6DA6AE}" name="Column705" dataDxfId="31317" totalsRowDxfId="31316"/>
    <tableColumn id="727" xr3:uid="{B0B234CA-FAFB-41C7-AF56-E9AA57ACC8EF}" name="Column706" dataDxfId="31315" totalsRowDxfId="31314"/>
    <tableColumn id="728" xr3:uid="{D40E631D-0F55-46B1-9A12-412057A250B3}" name="Column707" dataDxfId="31313" totalsRowDxfId="31312"/>
    <tableColumn id="729" xr3:uid="{CF46F40B-FA29-4DC6-AAD8-EFD42D81A587}" name="Column708" dataDxfId="31311" totalsRowDxfId="31310"/>
    <tableColumn id="730" xr3:uid="{53BC8C83-9225-482E-A2EC-FAD70F9CF8AD}" name="Column709" dataDxfId="31309" totalsRowDxfId="31308"/>
    <tableColumn id="731" xr3:uid="{5D188BD7-BA22-45D8-ABFB-006443C75F98}" name="Column710" dataDxfId="31307" totalsRowDxfId="31306"/>
    <tableColumn id="732" xr3:uid="{6184B01F-F531-4F97-907D-7D914320801D}" name="Column711" dataDxfId="31305" totalsRowDxfId="31304"/>
    <tableColumn id="733" xr3:uid="{A89E205E-89C6-4E30-848A-A03CAF920603}" name="Column712" dataDxfId="31303" totalsRowDxfId="31302"/>
    <tableColumn id="734" xr3:uid="{DE63AA9F-7958-4633-B45C-4DD6A26CF440}" name="Column713" dataDxfId="31301" totalsRowDxfId="31300"/>
    <tableColumn id="735" xr3:uid="{EE390574-15A3-4FE4-ABC4-5227C953AEB9}" name="Column714" dataDxfId="31299" totalsRowDxfId="31298"/>
    <tableColumn id="736" xr3:uid="{302BFD50-BBE0-4E4A-A794-30B791BDE776}" name="Column715" dataDxfId="31297" totalsRowDxfId="31296"/>
    <tableColumn id="737" xr3:uid="{E0F207B6-0E1E-4CD2-93F0-86C9D61F2CFA}" name="Column716" dataDxfId="31295" totalsRowDxfId="31294"/>
    <tableColumn id="738" xr3:uid="{04BB6651-403E-444D-A5A0-C7B00980A452}" name="Column717" dataDxfId="31293" totalsRowDxfId="31292"/>
    <tableColumn id="739" xr3:uid="{9F8D8665-06CC-4C6A-90C8-8319EFFC174D}" name="Column718" dataDxfId="31291" totalsRowDxfId="31290"/>
    <tableColumn id="740" xr3:uid="{DF56099A-B19C-4879-B08F-43DBE374EE5A}" name="Column719" dataDxfId="31289" totalsRowDxfId="31288"/>
    <tableColumn id="741" xr3:uid="{2836AF11-A0C3-46F6-AA93-DA73BF25266D}" name="Column720" dataDxfId="31287" totalsRowDxfId="31286"/>
    <tableColumn id="742" xr3:uid="{BA424C25-A6AD-4CC9-A5E5-2839B3DF6E73}" name="Column721" dataDxfId="31285" totalsRowDxfId="31284"/>
    <tableColumn id="743" xr3:uid="{74E62419-80BD-4E59-A178-42F5DB262E02}" name="Column722" dataDxfId="31283" totalsRowDxfId="31282"/>
    <tableColumn id="744" xr3:uid="{2E22799A-D61E-408D-96B6-9721379421D8}" name="Column723" dataDxfId="31281" totalsRowDxfId="31280"/>
    <tableColumn id="745" xr3:uid="{26BEF098-A434-4129-BF60-223038B61182}" name="Column724" dataDxfId="31279" totalsRowDxfId="31278"/>
    <tableColumn id="746" xr3:uid="{A6581990-8CDA-4A59-800A-2DF7B482CDB4}" name="Column725" dataDxfId="31277" totalsRowDxfId="31276"/>
    <tableColumn id="747" xr3:uid="{DA7EAF98-DC68-4C34-AB7C-ABC531AE904C}" name="Column726" dataDxfId="31275" totalsRowDxfId="31274"/>
    <tableColumn id="748" xr3:uid="{57C0F196-7D46-4898-8A70-34CAB4E39D05}" name="Column727" dataDxfId="31273" totalsRowDxfId="31272"/>
    <tableColumn id="749" xr3:uid="{B105BA83-6C11-4315-8DF7-39E432B9D094}" name="Column728" dataDxfId="31271" totalsRowDxfId="31270"/>
    <tableColumn id="750" xr3:uid="{3CA0E732-FC89-4187-8468-43D83CC5F6CD}" name="Column729" dataDxfId="31269" totalsRowDxfId="31268"/>
    <tableColumn id="751" xr3:uid="{CB1D8BF3-6E6B-4156-A0ED-C67BDCA78ACF}" name="Column730" dataDxfId="31267" totalsRowDxfId="31266"/>
    <tableColumn id="752" xr3:uid="{183AE71D-8C14-429B-BBA1-ADF6B4D60F30}" name="Column731" dataDxfId="31265" totalsRowDxfId="31264"/>
    <tableColumn id="753" xr3:uid="{5B34AC20-F959-4E7C-89A1-F3AB89F720DD}" name="Column732" dataDxfId="31263" totalsRowDxfId="31262"/>
    <tableColumn id="754" xr3:uid="{22431B76-F668-47AF-8914-F5C39F4698DF}" name="Column733" dataDxfId="31261" totalsRowDxfId="31260"/>
    <tableColumn id="755" xr3:uid="{F5B582FD-2575-4739-AD2A-10ACEC53947C}" name="Column734" dataDxfId="31259" totalsRowDxfId="31258"/>
    <tableColumn id="756" xr3:uid="{43C38DD1-87B2-40A0-86F8-2D24CA523E27}" name="Column735" dataDxfId="31257" totalsRowDxfId="31256"/>
    <tableColumn id="757" xr3:uid="{CA975A44-084F-45E3-8A9F-6EBA22167814}" name="Column736" dataDxfId="31255" totalsRowDxfId="31254"/>
    <tableColumn id="758" xr3:uid="{CF3BEF2C-4FA4-4A2B-9BDC-A5F56A1CE3BF}" name="Column737" dataDxfId="31253" totalsRowDxfId="31252"/>
    <tableColumn id="759" xr3:uid="{6441654F-4C2A-49E0-8B1A-B06BF705E7C0}" name="Column738" dataDxfId="31251" totalsRowDxfId="31250"/>
    <tableColumn id="760" xr3:uid="{CAEE33C1-4664-4926-AAA8-0670CA0FC068}" name="Column739" dataDxfId="31249" totalsRowDxfId="31248"/>
    <tableColumn id="761" xr3:uid="{65B3CA6D-0079-4E35-8F5A-593E96490B51}" name="Column740" dataDxfId="31247" totalsRowDxfId="31246"/>
    <tableColumn id="762" xr3:uid="{A1970333-5A83-4A26-89D1-89A6958694B5}" name="Column741" dataDxfId="31245" totalsRowDxfId="31244"/>
    <tableColumn id="763" xr3:uid="{E30EE295-48D6-47D2-A06D-1EC03B83CC6E}" name="Column742" dataDxfId="31243" totalsRowDxfId="31242"/>
    <tableColumn id="764" xr3:uid="{2EFCF3B4-EF5A-4F15-B17B-0180708F3A13}" name="Column743" dataDxfId="31241" totalsRowDxfId="31240"/>
    <tableColumn id="765" xr3:uid="{10BF9938-E682-4ED0-8657-00B397191874}" name="Column744" dataDxfId="31239" totalsRowDxfId="31238"/>
    <tableColumn id="766" xr3:uid="{9293DCD2-F3DB-4033-9988-559E78F23975}" name="Column745" dataDxfId="31237" totalsRowDxfId="31236"/>
    <tableColumn id="767" xr3:uid="{DC8F7A08-E33C-46A9-AF99-4C9C8FBBA4C6}" name="Column746" dataDxfId="31235" totalsRowDxfId="31234"/>
    <tableColumn id="768" xr3:uid="{046E31F4-9256-49D5-A4B6-8F05F228C271}" name="Column747" dataDxfId="31233" totalsRowDxfId="31232"/>
    <tableColumn id="769" xr3:uid="{3B8A7E2D-9C77-4514-AE40-FD4570F3E770}" name="Column748" dataDxfId="31231" totalsRowDxfId="31230"/>
    <tableColumn id="770" xr3:uid="{537FAD47-B91A-4980-A4A9-21516DEE3BEE}" name="Column749" dataDxfId="31229" totalsRowDxfId="31228"/>
    <tableColumn id="771" xr3:uid="{3EF7B0CA-7A5D-4640-982B-A9F0899EEBB5}" name="Column750" dataDxfId="31227" totalsRowDxfId="31226"/>
    <tableColumn id="772" xr3:uid="{FC881A5E-69B4-443B-8A23-2C8BC51E5326}" name="Column751" dataDxfId="31225" totalsRowDxfId="31224"/>
    <tableColumn id="773" xr3:uid="{36EED169-FF92-49F3-8575-7C4B8C79D2AB}" name="Column752" dataDxfId="31223" totalsRowDxfId="31222"/>
    <tableColumn id="774" xr3:uid="{9D24DCAE-4C0E-4FF6-99C3-799C4EC646B4}" name="Column753" dataDxfId="31221" totalsRowDxfId="31220"/>
    <tableColumn id="775" xr3:uid="{9D65CF09-FC0F-4BA7-813B-AC702D7F8C82}" name="Column754" dataDxfId="31219" totalsRowDxfId="31218"/>
    <tableColumn id="776" xr3:uid="{92DCBAF4-C4A3-4F03-AF91-765FB84C2A13}" name="Column755" dataDxfId="31217" totalsRowDxfId="31216"/>
    <tableColumn id="777" xr3:uid="{103D5478-AB44-4267-A245-AC6DFB28A0CC}" name="Column756" dataDxfId="31215" totalsRowDxfId="31214"/>
    <tableColumn id="778" xr3:uid="{AB602B1B-5117-48DD-9C1C-9CA59D5212CB}" name="Column757" dataDxfId="31213" totalsRowDxfId="31212"/>
    <tableColumn id="779" xr3:uid="{47999FE9-B4C5-436E-BE12-887E4993D17E}" name="Column758" dataDxfId="31211" totalsRowDxfId="31210"/>
    <tableColumn id="780" xr3:uid="{AF0EF1A4-EBF8-4CEB-8D75-386FA00AB25D}" name="Column759" dataDxfId="31209" totalsRowDxfId="31208"/>
    <tableColumn id="781" xr3:uid="{AD06C1EE-F09D-4182-8CAE-2AEA93E3100E}" name="Column760" dataDxfId="31207" totalsRowDxfId="31206"/>
    <tableColumn id="782" xr3:uid="{C0421DE6-B6EB-4ED6-AB40-86CE5E9B9873}" name="Column761" dataDxfId="31205" totalsRowDxfId="31204"/>
    <tableColumn id="783" xr3:uid="{66584DA1-BD0F-4C8A-9029-64DBBBEE6549}" name="Column762" dataDxfId="31203" totalsRowDxfId="31202"/>
    <tableColumn id="784" xr3:uid="{3133E39D-F4CA-4B7B-8DC4-0AF50E90EED0}" name="Column763" dataDxfId="31201" totalsRowDxfId="31200"/>
    <tableColumn id="785" xr3:uid="{C71A3561-FCD0-42BB-AA1D-F6C263766995}" name="Column764" dataDxfId="31199" totalsRowDxfId="31198"/>
    <tableColumn id="786" xr3:uid="{A3555CC1-5E80-4181-9D2B-109779EE3910}" name="Column765" dataDxfId="31197" totalsRowDxfId="31196"/>
    <tableColumn id="787" xr3:uid="{EE7D7619-4387-47D3-B40B-23B5460F08CE}" name="Column766" dataDxfId="31195" totalsRowDxfId="31194"/>
    <tableColumn id="788" xr3:uid="{0B5878F5-CEAE-4AAF-B800-6096907E2A9B}" name="Column767" dataDxfId="31193" totalsRowDxfId="31192"/>
    <tableColumn id="789" xr3:uid="{3AA6BB7C-5B64-4CAE-A9A2-9E9F48497C5A}" name="Column768" dataDxfId="31191" totalsRowDxfId="31190"/>
    <tableColumn id="790" xr3:uid="{4649859F-A02B-4185-879A-7FE2320053A4}" name="Column769" dataDxfId="31189" totalsRowDxfId="31188"/>
    <tableColumn id="791" xr3:uid="{0BDF4BB2-0C64-42DE-815B-F34EFB4E1B83}" name="Column770" dataDxfId="31187" totalsRowDxfId="31186"/>
    <tableColumn id="792" xr3:uid="{164812CC-E725-4EE2-B490-952F6D12F01C}" name="Column771" dataDxfId="31185" totalsRowDxfId="31184"/>
    <tableColumn id="793" xr3:uid="{E9C201F0-BDC8-4467-BC04-E7B636A7D5AC}" name="Column772" dataDxfId="31183" totalsRowDxfId="31182"/>
    <tableColumn id="794" xr3:uid="{AF9425BB-31A8-48CA-8C9B-3D16BD170D34}" name="Column773" dataDxfId="31181" totalsRowDxfId="31180"/>
    <tableColumn id="795" xr3:uid="{F53FC55F-6C7B-486E-9E63-30BA4BBAE076}" name="Column774" dataDxfId="31179" totalsRowDxfId="31178"/>
    <tableColumn id="796" xr3:uid="{6FE0E072-F886-4BD9-8BD2-A5C773F63548}" name="Column775" dataDxfId="31177" totalsRowDxfId="31176"/>
    <tableColumn id="797" xr3:uid="{2641906C-5916-49D8-BB6A-AB0DE3B4F363}" name="Column776" dataDxfId="31175" totalsRowDxfId="31174"/>
    <tableColumn id="798" xr3:uid="{97448C7D-1698-4DCA-9017-2DE36750DFCC}" name="Column777" dataDxfId="31173" totalsRowDxfId="31172"/>
    <tableColumn id="799" xr3:uid="{13421AF8-F523-4A90-8084-004C01E913FC}" name="Column778" dataDxfId="31171" totalsRowDxfId="31170"/>
    <tableColumn id="800" xr3:uid="{C6C5B243-3104-4BE5-94A9-546A713D0902}" name="Column779" dataDxfId="31169" totalsRowDxfId="31168"/>
    <tableColumn id="801" xr3:uid="{C9A665C3-849E-42BE-B03D-CB4798C6BFAA}" name="Column780" dataDxfId="31167" totalsRowDxfId="31166"/>
    <tableColumn id="802" xr3:uid="{44F8C32A-017C-4035-8DEE-25569C5C5524}" name="Column781" dataDxfId="31165" totalsRowDxfId="31164"/>
    <tableColumn id="803" xr3:uid="{9EA0E17B-EB6B-45D6-9F43-4FED0E1B708E}" name="Column782" dataDxfId="31163" totalsRowDxfId="31162"/>
    <tableColumn id="804" xr3:uid="{228DAD08-F20F-43E9-ACB7-D7B65E2CED90}" name="Column783" dataDxfId="31161" totalsRowDxfId="31160"/>
    <tableColumn id="805" xr3:uid="{342F7364-7A08-48A8-AB3B-95DA0941E2A1}" name="Column784" dataDxfId="31159" totalsRowDxfId="31158"/>
    <tableColumn id="806" xr3:uid="{1E8ADB89-C660-4F02-B1EA-EFA8041D40CE}" name="Column785" dataDxfId="31157" totalsRowDxfId="31156"/>
    <tableColumn id="807" xr3:uid="{657E5025-4F64-4C46-9BA4-75C8C90DA13A}" name="Column786" dataDxfId="31155" totalsRowDxfId="31154"/>
    <tableColumn id="808" xr3:uid="{145ECC33-4E42-42E6-AB9A-64DF36C0FE09}" name="Column787" dataDxfId="31153" totalsRowDxfId="31152"/>
    <tableColumn id="809" xr3:uid="{9B6B5963-0CB1-4189-8CD7-C25B6C40353D}" name="Column788" dataDxfId="31151" totalsRowDxfId="31150"/>
    <tableColumn id="810" xr3:uid="{A3DC7E49-87E7-4EA5-9C23-5566B0645335}" name="Column789" dataDxfId="31149" totalsRowDxfId="31148"/>
    <tableColumn id="811" xr3:uid="{C4BE600B-7BB1-424A-BD00-8C0B22F062FF}" name="Column790" dataDxfId="31147" totalsRowDxfId="31146"/>
    <tableColumn id="812" xr3:uid="{BEB0064A-94E8-407D-BD04-81326B297553}" name="Column791" dataDxfId="31145" totalsRowDxfId="31144"/>
    <tableColumn id="813" xr3:uid="{51E47BC3-CFCA-4E1C-BAA5-4C92D74FA384}" name="Column792" dataDxfId="31143" totalsRowDxfId="31142"/>
    <tableColumn id="814" xr3:uid="{17A24645-576B-4DB4-A7A3-89DDF9B9A894}" name="Column793" dataDxfId="31141" totalsRowDxfId="31140"/>
    <tableColumn id="815" xr3:uid="{20477464-071D-4687-A96D-6D60CF88C311}" name="Column794" dataDxfId="31139" totalsRowDxfId="31138"/>
    <tableColumn id="816" xr3:uid="{98A76B03-640C-4592-9B0D-796BD97CF31E}" name="Column795" dataDxfId="31137" totalsRowDxfId="31136"/>
    <tableColumn id="817" xr3:uid="{4F25A1A4-F9A2-4737-8103-18DB7F7F18C5}" name="Column796" dataDxfId="31135" totalsRowDxfId="31134"/>
    <tableColumn id="818" xr3:uid="{3D3C05B3-E9C2-42E8-A3F1-295A53CF3BB2}" name="Column797" dataDxfId="31133" totalsRowDxfId="31132"/>
    <tableColumn id="819" xr3:uid="{0C78FEF1-6D66-4F07-A877-6526E614F099}" name="Column798" dataDxfId="31131" totalsRowDxfId="31130"/>
    <tableColumn id="820" xr3:uid="{339F600A-B108-4CB0-BB08-5D350EBB88F5}" name="Column799" dataDxfId="31129" totalsRowDxfId="31128"/>
    <tableColumn id="821" xr3:uid="{62B39969-181E-4452-A8D3-5725AC967318}" name="Column800" dataDxfId="31127" totalsRowDxfId="31126"/>
    <tableColumn id="822" xr3:uid="{FA4D6AAB-9955-4C41-81EB-663B465085B1}" name="Column801" dataDxfId="31125" totalsRowDxfId="31124"/>
    <tableColumn id="823" xr3:uid="{27EED031-F880-44C6-8E2A-5770C9A20808}" name="Column802" dataDxfId="31123" totalsRowDxfId="31122"/>
    <tableColumn id="824" xr3:uid="{3F08423F-F5DA-4309-8B45-A5DD677B5F65}" name="Column803" dataDxfId="31121" totalsRowDxfId="31120"/>
    <tableColumn id="825" xr3:uid="{D1784265-6CB9-4E69-AC47-1C0EF696B6DA}" name="Column804" dataDxfId="31119" totalsRowDxfId="31118"/>
    <tableColumn id="826" xr3:uid="{A08012E8-BF6B-44EE-94C5-1E6DD3E5C38F}" name="Column805" dataDxfId="31117" totalsRowDxfId="31116"/>
    <tableColumn id="827" xr3:uid="{BE2E1E9C-C458-4CD5-9593-2272A00146A8}" name="Column806" dataDxfId="31115" totalsRowDxfId="31114"/>
    <tableColumn id="828" xr3:uid="{2F3B5B7D-40B7-4B98-97E0-111B207B7020}" name="Column807" dataDxfId="31113" totalsRowDxfId="31112"/>
    <tableColumn id="829" xr3:uid="{E7BC178C-2EB0-4B94-81A2-DB7E26665AD0}" name="Column808" dataDxfId="31111" totalsRowDxfId="31110"/>
    <tableColumn id="830" xr3:uid="{4077DAB6-5DB9-4A54-A2DD-B38141C84875}" name="Column809" dataDxfId="31109" totalsRowDxfId="31108"/>
    <tableColumn id="831" xr3:uid="{2923BDE4-6FCD-4B29-AB22-0CF4A5BD1CD8}" name="Column810" dataDxfId="31107" totalsRowDxfId="31106"/>
    <tableColumn id="832" xr3:uid="{BA4F2F22-2C49-44BC-A8A1-3DD362A69258}" name="Column811" dataDxfId="31105" totalsRowDxfId="31104"/>
    <tableColumn id="833" xr3:uid="{84F724AD-6523-4072-9462-8A989742E9A4}" name="Column812" dataDxfId="31103" totalsRowDxfId="31102"/>
    <tableColumn id="834" xr3:uid="{1F976193-5E46-499F-A6C2-83BDBF0D7D67}" name="Column813" dataDxfId="31101" totalsRowDxfId="31100"/>
    <tableColumn id="835" xr3:uid="{B5501F04-E501-4E65-854F-9E706B179265}" name="Column814" dataDxfId="31099" totalsRowDxfId="31098"/>
    <tableColumn id="836" xr3:uid="{7BDDC0A5-15FC-44C8-831F-CCE74457B1AF}" name="Column815" dataDxfId="31097" totalsRowDxfId="31096"/>
    <tableColumn id="837" xr3:uid="{26010380-762A-4C26-BBB4-831CEEE4C952}" name="Column816" dataDxfId="31095" totalsRowDxfId="31094"/>
    <tableColumn id="838" xr3:uid="{E7A22C14-B5F6-4CCE-8D84-1FAB12903853}" name="Column817" dataDxfId="31093" totalsRowDxfId="31092"/>
    <tableColumn id="839" xr3:uid="{4E571E64-52B8-47AD-AA2F-AB3B5425C715}" name="Column818" dataDxfId="31091" totalsRowDxfId="31090"/>
    <tableColumn id="840" xr3:uid="{8CEBD188-5AD9-4DA0-AE47-B4091A282BD0}" name="Column819" dataDxfId="31089" totalsRowDxfId="31088"/>
    <tableColumn id="841" xr3:uid="{EF7AE658-F89D-4001-9A11-CF014A60B1F1}" name="Column820" dataDxfId="31087" totalsRowDxfId="31086"/>
    <tableColumn id="842" xr3:uid="{6281959C-E17A-4C33-B1D8-149CD4575DB5}" name="Column821" dataDxfId="31085" totalsRowDxfId="31084"/>
    <tableColumn id="843" xr3:uid="{60E331EC-482B-4E25-81EE-DEE7AD673F23}" name="Column822" dataDxfId="31083" totalsRowDxfId="31082"/>
    <tableColumn id="844" xr3:uid="{B7EDF7C9-5C00-4FAE-A3E2-2AC354B44326}" name="Column823" dataDxfId="31081" totalsRowDxfId="31080"/>
    <tableColumn id="845" xr3:uid="{E8197F66-F342-46E4-A5EA-A091D7AB8407}" name="Column824" dataDxfId="31079" totalsRowDxfId="31078"/>
    <tableColumn id="846" xr3:uid="{AB86B378-89FC-4885-8F92-9A3EFA7668CD}" name="Column825" dataDxfId="31077" totalsRowDxfId="31076"/>
    <tableColumn id="847" xr3:uid="{4FE7D15F-62D5-41CE-A72F-538F14090136}" name="Column826" dataDxfId="31075" totalsRowDxfId="31074"/>
    <tableColumn id="848" xr3:uid="{2C6B4937-5795-49D7-927E-E1E2F43EB36F}" name="Column827" dataDxfId="31073" totalsRowDxfId="31072"/>
    <tableColumn id="849" xr3:uid="{30FCAC1B-16BD-4193-AB53-6A11F1CB5C95}" name="Column828" dataDxfId="31071" totalsRowDxfId="31070"/>
    <tableColumn id="850" xr3:uid="{EBCBC4D3-ADC7-4226-8DE4-7DB220084C66}" name="Column829" dataDxfId="31069" totalsRowDxfId="31068"/>
    <tableColumn id="851" xr3:uid="{491D31EB-7C36-4FE9-9960-5B59B57C5DD6}" name="Column830" dataDxfId="31067" totalsRowDxfId="31066"/>
    <tableColumn id="852" xr3:uid="{B4383E16-561A-44E8-8C8D-B6A0FC2911FF}" name="Column831" dataDxfId="31065" totalsRowDxfId="31064"/>
    <tableColumn id="853" xr3:uid="{6142CA9F-6DFA-4B7D-B0E4-3522E451657B}" name="Column832" dataDxfId="31063" totalsRowDxfId="31062"/>
    <tableColumn id="854" xr3:uid="{EDE77258-7D28-46F0-B45D-1DD3067A6DA6}" name="Column833" dataDxfId="31061" totalsRowDxfId="31060"/>
    <tableColumn id="855" xr3:uid="{5D96F006-9C65-4AB4-B34A-10A29C44161A}" name="Column834" dataDxfId="31059" totalsRowDxfId="31058"/>
    <tableColumn id="856" xr3:uid="{FA04422F-B5E5-4A25-BBC4-ABA98BBD7BA7}" name="Column835" dataDxfId="31057" totalsRowDxfId="31056"/>
    <tableColumn id="857" xr3:uid="{82739287-654D-4561-BD61-F35F62C49A0C}" name="Column836" dataDxfId="31055" totalsRowDxfId="31054"/>
    <tableColumn id="858" xr3:uid="{AE6B70A3-43CC-4A02-8F25-B2F6AF2A06D3}" name="Column837" dataDxfId="31053" totalsRowDxfId="31052"/>
    <tableColumn id="859" xr3:uid="{7F2CCAE2-D420-4F52-98A7-A99F8688EC63}" name="Column838" dataDxfId="31051" totalsRowDxfId="31050"/>
    <tableColumn id="860" xr3:uid="{BB619789-A876-42EE-9476-626FD44FDFD4}" name="Column839" dataDxfId="31049" totalsRowDxfId="31048"/>
    <tableColumn id="861" xr3:uid="{7527D386-5254-443C-A885-EB61361FA726}" name="Column840" dataDxfId="31047" totalsRowDxfId="31046"/>
    <tableColumn id="862" xr3:uid="{00100A70-E2F4-4582-AFFA-9227C1CB0363}" name="Column841" dataDxfId="31045" totalsRowDxfId="31044"/>
    <tableColumn id="863" xr3:uid="{871ECA79-BA91-45C8-85E4-E5EB59C067FE}" name="Column842" dataDxfId="31043" totalsRowDxfId="31042"/>
    <tableColumn id="864" xr3:uid="{366CFB3F-78EA-4F11-A1C6-5F14152AE7D5}" name="Column843" dataDxfId="31041" totalsRowDxfId="31040"/>
    <tableColumn id="865" xr3:uid="{C3425B97-78D6-4A94-84BE-1FC1CA6D1108}" name="Column844" dataDxfId="31039" totalsRowDxfId="31038"/>
    <tableColumn id="866" xr3:uid="{071B16E3-63AD-46EA-80CA-C757DACE7EEB}" name="Column845" dataDxfId="31037" totalsRowDxfId="31036"/>
    <tableColumn id="867" xr3:uid="{E05CF9A9-4D5C-4BA8-887D-3CA5E05FABF8}" name="Column846" dataDxfId="31035" totalsRowDxfId="31034"/>
    <tableColumn id="868" xr3:uid="{8D361F39-E86B-478E-8906-3DCE194F332C}" name="Column847" dataDxfId="31033" totalsRowDxfId="31032"/>
    <tableColumn id="869" xr3:uid="{DCD32932-E62E-41E4-A5F0-BA83CE9F64C6}" name="Column848" dataDxfId="31031" totalsRowDxfId="31030"/>
    <tableColumn id="870" xr3:uid="{8D2F176B-CA7C-480F-A32F-8450CCD90885}" name="Column849" dataDxfId="31029" totalsRowDxfId="31028"/>
    <tableColumn id="871" xr3:uid="{652859D7-2413-49A7-A56A-B2D90B4E0957}" name="Column850" dataDxfId="31027" totalsRowDxfId="31026"/>
    <tableColumn id="872" xr3:uid="{FEAE6711-26CA-4E69-86BF-565062689B4C}" name="Column851" dataDxfId="31025" totalsRowDxfId="31024"/>
    <tableColumn id="873" xr3:uid="{D3A94AB2-055E-4C68-87DE-CEF2645508F4}" name="Column852" dataDxfId="31023" totalsRowDxfId="31022"/>
    <tableColumn id="874" xr3:uid="{84829F7C-B3CF-4D34-ABDB-0D0C195AFDA5}" name="Column853" dataDxfId="31021" totalsRowDxfId="31020"/>
    <tableColumn id="875" xr3:uid="{3DAB6FAD-DACE-4EFF-8ABD-F439558ECB0F}" name="Column854" dataDxfId="31019" totalsRowDxfId="31018"/>
    <tableColumn id="876" xr3:uid="{CFA84D74-4BB8-4F3C-878B-2A9AEAA09BB6}" name="Column855" dataDxfId="31017" totalsRowDxfId="31016"/>
    <tableColumn id="877" xr3:uid="{3E09EC18-1EC5-4C2E-A425-3A42D2E78657}" name="Column856" dataDxfId="31015" totalsRowDxfId="31014"/>
    <tableColumn id="878" xr3:uid="{81F342B3-1C9B-4709-B8F4-B3591C7EFF10}" name="Column857" dataDxfId="31013" totalsRowDxfId="31012"/>
    <tableColumn id="879" xr3:uid="{BF3BABD7-2C5C-4F71-8F91-548893A87945}" name="Column858" dataDxfId="31011" totalsRowDxfId="31010"/>
    <tableColumn id="880" xr3:uid="{5E9A6B48-3D6D-4AAF-B7F3-8E776A6481E0}" name="Column859" dataDxfId="31009" totalsRowDxfId="31008"/>
    <tableColumn id="881" xr3:uid="{E689F66A-2B12-446B-A1E5-204F47D62611}" name="Column860" dataDxfId="31007" totalsRowDxfId="31006"/>
    <tableColumn id="882" xr3:uid="{4640F731-FD18-453E-A54E-F17048D63599}" name="Column861" dataDxfId="31005" totalsRowDxfId="31004"/>
    <tableColumn id="883" xr3:uid="{7E8D43BB-5835-4DCB-820E-7324796694DB}" name="Column862" dataDxfId="31003" totalsRowDxfId="31002"/>
    <tableColumn id="884" xr3:uid="{D6012E4F-1C30-46B2-97DA-BA649384AF16}" name="Column863" dataDxfId="31001" totalsRowDxfId="31000"/>
    <tableColumn id="885" xr3:uid="{281D24F7-7BC1-4542-8CE8-D48CA439C7F2}" name="Column864" dataDxfId="30999" totalsRowDxfId="30998"/>
    <tableColumn id="886" xr3:uid="{1A6DABB9-6BB0-44DA-96F6-1C250144774E}" name="Column865" dataDxfId="30997" totalsRowDxfId="30996"/>
    <tableColumn id="887" xr3:uid="{233A7F1D-A88F-42B7-B225-C26B53BAD41D}" name="Column866" dataDxfId="30995" totalsRowDxfId="30994"/>
    <tableColumn id="888" xr3:uid="{3AEAD750-9582-4747-B349-EF26B6AADE61}" name="Column867" dataDxfId="30993" totalsRowDxfId="30992"/>
    <tableColumn id="889" xr3:uid="{A19B6D2B-120B-4336-9B99-62DACEB4CCC5}" name="Column868" dataDxfId="30991" totalsRowDxfId="30990"/>
    <tableColumn id="890" xr3:uid="{B9D82201-0FD9-418A-9EE2-D7695E1CAB1F}" name="Column869" dataDxfId="30989" totalsRowDxfId="30988"/>
    <tableColumn id="891" xr3:uid="{F3EC9808-7B93-4ABD-B00E-150394CB5AC1}" name="Column870" dataDxfId="30987" totalsRowDxfId="30986"/>
    <tableColumn id="892" xr3:uid="{B19A8D47-19AC-4F9E-93DF-347F0DD4A5D8}" name="Column871" dataDxfId="30985" totalsRowDxfId="30984"/>
    <tableColumn id="893" xr3:uid="{232C0D55-905F-4E57-B67C-D4C1F5603F2E}" name="Column872" dataDxfId="30983" totalsRowDxfId="30982"/>
    <tableColumn id="894" xr3:uid="{46B1E177-3179-456F-8A58-FB7D92046468}" name="Column873" dataDxfId="30981" totalsRowDxfId="30980"/>
    <tableColumn id="895" xr3:uid="{26368C27-5146-45C5-B236-48532D617A4A}" name="Column874" dataDxfId="30979" totalsRowDxfId="30978"/>
    <tableColumn id="896" xr3:uid="{17CE20A8-1881-420A-8F74-60036E2C1EF6}" name="Column875" dataDxfId="30977" totalsRowDxfId="30976"/>
    <tableColumn id="897" xr3:uid="{30845F73-22B5-4F2C-BA8D-C3B1DAB13AD5}" name="Column876" dataDxfId="30975" totalsRowDxfId="30974"/>
    <tableColumn id="898" xr3:uid="{12514A63-73D0-47E5-B5F2-6B29A7BDFA38}" name="Column877" dataDxfId="30973" totalsRowDxfId="30972"/>
    <tableColumn id="899" xr3:uid="{A5769B70-E1A8-4DD5-A5B8-6581424DCC14}" name="Column878" dataDxfId="30971" totalsRowDxfId="30970"/>
    <tableColumn id="900" xr3:uid="{C5742C19-845E-4E95-A940-CDB191ECE148}" name="Column879" dataDxfId="30969" totalsRowDxfId="30968"/>
    <tableColumn id="901" xr3:uid="{F6A84765-E1FC-4C6B-9E18-227B1FBE97D0}" name="Column880" dataDxfId="30967" totalsRowDxfId="30966"/>
    <tableColumn id="902" xr3:uid="{0B77895D-2DFA-4685-91A3-041590959A3F}" name="Column881" dataDxfId="30965" totalsRowDxfId="30964"/>
    <tableColumn id="903" xr3:uid="{67B5FBC7-50D5-4CE2-86F1-9C9AAE054642}" name="Column882" dataDxfId="30963" totalsRowDxfId="30962"/>
    <tableColumn id="904" xr3:uid="{8865C106-6146-41EA-93D9-A0C7F1FACAA8}" name="Column883" dataDxfId="30961" totalsRowDxfId="30960"/>
    <tableColumn id="905" xr3:uid="{FE0297FA-A453-44AC-A116-6B9F3617948C}" name="Column884" dataDxfId="30959" totalsRowDxfId="30958"/>
    <tableColumn id="906" xr3:uid="{AEF1D068-779F-468D-81BA-809F4843153F}" name="Column885" dataDxfId="30957" totalsRowDxfId="30956"/>
    <tableColumn id="907" xr3:uid="{EF69D103-6BCF-4F13-A398-417C9E3CB1E4}" name="Column886" dataDxfId="30955" totalsRowDxfId="30954"/>
    <tableColumn id="908" xr3:uid="{3886009B-D709-4B1C-A546-A4FB6C11E5F8}" name="Column887" dataDxfId="30953" totalsRowDxfId="30952"/>
    <tableColumn id="909" xr3:uid="{2AA6FBED-42E0-4814-A461-8B5C751CEB2B}" name="Column888" dataDxfId="30951" totalsRowDxfId="30950"/>
    <tableColumn id="910" xr3:uid="{0F0D49F1-6C5E-4144-B04F-EB2599D9B187}" name="Column889" dataDxfId="30949" totalsRowDxfId="30948"/>
    <tableColumn id="911" xr3:uid="{CC6E86F0-156D-4DED-9EC6-BF594B37F84C}" name="Column890" dataDxfId="30947" totalsRowDxfId="30946"/>
    <tableColumn id="912" xr3:uid="{DE70DAB1-DBA1-4AD0-A53F-124BF6879EB2}" name="Column891" dataDxfId="30945" totalsRowDxfId="30944"/>
    <tableColumn id="913" xr3:uid="{0775788E-EA8F-430F-84D5-DBCCB786CEED}" name="Column892" dataDxfId="30943" totalsRowDxfId="30942"/>
    <tableColumn id="914" xr3:uid="{44E14B39-2874-4913-A0F7-206D30C2EB97}" name="Column893" dataDxfId="30941" totalsRowDxfId="30940"/>
    <tableColumn id="915" xr3:uid="{304119B0-21AC-404E-97A3-35728E1A9EF0}" name="Column894" dataDxfId="30939" totalsRowDxfId="30938"/>
    <tableColumn id="916" xr3:uid="{C5B62A2F-D2C0-490C-BF5E-B643DA45A300}" name="Column895" dataDxfId="30937" totalsRowDxfId="30936"/>
    <tableColumn id="917" xr3:uid="{DA7A1A33-AC71-485F-B767-3A145B8DEA81}" name="Column896" dataDxfId="30935" totalsRowDxfId="30934"/>
    <tableColumn id="918" xr3:uid="{9E7410DB-6253-4C7C-9352-074F8F29C703}" name="Column897" dataDxfId="30933" totalsRowDxfId="30932"/>
    <tableColumn id="919" xr3:uid="{135A43A2-8DDC-4FF4-9404-F7AD721562C5}" name="Column898" dataDxfId="30931" totalsRowDxfId="30930"/>
    <tableColumn id="920" xr3:uid="{2F200CF8-D25B-4236-BE53-E22A31839C4E}" name="Column899" dataDxfId="30929" totalsRowDxfId="30928"/>
    <tableColumn id="921" xr3:uid="{92D51030-32CD-4750-B4B2-4ECF6C21BCD1}" name="Column900" dataDxfId="30927" totalsRowDxfId="30926"/>
    <tableColumn id="922" xr3:uid="{DDF7A760-042A-49D4-B1CA-F5CECF47FEF7}" name="Column901" dataDxfId="30925" totalsRowDxfId="30924"/>
    <tableColumn id="923" xr3:uid="{7D75655F-BED2-43AF-9447-FFB9173FAD18}" name="Column902" dataDxfId="30923" totalsRowDxfId="30922"/>
    <tableColumn id="924" xr3:uid="{B979A7BD-2E69-4C8E-B668-6D8D691A4206}" name="Column903" dataDxfId="30921" totalsRowDxfId="30920"/>
    <tableColumn id="925" xr3:uid="{04119E65-FD48-4A11-AD4B-54E2130D4C01}" name="Column904" dataDxfId="30919" totalsRowDxfId="30918"/>
    <tableColumn id="926" xr3:uid="{51F6064D-FB49-4490-9D87-020C9B6F776F}" name="Column905" dataDxfId="30917" totalsRowDxfId="30916"/>
    <tableColumn id="927" xr3:uid="{E1E2AA06-3504-4302-BC02-E741D3789D12}" name="Column906" dataDxfId="30915" totalsRowDxfId="30914"/>
    <tableColumn id="928" xr3:uid="{00CB4911-F329-40F3-AC31-FBD6ED6F9C97}" name="Column907" dataDxfId="30913" totalsRowDxfId="30912"/>
    <tableColumn id="929" xr3:uid="{1E5E9B32-76FD-413C-99EA-9CC5A03E0D18}" name="Column908" dataDxfId="30911" totalsRowDxfId="30910"/>
    <tableColumn id="930" xr3:uid="{D72B1CEB-669C-4468-9C14-1B065A98ABA4}" name="Column909" dataDxfId="30909" totalsRowDxfId="30908"/>
    <tableColumn id="931" xr3:uid="{BD72E5CA-DAF4-49EE-9531-1F5BE727E8F6}" name="Column910" dataDxfId="30907" totalsRowDxfId="30906"/>
    <tableColumn id="932" xr3:uid="{DBCB12DB-0B64-4260-AD73-CB753B2F757D}" name="Column911" dataDxfId="30905" totalsRowDxfId="30904"/>
    <tableColumn id="933" xr3:uid="{EBB407CF-F934-4167-BA9D-BF7119907583}" name="Column912" dataDxfId="30903" totalsRowDxfId="30902"/>
    <tableColumn id="934" xr3:uid="{CFFB2C28-288E-41CD-9EA4-69676369E1FD}" name="Column913" dataDxfId="30901" totalsRowDxfId="30900"/>
    <tableColumn id="935" xr3:uid="{2F255C87-5085-4B91-A8F2-CB209C42F40B}" name="Column914" dataDxfId="30899" totalsRowDxfId="30898"/>
    <tableColumn id="936" xr3:uid="{F31DD2F5-FE30-4F4F-8BA5-D5ACB2BA961D}" name="Column915" dataDxfId="30897" totalsRowDxfId="30896"/>
    <tableColumn id="937" xr3:uid="{1B2AA271-33B8-4A26-A7F2-9DA1E48FFDBA}" name="Column916" dataDxfId="30895" totalsRowDxfId="30894"/>
    <tableColumn id="938" xr3:uid="{F09AC2DB-38BA-46C5-82F9-85E95251C3B5}" name="Column917" dataDxfId="30893" totalsRowDxfId="30892"/>
    <tableColumn id="939" xr3:uid="{0B4E56BE-8E5D-485C-BEEE-FD03AECF291F}" name="Column918" dataDxfId="30891" totalsRowDxfId="30890"/>
    <tableColumn id="940" xr3:uid="{AEBFDD46-8F2A-4714-81CB-68F2C1377979}" name="Column919" dataDxfId="30889" totalsRowDxfId="30888"/>
    <tableColumn id="941" xr3:uid="{FED04B81-6693-41E0-9D70-D7C6AF15E035}" name="Column920" dataDxfId="30887" totalsRowDxfId="30886"/>
    <tableColumn id="942" xr3:uid="{D28A88A3-1AC5-4F44-8E94-C701898BE4A5}" name="Column921" dataDxfId="30885" totalsRowDxfId="30884"/>
    <tableColumn id="943" xr3:uid="{55ABB9FB-73D2-4175-A399-374FABBFC941}" name="Column922" dataDxfId="30883" totalsRowDxfId="30882"/>
    <tableColumn id="944" xr3:uid="{CB881E08-836F-49EE-AF12-DFD1D7724480}" name="Column923" dataDxfId="30881" totalsRowDxfId="30880"/>
    <tableColumn id="945" xr3:uid="{E7C782B8-9A06-4A6A-B3B1-4BB4519624C1}" name="Column924" dataDxfId="30879" totalsRowDxfId="30878"/>
    <tableColumn id="946" xr3:uid="{14A309DA-5CB7-4169-A568-95B2AFEC93D2}" name="Column925" dataDxfId="30877" totalsRowDxfId="30876"/>
    <tableColumn id="947" xr3:uid="{F0E4F0D4-B02F-4CFC-9BF1-A79D06B3F8B9}" name="Column926" dataDxfId="30875" totalsRowDxfId="30874"/>
    <tableColumn id="948" xr3:uid="{390BF74D-64EF-411F-9EF1-71FA4DDB1957}" name="Column927" dataDxfId="30873" totalsRowDxfId="30872"/>
    <tableColumn id="949" xr3:uid="{DE2351E0-FB0E-4A65-9D14-AD09A38B76BD}" name="Column928" dataDxfId="30871" totalsRowDxfId="30870"/>
    <tableColumn id="950" xr3:uid="{1A13CDC7-D429-457C-B503-E49AA8E3E1DA}" name="Column929" dataDxfId="30869" totalsRowDxfId="30868"/>
    <tableColumn id="951" xr3:uid="{2C9F1F41-F313-4DC6-9CFD-F4D965E5E538}" name="Column930" dataDxfId="30867" totalsRowDxfId="30866"/>
    <tableColumn id="952" xr3:uid="{A77D7FA7-C2A6-45FF-8F09-AD7CDC3A33CE}" name="Column931" dataDxfId="30865" totalsRowDxfId="30864"/>
    <tableColumn id="953" xr3:uid="{D11D0A9C-1977-465D-B830-8AC33BA07365}" name="Column932" dataDxfId="30863" totalsRowDxfId="30862"/>
    <tableColumn id="954" xr3:uid="{3967DBD8-84C1-4FB3-95D2-7E4F33537662}" name="Column933" dataDxfId="30861" totalsRowDxfId="30860"/>
    <tableColumn id="955" xr3:uid="{DCE42240-2182-4899-B612-8EED6F84B478}" name="Column934" dataDxfId="30859" totalsRowDxfId="30858"/>
    <tableColumn id="956" xr3:uid="{C2177607-6C68-4597-AF1B-EAD9702A087B}" name="Column935" dataDxfId="30857" totalsRowDxfId="30856"/>
    <tableColumn id="957" xr3:uid="{4203CB08-25E4-4A87-98C2-12F127125C19}" name="Column936" dataDxfId="30855" totalsRowDxfId="30854"/>
    <tableColumn id="958" xr3:uid="{C36AFDC7-B6B3-49AF-BAA4-7C98422A3446}" name="Column937" dataDxfId="30853" totalsRowDxfId="30852"/>
    <tableColumn id="959" xr3:uid="{E2F50109-81DB-4AA5-895D-74D2268C6A02}" name="Column938" dataDxfId="30851" totalsRowDxfId="30850"/>
    <tableColumn id="960" xr3:uid="{AA61A41B-1BEE-4CE5-9724-323D58C07DA3}" name="Column939" dataDxfId="30849" totalsRowDxfId="30848"/>
    <tableColumn id="961" xr3:uid="{D4E7978D-E2D8-4B63-ACB3-D9D24D66236D}" name="Column940" dataDxfId="30847" totalsRowDxfId="30846"/>
    <tableColumn id="962" xr3:uid="{8672C729-6F2B-4FE0-BFF8-6D02D7377785}" name="Column941" dataDxfId="30845" totalsRowDxfId="30844"/>
    <tableColumn id="963" xr3:uid="{DFB2CEEE-37D8-4DCB-B99C-DA72F078FE8F}" name="Column942" dataDxfId="30843" totalsRowDxfId="30842"/>
    <tableColumn id="964" xr3:uid="{47232252-CD4B-4DB4-9622-D94B0CE3E427}" name="Column943" dataDxfId="30841" totalsRowDxfId="30840"/>
    <tableColumn id="965" xr3:uid="{E5087E56-B76B-4C1E-A522-95E703FD0639}" name="Column944" dataDxfId="30839" totalsRowDxfId="30838"/>
    <tableColumn id="966" xr3:uid="{3B30B5CB-957A-40AB-B80E-3965CEA76D34}" name="Column945" dataDxfId="30837" totalsRowDxfId="30836"/>
    <tableColumn id="967" xr3:uid="{3491F6D6-7378-4A81-91A6-543C6BD6C39F}" name="Column946" dataDxfId="30835" totalsRowDxfId="30834"/>
    <tableColumn id="968" xr3:uid="{80A91F77-3978-4B07-857D-1D76ED72680C}" name="Column947" dataDxfId="30833" totalsRowDxfId="30832"/>
    <tableColumn id="969" xr3:uid="{93892866-FB56-4CDC-9D64-62AEB3ABB076}" name="Column948" dataDxfId="30831" totalsRowDxfId="30830"/>
    <tableColumn id="970" xr3:uid="{480AD5C9-17D4-4B5D-AF25-E7BD3D648806}" name="Column949" dataDxfId="30829" totalsRowDxfId="30828"/>
    <tableColumn id="971" xr3:uid="{6F6F72B0-2A0D-4084-8611-4408D284B44D}" name="Column950" dataDxfId="30827" totalsRowDxfId="30826"/>
    <tableColumn id="972" xr3:uid="{D4BF6AA6-7B9E-4F61-A3F4-D0BC26CC4950}" name="Column951" dataDxfId="30825" totalsRowDxfId="30824"/>
    <tableColumn id="973" xr3:uid="{03125A58-CC4C-4E52-B531-5B15F9FCAE5F}" name="Column952" dataDxfId="30823" totalsRowDxfId="30822"/>
    <tableColumn id="974" xr3:uid="{969E5E59-8144-4A0D-85F4-536CE5F624BA}" name="Column953" dataDxfId="30821" totalsRowDxfId="30820"/>
    <tableColumn id="975" xr3:uid="{91F0462B-0148-40D6-9534-B7C1E325A600}" name="Column954" dataDxfId="30819" totalsRowDxfId="30818"/>
    <tableColumn id="976" xr3:uid="{FC2BC78B-1633-4BB9-8C8D-C0176521E86D}" name="Column955" dataDxfId="30817" totalsRowDxfId="30816"/>
    <tableColumn id="977" xr3:uid="{76F7D3BF-925D-4149-9581-4D07D995F51D}" name="Column956" dataDxfId="30815" totalsRowDxfId="30814"/>
    <tableColumn id="978" xr3:uid="{804BD954-41F0-419A-9C46-FDB7A0AC23A4}" name="Column957" dataDxfId="30813" totalsRowDxfId="30812"/>
    <tableColumn id="979" xr3:uid="{548AF2D1-9727-47B3-AD0B-70CFE7A2811D}" name="Column958" dataDxfId="30811" totalsRowDxfId="30810"/>
    <tableColumn id="980" xr3:uid="{08DAD864-1CDC-4355-8A6E-5B64839F5B10}" name="Column959" dataDxfId="30809" totalsRowDxfId="30808"/>
    <tableColumn id="981" xr3:uid="{BA5D21C2-72AA-437E-B061-DBEBAC1E8ECC}" name="Column960" dataDxfId="30807" totalsRowDxfId="30806"/>
    <tableColumn id="982" xr3:uid="{7C708ADA-0F6F-4E7C-889C-3DFC73E042EC}" name="Column961" dataDxfId="30805" totalsRowDxfId="30804"/>
    <tableColumn id="983" xr3:uid="{15949C3B-76E7-4DCF-B5DF-FE022FDF01A7}" name="Column962" dataDxfId="30803" totalsRowDxfId="30802"/>
    <tableColumn id="984" xr3:uid="{B073D1E3-66F2-479D-96A5-CCF0FBD2DFF5}" name="Column963" dataDxfId="30801" totalsRowDxfId="30800"/>
    <tableColumn id="985" xr3:uid="{A53FC796-7E5A-42A8-AE58-D8CD0C1D5A8F}" name="Column964" dataDxfId="30799" totalsRowDxfId="30798"/>
    <tableColumn id="986" xr3:uid="{373F362A-9807-45F6-91CF-6D83CD9271D0}" name="Column965" dataDxfId="30797" totalsRowDxfId="30796"/>
    <tableColumn id="987" xr3:uid="{85FC3D79-2587-4414-BB93-98185CC39DAC}" name="Column966" dataDxfId="30795" totalsRowDxfId="30794"/>
    <tableColumn id="988" xr3:uid="{5F14C73C-64DD-403F-B800-CE64429EDEDC}" name="Column967" dataDxfId="30793" totalsRowDxfId="30792"/>
    <tableColumn id="989" xr3:uid="{6BB02257-A6F3-46C9-884B-8763A88DE930}" name="Column968" dataDxfId="30791" totalsRowDxfId="30790"/>
    <tableColumn id="990" xr3:uid="{A50ADC06-448E-48A7-99B3-A588A952608A}" name="Column969" dataDxfId="30789" totalsRowDxfId="30788"/>
    <tableColumn id="991" xr3:uid="{9045EABD-5507-42E5-B9C3-D95808C278FB}" name="Column970" dataDxfId="30787" totalsRowDxfId="30786"/>
    <tableColumn id="992" xr3:uid="{835D664D-A587-4E09-BA03-CE23A0D9C737}" name="Column971" dataDxfId="30785" totalsRowDxfId="30784"/>
    <tableColumn id="993" xr3:uid="{5664CDB0-6C08-4940-972B-5DB4E7DBB1F4}" name="Column972" dataDxfId="30783" totalsRowDxfId="30782"/>
    <tableColumn id="994" xr3:uid="{3E4D9F30-10A7-4BA3-8E24-853810BB442F}" name="Column973" dataDxfId="30781" totalsRowDxfId="30780"/>
    <tableColumn id="995" xr3:uid="{7C675280-A140-4B9B-9172-100A0EDA38B6}" name="Column974" dataDxfId="30779" totalsRowDxfId="30778"/>
    <tableColumn id="996" xr3:uid="{FFAF13E1-C6A6-4C87-B370-C697393CCE12}" name="Column975" dataDxfId="30777" totalsRowDxfId="30776"/>
    <tableColumn id="997" xr3:uid="{61ABD725-1223-4943-85BD-00D1CFCA6F31}" name="Column976" dataDxfId="30775" totalsRowDxfId="30774"/>
    <tableColumn id="998" xr3:uid="{D9C336FB-7C42-41C4-B3F9-6E3131F7F789}" name="Column977" dataDxfId="30773" totalsRowDxfId="30772"/>
    <tableColumn id="999" xr3:uid="{202C9157-3880-4008-B22C-DC8E344A133E}" name="Column978" dataDxfId="30771" totalsRowDxfId="30770"/>
    <tableColumn id="1000" xr3:uid="{4EF55E64-D748-4E91-A843-D118DEFF73A1}" name="Column979" dataDxfId="30769" totalsRowDxfId="30768"/>
    <tableColumn id="1001" xr3:uid="{FC9928E8-205A-4CDA-A2CA-90699A2B22E9}" name="Column980" dataDxfId="30767" totalsRowDxfId="30766"/>
    <tableColumn id="1002" xr3:uid="{06B73C8C-1E6B-491C-86CC-766BED07A032}" name="Column981" dataDxfId="30765" totalsRowDxfId="30764"/>
    <tableColumn id="1003" xr3:uid="{F0FEE5C4-8942-455E-8DDA-5EC92941597B}" name="Column982" dataDxfId="30763" totalsRowDxfId="30762"/>
    <tableColumn id="1004" xr3:uid="{64E09F5A-4BE2-4836-966D-FF3F626F6488}" name="Column983" dataDxfId="30761" totalsRowDxfId="30760"/>
    <tableColumn id="1005" xr3:uid="{D244B429-B713-47A9-B190-D12D21030340}" name="Column984" dataDxfId="30759" totalsRowDxfId="30758"/>
    <tableColumn id="1006" xr3:uid="{E35E7D48-F636-4D96-AA21-F962B7DB72D5}" name="Column985" dataDxfId="30757" totalsRowDxfId="30756"/>
    <tableColumn id="1007" xr3:uid="{19006CE3-7783-4F9B-901C-98E9B5B7D30F}" name="Column986" dataDxfId="30755" totalsRowDxfId="30754"/>
    <tableColumn id="1008" xr3:uid="{862377B2-089E-4B8C-8C83-A0FF019E5FFC}" name="Column987" dataDxfId="30753" totalsRowDxfId="30752"/>
    <tableColumn id="1009" xr3:uid="{3935EAB7-DCE4-41B4-9A8D-15184AD7E001}" name="Column988" dataDxfId="30751" totalsRowDxfId="30750"/>
    <tableColumn id="1010" xr3:uid="{64EF701C-D05A-43BB-B23E-5985312E01B3}" name="Column989" dataDxfId="30749" totalsRowDxfId="30748"/>
    <tableColumn id="1011" xr3:uid="{A836C13A-611A-47A0-8091-19DDB5E3DFE6}" name="Column990" dataDxfId="30747" totalsRowDxfId="30746"/>
    <tableColumn id="1012" xr3:uid="{81DF555D-B220-4CA1-B91F-19BF1684C130}" name="Column991" dataDxfId="30745" totalsRowDxfId="30744"/>
    <tableColumn id="1013" xr3:uid="{2EB2BEB6-76D3-44CE-871F-BC3E6A258B8D}" name="Column992" dataDxfId="30743" totalsRowDxfId="30742"/>
    <tableColumn id="1014" xr3:uid="{798862B1-87EB-48D2-8F3C-D466A957AA01}" name="Column993" dataDxfId="30741" totalsRowDxfId="30740"/>
    <tableColumn id="1015" xr3:uid="{E870AFEC-46B6-43E1-800A-78CA2ACC8895}" name="Column994" dataDxfId="30739" totalsRowDxfId="30738"/>
    <tableColumn id="1016" xr3:uid="{16F913B9-5495-4961-9EFE-76F15049A109}" name="Column995" dataDxfId="30737" totalsRowDxfId="30736"/>
    <tableColumn id="1017" xr3:uid="{66D8ABA3-FDD7-49DA-94FE-4455F7819453}" name="Column996" dataDxfId="30735" totalsRowDxfId="30734"/>
    <tableColumn id="1018" xr3:uid="{9A6F24A6-176E-4F05-9255-8C0103570C40}" name="Column997" dataDxfId="30733" totalsRowDxfId="30732"/>
    <tableColumn id="1019" xr3:uid="{3586B92D-FD4D-47B1-9B9F-A909D39014C7}" name="Column998" dataDxfId="30731" totalsRowDxfId="30730"/>
    <tableColumn id="1020" xr3:uid="{65B8C36D-8260-4047-AE52-15A13A86CA26}" name="Column999" dataDxfId="30729" totalsRowDxfId="30728"/>
    <tableColumn id="1021" xr3:uid="{A3B3E65B-3C00-4B76-A79D-761E88392497}" name="Column1000" dataDxfId="30727" totalsRowDxfId="30726"/>
    <tableColumn id="1022" xr3:uid="{B7D04F96-0A0A-4045-91CF-A1C52872C7AE}" name="Column1001" dataDxfId="30725" totalsRowDxfId="30724"/>
    <tableColumn id="1023" xr3:uid="{08F92EDC-A3C7-48B3-BB6B-2F15248CBA52}" name="Column1002" dataDxfId="30723" totalsRowDxfId="30722"/>
    <tableColumn id="1024" xr3:uid="{4DBDFDA0-51D9-49C3-84C4-255ABA708EB2}" name="Column1003" dataDxfId="30721" totalsRowDxfId="30720"/>
    <tableColumn id="1025" xr3:uid="{76081C27-F158-4BE5-A194-DED856F0A752}" name="Column1004" dataDxfId="30719" totalsRowDxfId="30718"/>
    <tableColumn id="1026" xr3:uid="{0538051D-8F95-4623-B4A7-EC4F724089F1}" name="Column1005" dataDxfId="30717" totalsRowDxfId="30716"/>
    <tableColumn id="1027" xr3:uid="{971ED0B0-7D2C-4E9B-8394-7D583D6975EF}" name="Column1006" dataDxfId="30715" totalsRowDxfId="30714"/>
    <tableColumn id="1028" xr3:uid="{D3E702EB-8F01-412E-90FA-3D09EF3CC23E}" name="Column1007" dataDxfId="30713" totalsRowDxfId="30712"/>
    <tableColumn id="1029" xr3:uid="{3F45BDDE-2119-4084-8241-E3995FC177CA}" name="Column1008" dataDxfId="30711" totalsRowDxfId="30710"/>
    <tableColumn id="1030" xr3:uid="{BE4CAA7C-8211-424D-A194-F68301F0E25E}" name="Column1009" dataDxfId="30709" totalsRowDxfId="30708"/>
    <tableColumn id="1031" xr3:uid="{2A4B2C28-4868-40DE-AB13-8FBA6DBB2B06}" name="Column1010" dataDxfId="30707" totalsRowDxfId="30706"/>
    <tableColumn id="1032" xr3:uid="{2915F716-2EC0-4885-B0A4-09D96E954AFA}" name="Column1011" dataDxfId="30705" totalsRowDxfId="30704"/>
    <tableColumn id="1033" xr3:uid="{898FB050-F507-4C83-939B-610BA28F49D1}" name="Column1012" dataDxfId="30703" totalsRowDxfId="30702"/>
    <tableColumn id="1034" xr3:uid="{F03873F4-7126-4934-846F-ECEB38AD644C}" name="Column1013" dataDxfId="30701" totalsRowDxfId="30700"/>
    <tableColumn id="1035" xr3:uid="{F77B510B-6D06-4509-9083-1ADEA9ACE2F3}" name="Column1014" dataDxfId="30699" totalsRowDxfId="30698"/>
    <tableColumn id="1036" xr3:uid="{352D6B02-B465-4DFB-833B-8A5419DD5504}" name="Column1015" dataDxfId="30697" totalsRowDxfId="30696"/>
    <tableColumn id="1037" xr3:uid="{67362962-25DA-47F8-8196-6A9F4BAC50AB}" name="Column1016" dataDxfId="30695" totalsRowDxfId="30694"/>
    <tableColumn id="1038" xr3:uid="{763BA34E-457D-411D-9876-A5E214C07E6E}" name="Column1017" dataDxfId="30693" totalsRowDxfId="30692"/>
    <tableColumn id="1039" xr3:uid="{B9C3FC90-9C72-43BA-A34E-D50425017778}" name="Column1018" dataDxfId="30691" totalsRowDxfId="30690"/>
    <tableColumn id="1040" xr3:uid="{74467A98-0345-4A32-B018-F5D0D1DBAAC7}" name="Column1019" dataDxfId="30689" totalsRowDxfId="30688"/>
    <tableColumn id="1041" xr3:uid="{0B0DD42B-5E8A-4E05-B7B1-35F52D06F6FE}" name="Column1020" dataDxfId="30687" totalsRowDxfId="30686"/>
    <tableColumn id="1042" xr3:uid="{8429530C-32B8-4A48-B00D-368468CCD769}" name="Column1021" dataDxfId="30685" totalsRowDxfId="30684"/>
    <tableColumn id="1043" xr3:uid="{DC50DE92-D922-42A7-8B4F-B0585B7ED42F}" name="Column1022" dataDxfId="30683" totalsRowDxfId="30682"/>
    <tableColumn id="1044" xr3:uid="{F66FF104-C011-4EA0-8D29-B7E200D73847}" name="Column1023" dataDxfId="30681" totalsRowDxfId="30680"/>
    <tableColumn id="1045" xr3:uid="{B8A846B6-D996-49BD-8D1E-361377059898}" name="Column1024" dataDxfId="30679" totalsRowDxfId="30678"/>
    <tableColumn id="1046" xr3:uid="{BE5A3884-72F6-4408-ACE6-3CAEE7561EA9}" name="Column1025" dataDxfId="30677" totalsRowDxfId="30676"/>
    <tableColumn id="1047" xr3:uid="{0BCA823B-1456-4B21-8CA2-F0A8100778F9}" name="Column1026" dataDxfId="30675" totalsRowDxfId="30674"/>
    <tableColumn id="1048" xr3:uid="{E0745A41-353E-4338-BD4F-926B2D9460CE}" name="Column1027" dataDxfId="30673" totalsRowDxfId="30672"/>
    <tableColumn id="1049" xr3:uid="{AACADA0E-9FEB-47A7-8B6E-DA53CDF578E3}" name="Column1028" dataDxfId="30671" totalsRowDxfId="30670"/>
    <tableColumn id="1050" xr3:uid="{F44B4BC0-04F7-41F4-87ED-EA966BA7FF29}" name="Column1029" dataDxfId="30669" totalsRowDxfId="30668"/>
    <tableColumn id="1051" xr3:uid="{5809D71D-9145-4464-9D12-0D6BD29E610F}" name="Column1030" dataDxfId="30667" totalsRowDxfId="30666"/>
    <tableColumn id="1052" xr3:uid="{8FD1286C-B7CF-4BD2-BC24-35A46F132539}" name="Column1031" dataDxfId="30665" totalsRowDxfId="30664"/>
    <tableColumn id="1053" xr3:uid="{98FF80C8-A600-4A4C-847E-981B512B56E6}" name="Column1032" dataDxfId="30663" totalsRowDxfId="30662"/>
    <tableColumn id="1054" xr3:uid="{D9591188-AD0B-44F2-AA3B-5E46FC0157EE}" name="Column1033" dataDxfId="30661" totalsRowDxfId="30660"/>
    <tableColumn id="1055" xr3:uid="{280A5EDC-89A9-4530-A56A-6EAA69D0E5D3}" name="Column1034" dataDxfId="30659" totalsRowDxfId="30658"/>
    <tableColumn id="1056" xr3:uid="{09EC0648-BBEF-46E5-B74A-FC3DAFB1D8FF}" name="Column1035" dataDxfId="30657" totalsRowDxfId="30656"/>
    <tableColumn id="1057" xr3:uid="{A9FEBF64-F9D8-49CA-8367-114A81A4D40B}" name="Column1036" dataDxfId="30655" totalsRowDxfId="30654"/>
    <tableColumn id="1058" xr3:uid="{A74D23A5-E8F3-4EF7-A3CB-CA20FD9F5F7F}" name="Column1037" dataDxfId="30653" totalsRowDxfId="30652"/>
    <tableColumn id="1059" xr3:uid="{B184179E-ECB7-4641-8CF3-A1506D9BEC00}" name="Column1038" dataDxfId="30651" totalsRowDxfId="30650"/>
    <tableColumn id="1060" xr3:uid="{AAEB436A-73D5-4CCF-8320-9BF055B82C54}" name="Column1039" dataDxfId="30649" totalsRowDxfId="30648"/>
    <tableColumn id="1061" xr3:uid="{FB334830-3446-440F-9B88-70A1B62F5F66}" name="Column1040" dataDxfId="30647" totalsRowDxfId="30646"/>
    <tableColumn id="1062" xr3:uid="{FD9C311A-E529-45DD-987B-CD1F2FFD6E90}" name="Column1041" dataDxfId="30645" totalsRowDxfId="30644"/>
    <tableColumn id="1063" xr3:uid="{183445AA-BC60-4E68-9837-26BA063659BF}" name="Column1042" dataDxfId="30643" totalsRowDxfId="30642"/>
    <tableColumn id="1064" xr3:uid="{EBC542C9-28C0-4F7D-AEC8-C2DDD9B6AF2A}" name="Column1043" dataDxfId="30641" totalsRowDxfId="30640"/>
    <tableColumn id="1065" xr3:uid="{479DA43B-E6CB-4969-9BA0-28502060BB52}" name="Column1044" dataDxfId="30639" totalsRowDxfId="30638"/>
    <tableColumn id="1066" xr3:uid="{4D58F3CF-37D4-4B9F-A149-AC17BFA37F96}" name="Column1045" dataDxfId="30637" totalsRowDxfId="30636"/>
    <tableColumn id="1067" xr3:uid="{BAFA9C50-CB95-4412-BEDF-F15BC6E90CA5}" name="Column1046" dataDxfId="30635" totalsRowDxfId="30634"/>
    <tableColumn id="1068" xr3:uid="{011938F9-B1FB-4FB5-8ADC-36A699EC9B61}" name="Column1047" dataDxfId="30633" totalsRowDxfId="30632"/>
    <tableColumn id="1069" xr3:uid="{1E36077A-27CC-40EB-904C-90DC9E878980}" name="Column1048" dataDxfId="30631" totalsRowDxfId="30630"/>
    <tableColumn id="1070" xr3:uid="{B0D2FB79-9DCE-4B68-8297-ACBDD477B182}" name="Column1049" dataDxfId="30629" totalsRowDxfId="30628"/>
    <tableColumn id="1071" xr3:uid="{69366BBC-5BD3-4652-B68B-4E5F98ED12D7}" name="Column1050" dataDxfId="30627" totalsRowDxfId="30626"/>
    <tableColumn id="1072" xr3:uid="{E606E2D8-E07D-4136-8C39-A3A51E906A5D}" name="Column1051" dataDxfId="30625" totalsRowDxfId="30624"/>
    <tableColumn id="1073" xr3:uid="{4A0E5D10-C912-42D0-9A2C-740A3A7BD17C}" name="Column1052" dataDxfId="30623" totalsRowDxfId="30622"/>
    <tableColumn id="1074" xr3:uid="{F540CC57-34AE-478D-B26D-E674D6FC2E5A}" name="Column1053" dataDxfId="30621" totalsRowDxfId="30620"/>
    <tableColumn id="1075" xr3:uid="{91EDC0B1-439B-415A-B1AF-ECC6A2B85087}" name="Column1054" dataDxfId="30619" totalsRowDxfId="30618"/>
    <tableColumn id="1076" xr3:uid="{C97F25BB-51B1-4238-9C1A-D98760BDD6F6}" name="Column1055" dataDxfId="30617" totalsRowDxfId="30616"/>
    <tableColumn id="1077" xr3:uid="{EC278113-8459-4840-9B04-EE4C923D9D13}" name="Column1056" dataDxfId="30615" totalsRowDxfId="30614"/>
    <tableColumn id="1078" xr3:uid="{3610021B-FBD4-4F4D-A730-E8B49BD9E6E8}" name="Column1057" dataDxfId="30613" totalsRowDxfId="30612"/>
    <tableColumn id="1079" xr3:uid="{4C7FE1CC-1B0D-4893-BA05-5AB195BB3E9F}" name="Column1058" dataDxfId="30611" totalsRowDxfId="30610"/>
    <tableColumn id="1080" xr3:uid="{982AF64F-1764-4A19-9486-7F167331F4C1}" name="Column1059" dataDxfId="30609" totalsRowDxfId="30608"/>
    <tableColumn id="1081" xr3:uid="{C54A6338-5528-4B73-897A-6E94B2884B14}" name="Column1060" dataDxfId="30607" totalsRowDxfId="30606"/>
    <tableColumn id="1082" xr3:uid="{C2EADC66-CD2D-436C-BEAE-3D1283C8F30D}" name="Column1061" dataDxfId="30605" totalsRowDxfId="30604"/>
    <tableColumn id="1083" xr3:uid="{D40EFD33-CA92-42A9-83D2-2C6558677A55}" name="Column1062" dataDxfId="30603" totalsRowDxfId="30602"/>
    <tableColumn id="1084" xr3:uid="{676EB8B6-5642-4A90-9495-C5F5D4BE80B0}" name="Column1063" dataDxfId="30601" totalsRowDxfId="30600"/>
    <tableColumn id="1085" xr3:uid="{4EFE3DE6-8313-412D-A37B-23947ACB86AF}" name="Column1064" dataDxfId="30599" totalsRowDxfId="30598"/>
    <tableColumn id="1086" xr3:uid="{F065F0A8-05B5-429E-A34B-E5CEC86950CF}" name="Column1065" dataDxfId="30597" totalsRowDxfId="30596"/>
    <tableColumn id="1087" xr3:uid="{20672D10-6F80-427F-BDD0-520C57A0BAD5}" name="Column1066" dataDxfId="30595" totalsRowDxfId="30594"/>
    <tableColumn id="1088" xr3:uid="{D6E6DC1A-951E-4D24-B107-16F72C9A3BD3}" name="Column1067" dataDxfId="30593" totalsRowDxfId="30592"/>
    <tableColumn id="1089" xr3:uid="{466CBF95-5849-4956-B61F-42B081179E8D}" name="Column1068" dataDxfId="30591" totalsRowDxfId="30590"/>
    <tableColumn id="1090" xr3:uid="{B319BC35-5B18-4CFD-9B5D-6B28A6EF3522}" name="Column1069" dataDxfId="30589" totalsRowDxfId="30588"/>
    <tableColumn id="1091" xr3:uid="{C6FD2FDF-048F-4051-BC4F-2FB06581E4E9}" name="Column1070" dataDxfId="30587" totalsRowDxfId="30586"/>
    <tableColumn id="1092" xr3:uid="{770398E2-16FA-4799-A103-1DB7F3AD1D94}" name="Column1071" dataDxfId="30585" totalsRowDxfId="30584"/>
    <tableColumn id="1093" xr3:uid="{343C3D3B-B4D4-4498-B4D8-00337F61CA48}" name="Column1072" dataDxfId="30583" totalsRowDxfId="30582"/>
    <tableColumn id="1094" xr3:uid="{20D0F061-B7E7-4761-A2F7-C11DF17A171E}" name="Column1073" dataDxfId="30581" totalsRowDxfId="30580"/>
    <tableColumn id="1095" xr3:uid="{5B223A0D-3885-4002-9D56-8E021DB548A0}" name="Column1074" dataDxfId="30579" totalsRowDxfId="30578"/>
    <tableColumn id="1096" xr3:uid="{B2824917-4ADE-400A-ADD0-F3F0C0E82259}" name="Column1075" dataDxfId="30577" totalsRowDxfId="30576"/>
    <tableColumn id="1097" xr3:uid="{190FD8D5-3727-4415-A85D-58E054AE49F8}" name="Column1076" dataDxfId="30575" totalsRowDxfId="30574"/>
    <tableColumn id="1098" xr3:uid="{39676DA2-3DBF-4096-A114-23A40D52909C}" name="Column1077" dataDxfId="30573" totalsRowDxfId="30572"/>
    <tableColumn id="1099" xr3:uid="{074FB3CA-30E6-47C9-A3A5-B1EFDB98BF78}" name="Column1078" dataDxfId="30571" totalsRowDxfId="30570"/>
    <tableColumn id="1100" xr3:uid="{BC46BE4C-3337-4F70-8A51-34F1C86F399C}" name="Column1079" dataDxfId="30569" totalsRowDxfId="30568"/>
    <tableColumn id="1101" xr3:uid="{01CF9FAC-93AF-4017-9C39-EBF7A1E0F6F6}" name="Column1080" dataDxfId="30567" totalsRowDxfId="30566"/>
    <tableColumn id="1102" xr3:uid="{F451BF99-1A55-499F-AA07-0EA31E462D78}" name="Column1081" dataDxfId="30565" totalsRowDxfId="30564"/>
    <tableColumn id="1103" xr3:uid="{892C5626-A9B7-4C3D-9798-D2DD707DD84E}" name="Column1082" dataDxfId="30563" totalsRowDxfId="30562"/>
    <tableColumn id="1104" xr3:uid="{5FD93F3F-B620-4C0C-BFCB-9A84F6EE8CB1}" name="Column1083" dataDxfId="30561" totalsRowDxfId="30560"/>
    <tableColumn id="1105" xr3:uid="{59C34899-996C-4745-A758-6BE61B293E82}" name="Column1084" dataDxfId="30559" totalsRowDxfId="30558"/>
    <tableColumn id="1106" xr3:uid="{2B648562-EC1D-4EB1-8A75-5A423755B756}" name="Column1085" dataDxfId="30557" totalsRowDxfId="30556"/>
    <tableColumn id="1107" xr3:uid="{78661255-8EF3-42FE-AA23-139B9E474798}" name="Column1086" dataDxfId="30555" totalsRowDxfId="30554"/>
    <tableColumn id="1108" xr3:uid="{843ED3BE-9320-44FE-B310-CB16A85F11FE}" name="Column1087" dataDxfId="30553" totalsRowDxfId="30552"/>
    <tableColumn id="1109" xr3:uid="{B2ED5108-84E1-46A7-A004-71BA65DF048D}" name="Column1088" dataDxfId="30551" totalsRowDxfId="30550"/>
    <tableColumn id="1110" xr3:uid="{241FFB04-2634-414D-AC67-2E8A40635D10}" name="Column1089" dataDxfId="30549" totalsRowDxfId="30548"/>
    <tableColumn id="1111" xr3:uid="{A84922B1-EF56-45ED-BC73-CD280DF5DC64}" name="Column1090" dataDxfId="30547" totalsRowDxfId="30546"/>
    <tableColumn id="1112" xr3:uid="{C1FE2878-F2D5-43B9-9A7F-3F3FAC1B25B5}" name="Column1091" dataDxfId="30545" totalsRowDxfId="30544"/>
    <tableColumn id="1113" xr3:uid="{7C35ACC8-8C99-4521-A7D9-FBF9261B6B17}" name="Column1092" dataDxfId="30543" totalsRowDxfId="30542"/>
    <tableColumn id="1114" xr3:uid="{4F312FB0-E3DD-470F-80E4-16823CACB134}" name="Column1093" dataDxfId="30541" totalsRowDxfId="30540"/>
    <tableColumn id="1115" xr3:uid="{490DB2E3-49A3-4B58-BE46-2337F8144220}" name="Column1094" dataDxfId="30539" totalsRowDxfId="30538"/>
    <tableColumn id="1116" xr3:uid="{644CE99A-F60A-4D97-AAA7-CD733673539A}" name="Column1095" dataDxfId="30537" totalsRowDxfId="30536"/>
    <tableColumn id="1117" xr3:uid="{958DA5C3-2D21-4CC8-AC9B-A4A0F3B9E631}" name="Column1096" dataDxfId="30535" totalsRowDxfId="30534"/>
    <tableColumn id="1118" xr3:uid="{48B9061D-EF7B-4C24-8573-BD2B0A103D70}" name="Column1097" dataDxfId="30533" totalsRowDxfId="30532"/>
    <tableColumn id="1119" xr3:uid="{85B63118-78E2-438D-8BFF-F18739043C5F}" name="Column1098" dataDxfId="30531" totalsRowDxfId="30530"/>
    <tableColumn id="1120" xr3:uid="{7CC7D6C8-4B2C-43E4-BFC4-32613FD48BD2}" name="Column1099" dataDxfId="30529" totalsRowDxfId="30528"/>
    <tableColumn id="1121" xr3:uid="{CC811EA5-084E-4806-A5E0-454B4A2CB4CD}" name="Column1100" dataDxfId="30527" totalsRowDxfId="30526"/>
    <tableColumn id="1122" xr3:uid="{840B4319-6EB5-4DB1-A58F-2BBCB1DF88E5}" name="Column1101" dataDxfId="30525" totalsRowDxfId="30524"/>
    <tableColumn id="1123" xr3:uid="{1AA6F737-6DC5-44A5-889D-26457A277AF8}" name="Column1102" dataDxfId="30523" totalsRowDxfId="30522"/>
    <tableColumn id="1124" xr3:uid="{047C57DA-8590-4A03-8ACF-4D8B7561C2D6}" name="Column1103" dataDxfId="30521" totalsRowDxfId="30520"/>
    <tableColumn id="1125" xr3:uid="{B9944EFC-6AD9-44E1-B664-4E6ACEED0476}" name="Column1104" dataDxfId="30519" totalsRowDxfId="30518"/>
    <tableColumn id="1126" xr3:uid="{642B86FD-093D-43DF-BC6C-3560886EFDA8}" name="Column1105" dataDxfId="30517" totalsRowDxfId="30516"/>
    <tableColumn id="1127" xr3:uid="{F273EBAD-D7B7-4EEF-B51C-81D7B61BC5BE}" name="Column1106" dataDxfId="30515" totalsRowDxfId="30514"/>
    <tableColumn id="1128" xr3:uid="{0DECD8DF-7026-4124-BAE6-178A55E3B5AD}" name="Column1107" dataDxfId="30513" totalsRowDxfId="30512"/>
    <tableColumn id="1129" xr3:uid="{5F3BDE2E-3E5C-4991-972C-D20B4B0D1F81}" name="Column1108" dataDxfId="30511" totalsRowDxfId="30510"/>
    <tableColumn id="1130" xr3:uid="{AE78355C-47DB-4217-9532-FB4C556DDD23}" name="Column1109" dataDxfId="30509" totalsRowDxfId="30508"/>
    <tableColumn id="1131" xr3:uid="{9199B7C5-DE44-477C-AAB0-B000B30A7AB7}" name="Column1110" dataDxfId="30507" totalsRowDxfId="30506"/>
    <tableColumn id="1132" xr3:uid="{8C5CA4CA-9020-45F9-9BDB-5A2CB9D7B504}" name="Column1111" dataDxfId="30505" totalsRowDxfId="30504"/>
    <tableColumn id="1133" xr3:uid="{CE9C0444-EB22-46BC-BDF6-C0D786F7EB25}" name="Column1112" dataDxfId="30503" totalsRowDxfId="30502"/>
    <tableColumn id="1134" xr3:uid="{FE3E1D4C-74B3-4FFE-857A-0916971C153B}" name="Column1113" dataDxfId="30501" totalsRowDxfId="30500"/>
    <tableColumn id="1135" xr3:uid="{8259CD17-81AA-4083-902C-EA77371B16C6}" name="Column1114" dataDxfId="30499" totalsRowDxfId="30498"/>
    <tableColumn id="1136" xr3:uid="{1B254B4F-47F1-404A-A673-B21FBDD04CE7}" name="Column1115" dataDxfId="30497" totalsRowDxfId="30496"/>
    <tableColumn id="1137" xr3:uid="{3A5D5A4E-B474-44FF-A7B1-AF25BE2EF913}" name="Column1116" dataDxfId="30495" totalsRowDxfId="30494"/>
    <tableColumn id="1138" xr3:uid="{752DCA01-9867-4F8F-AF7D-C09CCC6AD734}" name="Column1117" dataDxfId="30493" totalsRowDxfId="30492"/>
    <tableColumn id="1139" xr3:uid="{F4829E5F-D25F-4F12-91CA-0C724E8D1A0F}" name="Column1118" dataDxfId="30491" totalsRowDxfId="30490"/>
    <tableColumn id="1140" xr3:uid="{57A8A62F-6DBC-417E-8B66-A4C343D9B3BE}" name="Column1119" dataDxfId="30489" totalsRowDxfId="30488"/>
    <tableColumn id="1141" xr3:uid="{5581FDAA-1B9A-400C-9940-E6332B05241F}" name="Column1120" dataDxfId="30487" totalsRowDxfId="30486"/>
    <tableColumn id="1142" xr3:uid="{85AF8526-B168-45FD-829F-A0328CAC88E2}" name="Column1121" dataDxfId="30485" totalsRowDxfId="30484"/>
    <tableColumn id="1143" xr3:uid="{AEC4B5AB-D46F-45F8-9A29-2D4916AF94FB}" name="Column1122" dataDxfId="30483" totalsRowDxfId="30482"/>
    <tableColumn id="1144" xr3:uid="{28DCA756-EFEF-4FC8-BBF7-9FA2C63FBEE2}" name="Column1123" dataDxfId="30481" totalsRowDxfId="30480"/>
    <tableColumn id="1145" xr3:uid="{16AD5029-E1AF-4F1A-92EF-C28E75535F92}" name="Column1124" dataDxfId="30479" totalsRowDxfId="30478"/>
    <tableColumn id="1146" xr3:uid="{8EBE6699-3CD1-45EE-AE2B-C44784C05E5B}" name="Column1125" dataDxfId="30477" totalsRowDxfId="30476"/>
    <tableColumn id="1147" xr3:uid="{F97A40CF-2561-44B6-BF94-3F55A5EF4230}" name="Column1126" dataDxfId="30475" totalsRowDxfId="30474"/>
    <tableColumn id="1148" xr3:uid="{BE119079-50A2-4CA2-8389-5D7B54909DE1}" name="Column1127" dataDxfId="30473" totalsRowDxfId="30472"/>
    <tableColumn id="1149" xr3:uid="{E0260892-297C-41F9-AF4E-FBE49DA5A1E5}" name="Column1128" dataDxfId="30471" totalsRowDxfId="30470"/>
    <tableColumn id="1150" xr3:uid="{AD54552B-C2C3-4B0B-A5D1-533F68610E0F}" name="Column1129" dataDxfId="30469" totalsRowDxfId="30468"/>
    <tableColumn id="1151" xr3:uid="{9516ACE4-DE84-4620-BD7D-519FED1490CC}" name="Column1130" dataDxfId="30467" totalsRowDxfId="30466"/>
    <tableColumn id="1152" xr3:uid="{8C0A988C-12A2-4FDE-829F-3E49D049FFF1}" name="Column1131" dataDxfId="30465" totalsRowDxfId="30464"/>
    <tableColumn id="1153" xr3:uid="{320E62BF-578E-4C1F-B0A0-38F9F40C872E}" name="Column1132" dataDxfId="30463" totalsRowDxfId="30462"/>
    <tableColumn id="1154" xr3:uid="{3AA189C2-883A-4B27-B376-F4F268332E5B}" name="Column1133" dataDxfId="30461" totalsRowDxfId="30460"/>
    <tableColumn id="1155" xr3:uid="{8F508EF1-716F-49E5-8598-82E60632F3B1}" name="Column1134" dataDxfId="30459" totalsRowDxfId="30458"/>
    <tableColumn id="1156" xr3:uid="{99489F1E-17CD-4BC4-8364-D49CBCC09F4F}" name="Column1135" dataDxfId="30457" totalsRowDxfId="30456"/>
    <tableColumn id="1157" xr3:uid="{31F08208-46F0-4FCD-BDBF-FB9E10A92717}" name="Column1136" dataDxfId="30455" totalsRowDxfId="30454"/>
    <tableColumn id="1158" xr3:uid="{FB911744-3A08-4E90-B455-13AE5A0D2C9D}" name="Column1137" dataDxfId="30453" totalsRowDxfId="30452"/>
    <tableColumn id="1159" xr3:uid="{203FA051-2770-4D10-9C58-60A90E2B5D17}" name="Column1138" dataDxfId="30451" totalsRowDxfId="30450"/>
    <tableColumn id="1160" xr3:uid="{520B61DB-77DF-46E5-AD65-556ACB90BD02}" name="Column1139" dataDxfId="30449" totalsRowDxfId="30448"/>
    <tableColumn id="1161" xr3:uid="{2BD1CFB3-E9FA-4DD0-83F9-880BB20831B7}" name="Column1140" dataDxfId="30447" totalsRowDxfId="30446"/>
    <tableColumn id="1162" xr3:uid="{5BFE2415-3BEF-4F08-A907-BE4A30406C5C}" name="Column1141" dataDxfId="30445" totalsRowDxfId="30444"/>
    <tableColumn id="1163" xr3:uid="{839F8E34-E72A-4ED2-9436-6AF062534B56}" name="Column1142" dataDxfId="30443" totalsRowDxfId="30442"/>
    <tableColumn id="1164" xr3:uid="{D6C83F4B-2DD6-42E7-9723-97EFCC5BF278}" name="Column1143" dataDxfId="30441" totalsRowDxfId="30440"/>
    <tableColumn id="1165" xr3:uid="{32200B20-B867-493C-B4BD-2446338A79D2}" name="Column1144" dataDxfId="30439" totalsRowDxfId="30438"/>
    <tableColumn id="1166" xr3:uid="{FD0F5671-BFAB-4C3F-9457-9BDEBB23EB02}" name="Column1145" dataDxfId="30437" totalsRowDxfId="30436"/>
    <tableColumn id="1167" xr3:uid="{FA09C417-F861-4E8B-B845-FBA9383862BE}" name="Column1146" dataDxfId="30435" totalsRowDxfId="30434"/>
    <tableColumn id="1168" xr3:uid="{D59A45BF-0192-469A-B8FD-928035575550}" name="Column1147" dataDxfId="30433" totalsRowDxfId="30432"/>
    <tableColumn id="1169" xr3:uid="{CDE3B7D7-46A9-46DC-8E69-936D344656D1}" name="Column1148" dataDxfId="30431" totalsRowDxfId="30430"/>
    <tableColumn id="1170" xr3:uid="{45D705D5-47E4-44FC-BFCD-39DFF4C2428E}" name="Column1149" dataDxfId="30429" totalsRowDxfId="30428"/>
    <tableColumn id="1171" xr3:uid="{74E9726A-49D1-47F8-9604-CBD759FEB988}" name="Column1150" dataDxfId="30427" totalsRowDxfId="30426"/>
    <tableColumn id="1172" xr3:uid="{17E58991-1682-42E1-B313-792156AD6828}" name="Column1151" dataDxfId="30425" totalsRowDxfId="30424"/>
    <tableColumn id="1173" xr3:uid="{DF88B487-1944-41E8-A0ED-70189AD3A663}" name="Column1152" dataDxfId="30423" totalsRowDxfId="30422"/>
    <tableColumn id="1174" xr3:uid="{3F8AA051-2982-4015-98D6-D869250A7109}" name="Column1153" dataDxfId="30421" totalsRowDxfId="30420"/>
    <tableColumn id="1175" xr3:uid="{0AD1A83E-005C-4A97-9EFF-9A378E3F306E}" name="Column1154" dataDxfId="30419" totalsRowDxfId="30418"/>
    <tableColumn id="1176" xr3:uid="{3BC31460-AFA0-41B1-820E-E10E7EB3DCE2}" name="Column1155" dataDxfId="30417" totalsRowDxfId="30416"/>
    <tableColumn id="1177" xr3:uid="{C8F36A4B-DBCC-4F9B-9EE2-3BDE7CBAF19E}" name="Column1156" dataDxfId="30415" totalsRowDxfId="30414"/>
    <tableColumn id="1178" xr3:uid="{D5907CF1-6318-4424-B4EF-1BF867E1A730}" name="Column1157" dataDxfId="30413" totalsRowDxfId="30412"/>
    <tableColumn id="1179" xr3:uid="{7566673D-261C-4F51-91BE-F11DB5997AD6}" name="Column1158" dataDxfId="30411" totalsRowDxfId="30410"/>
    <tableColumn id="1180" xr3:uid="{9DD9077D-6A05-4B04-AD7B-9063FADDB390}" name="Column1159" dataDxfId="30409" totalsRowDxfId="30408"/>
    <tableColumn id="1181" xr3:uid="{4EA10252-54E0-489B-AE1F-8DB9551F485A}" name="Column1160" dataDxfId="30407" totalsRowDxfId="30406"/>
    <tableColumn id="1182" xr3:uid="{4D456305-6145-4520-A747-4E72992443F0}" name="Column1161" dataDxfId="30405" totalsRowDxfId="30404"/>
    <tableColumn id="1183" xr3:uid="{F07B1DEF-12EE-4692-890F-826E4631B74D}" name="Column1162" dataDxfId="30403" totalsRowDxfId="30402"/>
    <tableColumn id="1184" xr3:uid="{95BCF401-CC05-45A8-8720-873C2F9484AE}" name="Column1163" dataDxfId="30401" totalsRowDxfId="30400"/>
    <tableColumn id="1185" xr3:uid="{D21E1A05-CD4D-46A8-B17F-24A827043E0B}" name="Column1164" dataDxfId="30399" totalsRowDxfId="30398"/>
    <tableColumn id="1186" xr3:uid="{721CA9AD-D3E4-4C77-A25C-A0D64BC20F05}" name="Column1165" dataDxfId="30397" totalsRowDxfId="30396"/>
    <tableColumn id="1187" xr3:uid="{AD5F0A0B-4339-4CCD-9E1F-30285940BF1B}" name="Column1166" dataDxfId="30395" totalsRowDxfId="30394"/>
    <tableColumn id="1188" xr3:uid="{387830B3-2BCA-4E41-A53A-0B3CE530C4D9}" name="Column1167" dataDxfId="30393" totalsRowDxfId="30392"/>
    <tableColumn id="1189" xr3:uid="{99A782D0-24AE-424D-8D4C-DE0EECEB29EE}" name="Column1168" dataDxfId="30391" totalsRowDxfId="30390"/>
    <tableColumn id="1190" xr3:uid="{DB2A788A-90ED-4D39-9711-273F325C4A28}" name="Column1169" dataDxfId="30389" totalsRowDxfId="30388"/>
    <tableColumn id="1191" xr3:uid="{3DA68CD3-A976-4ED1-9C26-03080BB249D3}" name="Column1170" dataDxfId="30387" totalsRowDxfId="30386"/>
    <tableColumn id="1192" xr3:uid="{02F99790-69FE-44BC-B22D-C7D804FA01BF}" name="Column1171" dataDxfId="30385" totalsRowDxfId="30384"/>
    <tableColumn id="1193" xr3:uid="{37C05BC2-AE3F-4DD2-8F18-9A412F59446A}" name="Column1172" dataDxfId="30383" totalsRowDxfId="30382"/>
    <tableColumn id="1194" xr3:uid="{0BB2CCF6-E253-49F8-A5C7-AC67B74B6C0C}" name="Column1173" dataDxfId="30381" totalsRowDxfId="30380"/>
    <tableColumn id="1195" xr3:uid="{19A6045F-4965-4A30-8E93-A9F34ACC3F42}" name="Column1174" dataDxfId="30379" totalsRowDxfId="30378"/>
    <tableColumn id="1196" xr3:uid="{9F86C362-849F-4376-8153-870BFCEA707D}" name="Column1175" dataDxfId="30377" totalsRowDxfId="30376"/>
    <tableColumn id="1197" xr3:uid="{6F26B345-84A5-4736-8EC6-BC5FD1F67C22}" name="Column1176" dataDxfId="30375" totalsRowDxfId="30374"/>
    <tableColumn id="1198" xr3:uid="{92B27F67-597A-46B9-B238-D3ED8C7BB0BE}" name="Column1177" dataDxfId="30373" totalsRowDxfId="30372"/>
    <tableColumn id="1199" xr3:uid="{57BE228E-DC5E-4E65-B478-58FC027D4788}" name="Column1178" dataDxfId="30371" totalsRowDxfId="30370"/>
    <tableColumn id="1200" xr3:uid="{A1A68776-4A20-4BF9-A127-D30045D5D31B}" name="Column1179" dataDxfId="30369" totalsRowDxfId="30368"/>
    <tableColumn id="1201" xr3:uid="{B1B1225B-866A-4487-8EA4-AFD5B3D59D92}" name="Column1180" dataDxfId="30367" totalsRowDxfId="30366"/>
    <tableColumn id="1202" xr3:uid="{99752189-8941-4480-B092-56C7E7D3C3C2}" name="Column1181" dataDxfId="30365" totalsRowDxfId="30364"/>
    <tableColumn id="1203" xr3:uid="{46E170E5-562E-4F8A-8E8E-AE1CCA7C5C90}" name="Column1182" dataDxfId="30363" totalsRowDxfId="30362"/>
    <tableColumn id="1204" xr3:uid="{7D05E167-B4F1-4830-8D8C-2037EE4C3A10}" name="Column1183" dataDxfId="30361" totalsRowDxfId="30360"/>
    <tableColumn id="1205" xr3:uid="{8FF21589-657A-4D7D-97BD-6D97B295233A}" name="Column1184" dataDxfId="30359" totalsRowDxfId="30358"/>
    <tableColumn id="1206" xr3:uid="{01D48F31-BE33-41D8-B576-17B30639A401}" name="Column1185" dataDxfId="30357" totalsRowDxfId="30356"/>
    <tableColumn id="1207" xr3:uid="{5280B2BB-F36A-40C7-BBEC-A8F0E14BFBB9}" name="Column1186" dataDxfId="30355" totalsRowDxfId="30354"/>
    <tableColumn id="1208" xr3:uid="{6BB11476-40BC-4318-9474-4137A40B7A2C}" name="Column1187" dataDxfId="30353" totalsRowDxfId="30352"/>
    <tableColumn id="1209" xr3:uid="{4F8611ED-14BC-49C8-9470-2B01A410F32F}" name="Column1188" dataDxfId="30351" totalsRowDxfId="30350"/>
    <tableColumn id="1210" xr3:uid="{76D29718-1720-421A-9E38-84E5E7500626}" name="Column1189" dataDxfId="30349" totalsRowDxfId="30348"/>
    <tableColumn id="1211" xr3:uid="{411B2639-0CC4-484C-AB7D-0BCF8777FC3D}" name="Column1190" dataDxfId="30347" totalsRowDxfId="30346"/>
    <tableColumn id="1212" xr3:uid="{0727BBCD-08BB-493B-B695-EF179E93970D}" name="Column1191" dataDxfId="30345" totalsRowDxfId="30344"/>
    <tableColumn id="1213" xr3:uid="{BDE0351E-6108-457F-8FD8-F8CC2B261B34}" name="Column1192" dataDxfId="30343" totalsRowDxfId="30342"/>
    <tableColumn id="1214" xr3:uid="{2DA506FB-8A6C-4CD0-BE8C-A33C586B3F81}" name="Column1193" dataDxfId="30341" totalsRowDxfId="30340"/>
    <tableColumn id="1215" xr3:uid="{62803BC7-5AFA-4E9B-9F04-6D74A3821568}" name="Column1194" dataDxfId="30339" totalsRowDxfId="30338"/>
    <tableColumn id="1216" xr3:uid="{1C7AD43F-2A19-46FB-8C7E-410AB291B709}" name="Column1195" dataDxfId="30337" totalsRowDxfId="30336"/>
    <tableColumn id="1217" xr3:uid="{85713D87-8D02-4BDA-A8F9-7F3C1245A359}" name="Column1196" dataDxfId="30335" totalsRowDxfId="30334"/>
    <tableColumn id="1218" xr3:uid="{B8BB9BC1-4A2F-4328-B7C5-9153E27D9A38}" name="Column1197" dataDxfId="30333" totalsRowDxfId="30332"/>
    <tableColumn id="1219" xr3:uid="{003337A7-9F57-4D7C-9CA5-A904BBC8475C}" name="Column1198" dataDxfId="30331" totalsRowDxfId="30330"/>
    <tableColumn id="1220" xr3:uid="{102A83D7-7FFA-4430-B7EF-791BA6F18D9B}" name="Column1199" dataDxfId="30329" totalsRowDxfId="30328"/>
    <tableColumn id="1221" xr3:uid="{C1C74285-19B9-4A92-BE8C-D0E6FC004F31}" name="Column1200" dataDxfId="30327" totalsRowDxfId="30326"/>
    <tableColumn id="1222" xr3:uid="{2CC76C34-28EB-45EB-9EB4-56753B3B64AB}" name="Column1201" dataDxfId="30325" totalsRowDxfId="30324"/>
    <tableColumn id="1223" xr3:uid="{6F9DFA8D-39D1-45D2-88A0-C1E03C884509}" name="Column1202" dataDxfId="30323" totalsRowDxfId="30322"/>
    <tableColumn id="1224" xr3:uid="{D23A9096-DAED-4EBA-BCA4-4FEC1B625054}" name="Column1203" dataDxfId="30321" totalsRowDxfId="30320"/>
    <tableColumn id="1225" xr3:uid="{E9AC2AC4-719A-45FE-86D9-6CA033BCCAB0}" name="Column1204" dataDxfId="30319" totalsRowDxfId="30318"/>
    <tableColumn id="1226" xr3:uid="{75D89450-A127-4E22-ADC1-C0631DF344E0}" name="Column1205" dataDxfId="30317" totalsRowDxfId="30316"/>
    <tableColumn id="1227" xr3:uid="{7445F51A-4A51-4D7A-A177-24E06A2FA04A}" name="Column1206" dataDxfId="30315" totalsRowDxfId="30314"/>
    <tableColumn id="1228" xr3:uid="{2EB095DE-3E9D-45B4-B675-BCC0C7C176D1}" name="Column1207" dataDxfId="30313" totalsRowDxfId="30312"/>
    <tableColumn id="1229" xr3:uid="{2007DD7B-8F9F-492F-89B1-FE8EA699AEC4}" name="Column1208" dataDxfId="30311" totalsRowDxfId="30310"/>
    <tableColumn id="1230" xr3:uid="{AC742AA0-4CEE-4C78-9DED-0E1B21A539EE}" name="Column1209" dataDxfId="30309" totalsRowDxfId="30308"/>
    <tableColumn id="1231" xr3:uid="{82C5F556-646F-49A2-8668-4C0BF4828AB2}" name="Column1210" dataDxfId="30307" totalsRowDxfId="30306"/>
    <tableColumn id="1232" xr3:uid="{544CA029-2A40-45A4-A344-B936F693AA26}" name="Column1211" dataDxfId="30305" totalsRowDxfId="30304"/>
    <tableColumn id="1233" xr3:uid="{B23BF138-410E-4805-84B0-4BE9ED7F167C}" name="Column1212" dataDxfId="30303" totalsRowDxfId="30302"/>
    <tableColumn id="1234" xr3:uid="{72E872BB-7917-41FD-8F47-77A208914868}" name="Column1213" dataDxfId="30301" totalsRowDxfId="30300"/>
    <tableColumn id="1235" xr3:uid="{87F678FB-AA8A-440A-81D0-F70F517D82AE}" name="Column1214" dataDxfId="30299" totalsRowDxfId="30298"/>
    <tableColumn id="1236" xr3:uid="{2494D841-9A7C-42BF-B8A9-7A59D22957F4}" name="Column1215" dataDxfId="30297" totalsRowDxfId="30296"/>
    <tableColumn id="1237" xr3:uid="{FE4B35F8-9773-4F11-8A61-777FFE1616EB}" name="Column1216" dataDxfId="30295" totalsRowDxfId="30294"/>
    <tableColumn id="1238" xr3:uid="{BAAD1101-50EF-4F95-B445-22C67EE1FA3E}" name="Column1217" dataDxfId="30293" totalsRowDxfId="30292"/>
    <tableColumn id="1239" xr3:uid="{816D6505-3BC7-4A66-8430-C19A398D9132}" name="Column1218" dataDxfId="30291" totalsRowDxfId="30290"/>
    <tableColumn id="1240" xr3:uid="{6CAB1BFD-AC75-4637-81AA-997F1C13A870}" name="Column1219" dataDxfId="30289" totalsRowDxfId="30288"/>
    <tableColumn id="1241" xr3:uid="{85E881D2-D184-4E47-8BD4-F762958122A9}" name="Column1220" dataDxfId="30287" totalsRowDxfId="30286"/>
    <tableColumn id="1242" xr3:uid="{2CED939D-32E2-403A-AB4A-9A65D5602B29}" name="Column1221" dataDxfId="30285" totalsRowDxfId="30284"/>
    <tableColumn id="1243" xr3:uid="{03539198-0BEE-453A-AD1F-65BD5A6DE59A}" name="Column1222" dataDxfId="30283" totalsRowDxfId="30282"/>
    <tableColumn id="1244" xr3:uid="{1FE9B360-E61D-406C-A0E1-EE9F625A3B32}" name="Column1223" dataDxfId="30281" totalsRowDxfId="30280"/>
    <tableColumn id="1245" xr3:uid="{22ADEB8C-FB21-4518-8DD2-590ABE562630}" name="Column1224" dataDxfId="30279" totalsRowDxfId="30278"/>
    <tableColumn id="1246" xr3:uid="{FB0B7F0F-BF88-44AF-9319-81E5B8375048}" name="Column1225" dataDxfId="30277" totalsRowDxfId="30276"/>
    <tableColumn id="1247" xr3:uid="{6D4000B6-E795-4F7D-AEE6-1A37468C8304}" name="Column1226" dataDxfId="30275" totalsRowDxfId="30274"/>
    <tableColumn id="1248" xr3:uid="{3FF7FB90-5012-4782-A0FA-7BF9F230774D}" name="Column1227" dataDxfId="30273" totalsRowDxfId="30272"/>
    <tableColumn id="1249" xr3:uid="{046FF21B-E48C-40C6-9F79-73FA6A94268D}" name="Column1228" dataDxfId="30271" totalsRowDxfId="30270"/>
    <tableColumn id="1250" xr3:uid="{9BDFF91E-F736-4FD4-953A-9E62706A509F}" name="Column1229" dataDxfId="30269" totalsRowDxfId="30268"/>
    <tableColumn id="1251" xr3:uid="{43EFE306-73EB-40A2-9260-8AA4C7E6A0FE}" name="Column1230" dataDxfId="30267" totalsRowDxfId="30266"/>
    <tableColumn id="1252" xr3:uid="{A3F12333-4B46-4848-B479-9A23A36858C5}" name="Column1231" dataDxfId="30265" totalsRowDxfId="30264"/>
    <tableColumn id="1253" xr3:uid="{8FBE58A0-64CD-436A-A952-110646715111}" name="Column1232" dataDxfId="30263" totalsRowDxfId="30262"/>
    <tableColumn id="1254" xr3:uid="{570A38BA-0EB8-45F6-B841-A9E3E9BC56DC}" name="Column1233" dataDxfId="30261" totalsRowDxfId="30260"/>
    <tableColumn id="1255" xr3:uid="{F89D049F-1CAE-4279-AA32-17850480BDEC}" name="Column1234" dataDxfId="30259" totalsRowDxfId="30258"/>
    <tableColumn id="1256" xr3:uid="{FDEB0F94-43DA-4827-8F27-4374CC47E2FA}" name="Column1235" dataDxfId="30257" totalsRowDxfId="30256"/>
    <tableColumn id="1257" xr3:uid="{3D33CA91-FB65-4823-999B-EC604DDCAE28}" name="Column1236" dataDxfId="30255" totalsRowDxfId="30254"/>
    <tableColumn id="1258" xr3:uid="{363D9534-7243-49AA-AA62-E1AC076DA9EA}" name="Column1237" dataDxfId="30253" totalsRowDxfId="30252"/>
    <tableColumn id="1259" xr3:uid="{4711B872-D1DC-40D7-99A8-8DBD3818461B}" name="Column1238" dataDxfId="30251" totalsRowDxfId="30250"/>
    <tableColumn id="1260" xr3:uid="{607740EE-97CC-4D79-8906-8044BE086551}" name="Column1239" dataDxfId="30249" totalsRowDxfId="30248"/>
    <tableColumn id="1261" xr3:uid="{051842AB-9B09-416D-9A79-CBE652402AB6}" name="Column1240" dataDxfId="30247" totalsRowDxfId="30246"/>
    <tableColumn id="1262" xr3:uid="{F3D5F7FB-1A7E-478D-80FA-3B4F417C36E4}" name="Column1241" dataDxfId="30245" totalsRowDxfId="30244"/>
    <tableColumn id="1263" xr3:uid="{712FEF46-8F6B-410C-97AF-1340DEBBAADE}" name="Column1242" dataDxfId="30243" totalsRowDxfId="30242"/>
    <tableColumn id="1264" xr3:uid="{6557B816-D14B-4599-8EA2-30B21316D0EB}" name="Column1243" dataDxfId="30241" totalsRowDxfId="30240"/>
    <tableColumn id="1265" xr3:uid="{8B54DE75-91FD-4923-846F-E0DE637D6F2E}" name="Column1244" dataDxfId="30239" totalsRowDxfId="30238"/>
    <tableColumn id="1266" xr3:uid="{9F2424AD-6C3F-4D4E-9481-2B3DDE10EA23}" name="Column1245" dataDxfId="30237" totalsRowDxfId="30236"/>
    <tableColumn id="1267" xr3:uid="{44E1A95D-06A3-4E01-8BC9-A72A0CA9E67A}" name="Column1246" dataDxfId="30235" totalsRowDxfId="30234"/>
    <tableColumn id="1268" xr3:uid="{EA1301FC-140B-457F-AA0C-B214D05B9F44}" name="Column1247" dataDxfId="30233" totalsRowDxfId="30232"/>
    <tableColumn id="1269" xr3:uid="{57536166-0FC5-4989-AA1D-3D2F3A77B44E}" name="Column1248" dataDxfId="30231" totalsRowDxfId="30230"/>
    <tableColumn id="1270" xr3:uid="{41E73493-CE75-4CBA-B642-52A49A32EDA8}" name="Column1249" dataDxfId="30229" totalsRowDxfId="30228"/>
    <tableColumn id="1271" xr3:uid="{0BEDCA55-C8F7-4B30-A67B-6404DC359A3C}" name="Column1250" dataDxfId="30227" totalsRowDxfId="30226"/>
    <tableColumn id="1272" xr3:uid="{FDEA3A76-CBCE-48D7-9200-F949897115FC}" name="Column1251" dataDxfId="30225" totalsRowDxfId="30224"/>
    <tableColumn id="1273" xr3:uid="{EB7D7F3D-8377-4A32-887F-0F4CAC7520DC}" name="Column1252" dataDxfId="30223" totalsRowDxfId="30222"/>
    <tableColumn id="1274" xr3:uid="{B81B17E9-BA6F-4019-A7D7-138CE65C6A56}" name="Column1253" dataDxfId="30221" totalsRowDxfId="30220"/>
    <tableColumn id="1275" xr3:uid="{40E55A31-26E9-4544-99FE-4D10D652F780}" name="Column1254" dataDxfId="30219" totalsRowDxfId="30218"/>
    <tableColumn id="1276" xr3:uid="{4C1D76C1-2CE9-467D-BFFF-051DC79ECA1F}" name="Column1255" dataDxfId="30217" totalsRowDxfId="30216"/>
    <tableColumn id="1277" xr3:uid="{A23C6252-3F84-4578-82D5-255EA8736579}" name="Column1256" dataDxfId="30215" totalsRowDxfId="30214"/>
    <tableColumn id="1278" xr3:uid="{BD4FB3C7-67C9-4A88-B798-08D03D7797CD}" name="Column1257" dataDxfId="30213" totalsRowDxfId="30212"/>
    <tableColumn id="1279" xr3:uid="{16CBA8D0-729A-45A5-A075-60FB229349F9}" name="Column1258" dataDxfId="30211" totalsRowDxfId="30210"/>
    <tableColumn id="1280" xr3:uid="{0BBCB0A7-841A-4965-895A-689E4A9BCC5C}" name="Column1259" dataDxfId="30209" totalsRowDxfId="30208"/>
    <tableColumn id="1281" xr3:uid="{2CF8D4A8-9A51-4144-9ECF-5B2BCA7A8E3D}" name="Column1260" dataDxfId="30207" totalsRowDxfId="30206"/>
    <tableColumn id="1282" xr3:uid="{82E9D3B6-4FD4-4338-B78D-507EDE173A44}" name="Column1261" dataDxfId="30205" totalsRowDxfId="30204"/>
    <tableColumn id="1283" xr3:uid="{B18291CD-FB92-40BB-A629-50A790F6D45D}" name="Column1262" dataDxfId="30203" totalsRowDxfId="30202"/>
    <tableColumn id="1284" xr3:uid="{074D38DA-AB10-4644-B4DC-8873264BF7F1}" name="Column1263" dataDxfId="30201" totalsRowDxfId="30200"/>
    <tableColumn id="1285" xr3:uid="{97E48419-2BCE-45C5-B786-994384DC4B31}" name="Column1264" dataDxfId="30199" totalsRowDxfId="30198"/>
    <tableColumn id="1286" xr3:uid="{A521B512-3F7B-4DD3-8F68-663A5FE292C3}" name="Column1265" dataDxfId="30197" totalsRowDxfId="30196"/>
    <tableColumn id="1287" xr3:uid="{5582AA68-85B8-486A-9ED0-B3D6AAD89B80}" name="Column1266" dataDxfId="30195" totalsRowDxfId="30194"/>
    <tableColumn id="1288" xr3:uid="{136B7A3B-36B7-4F6C-9D08-5E29BA62F93B}" name="Column1267" dataDxfId="30193" totalsRowDxfId="30192"/>
    <tableColumn id="1289" xr3:uid="{0B807E0C-84E6-4244-8923-D56492FE8C41}" name="Column1268" dataDxfId="30191" totalsRowDxfId="30190"/>
    <tableColumn id="1290" xr3:uid="{7E2DBC7B-5733-4D8C-B995-3023A1E41BB6}" name="Column1269" dataDxfId="30189" totalsRowDxfId="30188"/>
    <tableColumn id="1291" xr3:uid="{75C7572B-9A03-4457-8ED3-E4AC776DDBF1}" name="Column1270" dataDxfId="30187" totalsRowDxfId="30186"/>
    <tableColumn id="1292" xr3:uid="{BB786CDA-47B8-4349-8F57-5A61F700FAD4}" name="Column1271" dataDxfId="30185" totalsRowDxfId="30184"/>
    <tableColumn id="1293" xr3:uid="{9FC21344-8A6A-4B4B-9A8B-836F763D7049}" name="Column1272" dataDxfId="30183" totalsRowDxfId="30182"/>
    <tableColumn id="1294" xr3:uid="{EA0F58CD-7DED-4B4B-A340-2BD5983DAFE0}" name="Column1273" dataDxfId="30181" totalsRowDxfId="30180"/>
    <tableColumn id="1295" xr3:uid="{081FE69F-F0C5-4750-8BBB-890D0CDDE45D}" name="Column1274" dataDxfId="30179" totalsRowDxfId="30178"/>
    <tableColumn id="1296" xr3:uid="{28968357-B2EA-4D9E-9B3A-5476B8394DB3}" name="Column1275" dataDxfId="30177" totalsRowDxfId="30176"/>
    <tableColumn id="1297" xr3:uid="{EE9EBACD-0462-4B07-BA23-D8DC2355C4BB}" name="Column1276" dataDxfId="30175" totalsRowDxfId="30174"/>
    <tableColumn id="1298" xr3:uid="{8A229CA9-2619-4572-9D86-A5C2E3F69F46}" name="Column1277" dataDxfId="30173" totalsRowDxfId="30172"/>
    <tableColumn id="1299" xr3:uid="{1B728732-DA0D-4DFB-B036-5A99287FECA2}" name="Column1278" dataDxfId="30171" totalsRowDxfId="30170"/>
    <tableColumn id="1300" xr3:uid="{A553BAFE-10A8-4BDF-AD34-B13F14E8077C}" name="Column1279" dataDxfId="30169" totalsRowDxfId="30168"/>
    <tableColumn id="1301" xr3:uid="{0767F071-18C7-40E3-8335-D0628D7CD2B8}" name="Column1280" dataDxfId="30167" totalsRowDxfId="30166"/>
    <tableColumn id="1302" xr3:uid="{99870BC5-072B-444E-BB2D-13B5E36D8A33}" name="Column1281" dataDxfId="30165" totalsRowDxfId="30164"/>
    <tableColumn id="1303" xr3:uid="{0D678553-51A8-46BD-B1BD-6DF3AD6FB808}" name="Column1282" dataDxfId="30163" totalsRowDxfId="30162"/>
    <tableColumn id="1304" xr3:uid="{B99CC0A1-A0C6-4BAB-9F13-DC1A4AD1BD48}" name="Column1283" dataDxfId="30161" totalsRowDxfId="30160"/>
    <tableColumn id="1305" xr3:uid="{25AF6EFA-C82B-495B-8023-83ABF43E6FE5}" name="Column1284" dataDxfId="30159" totalsRowDxfId="30158"/>
    <tableColumn id="1306" xr3:uid="{97669776-B4A0-46B6-ABBF-82C5494F0F96}" name="Column1285" dataDxfId="30157" totalsRowDxfId="30156"/>
    <tableColumn id="1307" xr3:uid="{B116BA4C-4758-4B61-9997-288D593C9C99}" name="Column1286" dataDxfId="30155" totalsRowDxfId="30154"/>
    <tableColumn id="1308" xr3:uid="{3E6D5F7E-1613-4946-899A-9C3CCF88E3D3}" name="Column1287" dataDxfId="30153" totalsRowDxfId="30152"/>
    <tableColumn id="1309" xr3:uid="{550D2D32-4DE2-4F05-91B9-1F1929A7D3E8}" name="Column1288" dataDxfId="30151" totalsRowDxfId="30150"/>
    <tableColumn id="1310" xr3:uid="{FDFF81AA-8B05-49C0-9A42-19DEA3979F8F}" name="Column1289" dataDxfId="30149" totalsRowDxfId="30148"/>
    <tableColumn id="1311" xr3:uid="{44560473-A7EF-4B2E-9253-7470FC71A26A}" name="Column1290" dataDxfId="30147" totalsRowDxfId="30146"/>
    <tableColumn id="1312" xr3:uid="{AC0AA068-BEE5-4A07-AF96-7CEF9C081BCE}" name="Column1291" dataDxfId="30145" totalsRowDxfId="30144"/>
    <tableColumn id="1313" xr3:uid="{3A2278E7-2054-434C-AE27-FDD9F59A65E9}" name="Column1292" dataDxfId="30143" totalsRowDxfId="30142"/>
    <tableColumn id="1314" xr3:uid="{615C3DA8-C2C7-4671-BC6F-4E74D4C8901A}" name="Column1293" dataDxfId="30141" totalsRowDxfId="30140"/>
    <tableColumn id="1315" xr3:uid="{786B56F4-5C30-4029-B227-A4CDD34E6162}" name="Column1294" dataDxfId="30139" totalsRowDxfId="30138"/>
    <tableColumn id="1316" xr3:uid="{B02ED9BE-D1C5-42B8-8669-C4A0CA0381A0}" name="Column1295" dataDxfId="30137" totalsRowDxfId="30136"/>
    <tableColumn id="1317" xr3:uid="{D06A85BD-50C1-4B18-A56B-D8DBBCD2343E}" name="Column1296" dataDxfId="30135" totalsRowDxfId="30134"/>
    <tableColumn id="1318" xr3:uid="{17D99B3A-A683-455E-99A2-F6E4F17D167E}" name="Column1297" dataDxfId="30133" totalsRowDxfId="30132"/>
    <tableColumn id="1319" xr3:uid="{7DFB886B-1ECA-4180-B880-B968A39F704F}" name="Column1298" dataDxfId="30131" totalsRowDxfId="30130"/>
    <tableColumn id="1320" xr3:uid="{CCDBE097-B8FF-44F9-B88E-553D8EE3FCE8}" name="Column1299" dataDxfId="30129" totalsRowDxfId="30128"/>
    <tableColumn id="1321" xr3:uid="{84FDC2C8-419D-41E3-B2A8-35FB52298A9A}" name="Column1300" dataDxfId="30127" totalsRowDxfId="30126"/>
    <tableColumn id="1322" xr3:uid="{FAB2E398-81BB-4651-9E00-8A452B6142B2}" name="Column1301" dataDxfId="30125" totalsRowDxfId="30124"/>
    <tableColumn id="1323" xr3:uid="{F99DA9AC-825D-40DB-8DC6-EC3AF5377ADE}" name="Column1302" dataDxfId="30123" totalsRowDxfId="30122"/>
    <tableColumn id="1324" xr3:uid="{FA6C88EC-6CD4-4981-8457-B95473E30474}" name="Column1303" dataDxfId="30121" totalsRowDxfId="30120"/>
    <tableColumn id="1325" xr3:uid="{47DDA281-A0BA-41A8-A945-E77F4A9A7368}" name="Column1304" dataDxfId="30119" totalsRowDxfId="30118"/>
    <tableColumn id="1326" xr3:uid="{55438C0D-AAB9-4BD1-9F2D-BF5780EAE5FD}" name="Column1305" dataDxfId="30117" totalsRowDxfId="30116"/>
    <tableColumn id="1327" xr3:uid="{AA47F1FA-B305-4D6E-924E-D6AC0E512F0D}" name="Column1306" dataDxfId="30115" totalsRowDxfId="30114"/>
    <tableColumn id="1328" xr3:uid="{3C9D9B2A-3A89-4F65-82AE-42322806DCB0}" name="Column1307" dataDxfId="30113" totalsRowDxfId="30112"/>
    <tableColumn id="1329" xr3:uid="{063B7A30-EAF8-4D85-A891-D8056CB04305}" name="Column1308" dataDxfId="30111" totalsRowDxfId="30110"/>
    <tableColumn id="1330" xr3:uid="{0525E90F-C62D-4F79-A52E-91E2AD7139CB}" name="Column1309" dataDxfId="30109" totalsRowDxfId="30108"/>
    <tableColumn id="1331" xr3:uid="{7D5187F6-A7CC-4FE7-95D1-D1F1E0BB93E5}" name="Column1310" dataDxfId="30107" totalsRowDxfId="30106"/>
    <tableColumn id="1332" xr3:uid="{F098E726-0BA7-45CF-90D0-0F272E88057D}" name="Column1311" dataDxfId="30105" totalsRowDxfId="30104"/>
    <tableColumn id="1333" xr3:uid="{BBC97FCE-8627-44E7-B7ED-217F7D3B281E}" name="Column1312" dataDxfId="30103" totalsRowDxfId="30102"/>
    <tableColumn id="1334" xr3:uid="{9C2C1E67-C3ED-4C15-85B0-69A717226B27}" name="Column1313" dataDxfId="30101" totalsRowDxfId="30100"/>
    <tableColumn id="1335" xr3:uid="{190172F6-7967-49B3-A59A-B402E779BE3D}" name="Column1314" dataDxfId="30099" totalsRowDxfId="30098"/>
    <tableColumn id="1336" xr3:uid="{6900B15C-8374-4DE8-9590-D3D53DBCFF51}" name="Column1315" dataDxfId="30097" totalsRowDxfId="30096"/>
    <tableColumn id="1337" xr3:uid="{7A28ECF9-9A64-4B88-97AB-663F65780B1B}" name="Column1316" dataDxfId="30095" totalsRowDxfId="30094"/>
    <tableColumn id="1338" xr3:uid="{0BC20727-0BD7-4965-8107-BCA3C2B7959A}" name="Column1317" dataDxfId="30093" totalsRowDxfId="30092"/>
    <tableColumn id="1339" xr3:uid="{E30970EC-A334-4466-8E26-40D8B237E4D7}" name="Column1318" dataDxfId="30091" totalsRowDxfId="30090"/>
    <tableColumn id="1340" xr3:uid="{1B4A1187-8D56-4CB6-897D-AD3875378307}" name="Column1319" dataDxfId="30089" totalsRowDxfId="30088"/>
    <tableColumn id="1341" xr3:uid="{EC96B6B2-32D9-4D50-90DE-8B65757E3B43}" name="Column1320" dataDxfId="30087" totalsRowDxfId="30086"/>
    <tableColumn id="1342" xr3:uid="{4CF2A478-054B-4A33-85A0-BFFC3415405C}" name="Column1321" dataDxfId="30085" totalsRowDxfId="30084"/>
    <tableColumn id="1343" xr3:uid="{AFDEEAA7-3EC4-4092-B301-5BE877D064C4}" name="Column1322" dataDxfId="30083" totalsRowDxfId="30082"/>
    <tableColumn id="1344" xr3:uid="{75A2A228-5916-4B85-BBD6-E1445BFF82B7}" name="Column1323" dataDxfId="30081" totalsRowDxfId="30080"/>
    <tableColumn id="1345" xr3:uid="{155D4286-E288-4D5B-B434-48570B8E4B1E}" name="Column1324" dataDxfId="30079" totalsRowDxfId="30078"/>
    <tableColumn id="1346" xr3:uid="{082BAC54-8D34-4F5E-A085-4424FE204998}" name="Column1325" dataDxfId="30077" totalsRowDxfId="30076"/>
    <tableColumn id="1347" xr3:uid="{3AC1F350-6082-49F3-A9EE-5AC79EC5F191}" name="Column1326" dataDxfId="30075" totalsRowDxfId="30074"/>
    <tableColumn id="1348" xr3:uid="{DE17497F-F089-4323-B4F0-2880EA751088}" name="Column1327" dataDxfId="30073" totalsRowDxfId="30072"/>
    <tableColumn id="1349" xr3:uid="{0BD9983B-3848-4993-B6B5-B05FCB88B1EA}" name="Column1328" dataDxfId="30071" totalsRowDxfId="30070"/>
    <tableColumn id="1350" xr3:uid="{E7489F9E-167B-4429-A949-7EB123C79F99}" name="Column1329" dataDxfId="30069" totalsRowDxfId="30068"/>
    <tableColumn id="1351" xr3:uid="{CBE5C631-A0AF-4C79-9A5C-57F0993A5465}" name="Column1330" dataDxfId="30067" totalsRowDxfId="30066"/>
    <tableColumn id="1352" xr3:uid="{B1A43152-C75F-4740-B6C9-69E17611F339}" name="Column1331" dataDxfId="30065" totalsRowDxfId="30064"/>
    <tableColumn id="1353" xr3:uid="{9AD7AFFD-BFA1-4FFC-9DC8-12800D019AE0}" name="Column1332" dataDxfId="30063" totalsRowDxfId="30062"/>
    <tableColumn id="1354" xr3:uid="{1D9E0FC3-B364-4C54-9E8D-68D40435B026}" name="Column1333" dataDxfId="30061" totalsRowDxfId="30060"/>
    <tableColumn id="1355" xr3:uid="{E088F0AE-F002-4110-82CA-1247B250C277}" name="Column1334" dataDxfId="30059" totalsRowDxfId="30058"/>
    <tableColumn id="1356" xr3:uid="{5A7BC487-A1EF-45D1-8462-C24C92FCA792}" name="Column1335" dataDxfId="30057" totalsRowDxfId="30056"/>
    <tableColumn id="1357" xr3:uid="{DFE13228-B5AD-4A94-8B32-A38CA874171F}" name="Column1336" dataDxfId="30055" totalsRowDxfId="30054"/>
    <tableColumn id="1358" xr3:uid="{5113B3BC-EDE7-40F5-9757-48CDF81FC6D6}" name="Column1337" dataDxfId="30053" totalsRowDxfId="30052"/>
    <tableColumn id="1359" xr3:uid="{77E2771E-90E1-4693-A279-FA9086B6EACC}" name="Column1338" dataDxfId="30051" totalsRowDxfId="30050"/>
    <tableColumn id="1360" xr3:uid="{D771309E-267F-4A52-BD83-75734276EB41}" name="Column1339" dataDxfId="30049" totalsRowDxfId="30048"/>
    <tableColumn id="1361" xr3:uid="{4FD830CC-5F03-4FFE-95DA-1D36BA208CEF}" name="Column1340" dataDxfId="30047" totalsRowDxfId="30046"/>
    <tableColumn id="1362" xr3:uid="{7AEF2789-24AC-4A8F-8828-4F38925B6417}" name="Column1341" dataDxfId="30045" totalsRowDxfId="30044"/>
    <tableColumn id="1363" xr3:uid="{299A72F2-40C0-4903-AB40-178BC2961B19}" name="Column1342" dataDxfId="30043" totalsRowDxfId="30042"/>
    <tableColumn id="1364" xr3:uid="{3101B67F-7286-4425-88D5-DCE8A0CAF12B}" name="Column1343" dataDxfId="30041" totalsRowDxfId="30040"/>
    <tableColumn id="1365" xr3:uid="{DE055161-2E66-43C2-82BA-362B6B70208F}" name="Column1344" dataDxfId="30039" totalsRowDxfId="30038"/>
    <tableColumn id="1366" xr3:uid="{AF37EFD5-78D1-46B9-8D14-1769168E6E75}" name="Column1345" dataDxfId="30037" totalsRowDxfId="30036"/>
    <tableColumn id="1367" xr3:uid="{6A3574A4-9CC3-40F9-AD68-EABBC2B85D5D}" name="Column1346" dataDxfId="30035" totalsRowDxfId="30034"/>
    <tableColumn id="1368" xr3:uid="{58E019A2-076C-41BB-92F5-581EEA26EB8D}" name="Column1347" dataDxfId="30033" totalsRowDxfId="30032"/>
    <tableColumn id="1369" xr3:uid="{F4762EF5-3AB0-4D35-A547-AFD8B9F984E1}" name="Column1348" dataDxfId="30031" totalsRowDxfId="30030"/>
    <tableColumn id="1370" xr3:uid="{05A57F4A-1BE1-4620-B6F1-AD70F43B1A7C}" name="Column1349" dataDxfId="30029" totalsRowDxfId="30028"/>
    <tableColumn id="1371" xr3:uid="{E2FE4414-6F9C-40BC-90BC-C70C7AC95F54}" name="Column1350" dataDxfId="30027" totalsRowDxfId="30026"/>
    <tableColumn id="1372" xr3:uid="{4F05DA37-CC9C-491A-AEE9-279567CF9AE8}" name="Column1351" dataDxfId="30025" totalsRowDxfId="30024"/>
    <tableColumn id="1373" xr3:uid="{37053E6E-F604-467B-9154-D4DB25BA3209}" name="Column1352" dataDxfId="30023" totalsRowDxfId="30022"/>
    <tableColumn id="1374" xr3:uid="{74BCC50D-ACB3-4805-953C-B0BC88D03B32}" name="Column1353" dataDxfId="30021" totalsRowDxfId="30020"/>
    <tableColumn id="1375" xr3:uid="{67D83093-20E1-4F08-A520-FD81954E58A2}" name="Column1354" dataDxfId="30019" totalsRowDxfId="30018"/>
    <tableColumn id="1376" xr3:uid="{5B92266F-5C04-43F0-BAFB-57F675CD7038}" name="Column1355" dataDxfId="30017" totalsRowDxfId="30016"/>
    <tableColumn id="1377" xr3:uid="{BFED26F6-ABFB-4863-A703-54A365C72AAD}" name="Column1356" dataDxfId="30015" totalsRowDxfId="30014"/>
    <tableColumn id="1378" xr3:uid="{698025C5-EA52-4453-967F-E60B1B6F1683}" name="Column1357" dataDxfId="30013" totalsRowDxfId="30012"/>
    <tableColumn id="1379" xr3:uid="{4FB0CE74-1AFB-4CF2-A77F-4FF7B8D944A7}" name="Column1358" dataDxfId="30011" totalsRowDxfId="30010"/>
    <tableColumn id="1380" xr3:uid="{5AB02E52-EF6C-4708-8BDA-652D00BB90C6}" name="Column1359" dataDxfId="30009" totalsRowDxfId="30008"/>
    <tableColumn id="1381" xr3:uid="{34F528A6-DDE8-424C-956F-058433F1F5EB}" name="Column1360" dataDxfId="30007" totalsRowDxfId="30006"/>
    <tableColumn id="1382" xr3:uid="{FFCFC204-63EB-4B7C-A4D1-AD7E9A8E8014}" name="Column1361" dataDxfId="30005" totalsRowDxfId="30004"/>
    <tableColumn id="1383" xr3:uid="{F2DDF3A5-6AC4-4365-916C-A33B29F35B0A}" name="Column1362" dataDxfId="30003" totalsRowDxfId="30002"/>
    <tableColumn id="1384" xr3:uid="{8AD09520-8771-486F-8F77-3C55DB110E81}" name="Column1363" dataDxfId="30001" totalsRowDxfId="30000"/>
    <tableColumn id="1385" xr3:uid="{2E568A92-B53D-42EE-B57C-114BFB7C7E05}" name="Column1364" dataDxfId="29999" totalsRowDxfId="29998"/>
    <tableColumn id="1386" xr3:uid="{DE38BAF2-57A3-4B1C-9B51-207E56C48DBD}" name="Column1365" dataDxfId="29997" totalsRowDxfId="29996"/>
    <tableColumn id="1387" xr3:uid="{657197E1-6D6F-4805-A625-EFFE22D4B70C}" name="Column1366" dataDxfId="29995" totalsRowDxfId="29994"/>
    <tableColumn id="1388" xr3:uid="{D0A92D61-7E0D-4832-BC57-63F5EF62EC33}" name="Column1367" dataDxfId="29993" totalsRowDxfId="29992"/>
    <tableColumn id="1389" xr3:uid="{794E4A62-4893-469D-8108-BED1856C9257}" name="Column1368" dataDxfId="29991" totalsRowDxfId="29990"/>
    <tableColumn id="1390" xr3:uid="{240F4E4F-F551-45F1-BCCC-3D132808AC68}" name="Column1369" dataDxfId="29989" totalsRowDxfId="29988"/>
    <tableColumn id="1391" xr3:uid="{12CF537F-FAE8-4BB4-96CC-00FB813DE7E2}" name="Column1370" dataDxfId="29987" totalsRowDxfId="29986"/>
    <tableColumn id="1392" xr3:uid="{CFC8B57D-1AB0-4B2E-A58C-86DA4910F42D}" name="Column1371" dataDxfId="29985" totalsRowDxfId="29984"/>
    <tableColumn id="1393" xr3:uid="{2406B4B2-CC06-422B-99A0-364546D7FFD5}" name="Column1372" dataDxfId="29983" totalsRowDxfId="29982"/>
    <tableColumn id="1394" xr3:uid="{526630ED-ED91-408C-BA05-C10D15741D91}" name="Column1373" dataDxfId="29981" totalsRowDxfId="29980"/>
    <tableColumn id="1395" xr3:uid="{5258254A-9A73-4CF7-962B-5B9B17E4500A}" name="Column1374" dataDxfId="29979" totalsRowDxfId="29978"/>
    <tableColumn id="1396" xr3:uid="{A7686977-5121-4A72-B2DB-F0BD97C49456}" name="Column1375" dataDxfId="29977" totalsRowDxfId="29976"/>
    <tableColumn id="1397" xr3:uid="{85C28439-DB31-4D18-972D-5F2EC2AE2D5C}" name="Column1376" dataDxfId="29975" totalsRowDxfId="29974"/>
    <tableColumn id="1398" xr3:uid="{50A22436-9973-4F4C-8422-8D9207B5D4DB}" name="Column1377" dataDxfId="29973" totalsRowDxfId="29972"/>
    <tableColumn id="1399" xr3:uid="{A7A1FBFE-CEB5-4419-B625-671641F32AC0}" name="Column1378" dataDxfId="29971" totalsRowDxfId="29970"/>
    <tableColumn id="1400" xr3:uid="{B927AF1F-3AEF-4E63-A601-CB4FF62A3708}" name="Column1379" dataDxfId="29969" totalsRowDxfId="29968"/>
    <tableColumn id="1401" xr3:uid="{01E85FA2-2079-47D9-8915-75B96D41D862}" name="Column1380" dataDxfId="29967" totalsRowDxfId="29966"/>
    <tableColumn id="1402" xr3:uid="{BE373961-5E2B-4917-A45C-E67015F3EDB7}" name="Column1381" dataDxfId="29965" totalsRowDxfId="29964"/>
    <tableColumn id="1403" xr3:uid="{1A75E498-5492-4B92-92C8-6913C753CDE9}" name="Column1382" dataDxfId="29963" totalsRowDxfId="29962"/>
    <tableColumn id="1404" xr3:uid="{0D16576A-18C2-4F6A-B342-ADAB17F70D30}" name="Column1383" dataDxfId="29961" totalsRowDxfId="29960"/>
    <tableColumn id="1405" xr3:uid="{08C2FFE2-4FD1-49C6-B781-396EAED7FC1D}" name="Column1384" dataDxfId="29959" totalsRowDxfId="29958"/>
    <tableColumn id="1406" xr3:uid="{96882D78-0867-41E8-BB33-34C8FB978F1C}" name="Column1385" dataDxfId="29957" totalsRowDxfId="29956"/>
    <tableColumn id="1407" xr3:uid="{A5B742EE-0E86-4C31-8F23-848431450C4A}" name="Column1386" dataDxfId="29955" totalsRowDxfId="29954"/>
    <tableColumn id="1408" xr3:uid="{E78C9C54-CB5E-43E9-9CCF-318610A26B3C}" name="Column1387" dataDxfId="29953" totalsRowDxfId="29952"/>
    <tableColumn id="1409" xr3:uid="{3FBAEFB9-4835-40BF-80E1-179865EB18AD}" name="Column1388" dataDxfId="29951" totalsRowDxfId="29950"/>
    <tableColumn id="1410" xr3:uid="{AD459691-7728-4755-BBCF-2953DDAB5AB7}" name="Column1389" dataDxfId="29949" totalsRowDxfId="29948"/>
    <tableColumn id="1411" xr3:uid="{792D2BDE-42E4-4198-89ED-B49AB3E66D0B}" name="Column1390" dataDxfId="29947" totalsRowDxfId="29946"/>
    <tableColumn id="1412" xr3:uid="{F0530FF4-9B2D-4CD8-9583-E727692EC020}" name="Column1391" dataDxfId="29945" totalsRowDxfId="29944"/>
    <tableColumn id="1413" xr3:uid="{5B6438F4-8378-4CC3-B12C-B4E7055F98C4}" name="Column1392" dataDxfId="29943" totalsRowDxfId="29942"/>
    <tableColumn id="1414" xr3:uid="{84DE0CF9-F8B7-45DA-87C2-F15A3E2DF38C}" name="Column1393" dataDxfId="29941" totalsRowDxfId="29940"/>
    <tableColumn id="1415" xr3:uid="{60F9CC73-7213-402C-BC8F-3252C4B75B0F}" name="Column1394" dataDxfId="29939" totalsRowDxfId="29938"/>
    <tableColumn id="1416" xr3:uid="{ADBBFDE7-0ED8-452F-940B-1C8372776E7D}" name="Column1395" dataDxfId="29937" totalsRowDxfId="29936"/>
    <tableColumn id="1417" xr3:uid="{FA1AAD56-2DD1-4924-BE67-15FCAB31593D}" name="Column1396" dataDxfId="29935" totalsRowDxfId="29934"/>
    <tableColumn id="1418" xr3:uid="{22F1F16D-2E12-41F8-9F06-C022B9F9A8CB}" name="Column1397" dataDxfId="29933" totalsRowDxfId="29932"/>
    <tableColumn id="1419" xr3:uid="{A7DCA0B0-EA65-474F-81A1-91AE75EA49A9}" name="Column1398" dataDxfId="29931" totalsRowDxfId="29930"/>
    <tableColumn id="1420" xr3:uid="{87062290-9AEA-44F9-B873-3A3BB7209BCC}" name="Column1399" dataDxfId="29929" totalsRowDxfId="29928"/>
    <tableColumn id="1421" xr3:uid="{0F8516F4-C603-43C5-88E2-DAA5E00360E4}" name="Column1400" dataDxfId="29927" totalsRowDxfId="29926"/>
    <tableColumn id="1422" xr3:uid="{B23F1C8C-CE49-492E-A742-49DD6C79A953}" name="Column1401" dataDxfId="29925" totalsRowDxfId="29924"/>
    <tableColumn id="1423" xr3:uid="{3C557EFA-FD61-4AB6-A341-1C2C4846DCF2}" name="Column1402" dataDxfId="29923" totalsRowDxfId="29922"/>
    <tableColumn id="1424" xr3:uid="{837E586F-23BD-468E-B88F-5960E90A9F9C}" name="Column1403" dataDxfId="29921" totalsRowDxfId="29920"/>
    <tableColumn id="1425" xr3:uid="{84DB19B4-8627-4450-ADDC-4C24545F34E6}" name="Column1404" dataDxfId="29919" totalsRowDxfId="29918"/>
    <tableColumn id="1426" xr3:uid="{B83934F8-9D50-4C4B-9FFD-FA73E99F5806}" name="Column1405" dataDxfId="29917" totalsRowDxfId="29916"/>
    <tableColumn id="1427" xr3:uid="{9827AEC8-1817-4083-8414-5C6C26F93CBF}" name="Column1406" dataDxfId="29915" totalsRowDxfId="29914"/>
    <tableColumn id="1428" xr3:uid="{B6B20896-1809-493E-96F2-7BD991B8E7B3}" name="Column1407" dataDxfId="29913" totalsRowDxfId="29912"/>
    <tableColumn id="1429" xr3:uid="{ABE287CF-0B58-408A-AB03-0D872F80304A}" name="Column1408" dataDxfId="29911" totalsRowDxfId="29910"/>
    <tableColumn id="1430" xr3:uid="{BF36910A-8A9B-4B6F-AAEE-AD56444E60B1}" name="Column1409" dataDxfId="29909" totalsRowDxfId="29908"/>
    <tableColumn id="1431" xr3:uid="{A00D1C36-EB98-4E63-830F-56E5968B9493}" name="Column1410" dataDxfId="29907" totalsRowDxfId="29906"/>
    <tableColumn id="1432" xr3:uid="{82FC3BBD-60C4-418D-8975-D2A7D0AA57C7}" name="Column1411" dataDxfId="29905" totalsRowDxfId="29904"/>
    <tableColumn id="1433" xr3:uid="{AE4D3BC6-7D37-4039-9A32-7FEBC8493D44}" name="Column1412" dataDxfId="29903" totalsRowDxfId="29902"/>
    <tableColumn id="1434" xr3:uid="{D56619C2-9BC8-4160-99A4-3EB9DF265E95}" name="Column1413" dataDxfId="29901" totalsRowDxfId="29900"/>
    <tableColumn id="1435" xr3:uid="{948755DB-313E-4E73-8499-46AB933B52BB}" name="Column1414" dataDxfId="29899" totalsRowDxfId="29898"/>
    <tableColumn id="1436" xr3:uid="{3FDE91B1-06BF-4C02-BB58-ABA49C67BFD7}" name="Column1415" dataDxfId="29897" totalsRowDxfId="29896"/>
    <tableColumn id="1437" xr3:uid="{C4145893-C492-476A-AFCF-52943BC29C66}" name="Column1416" dataDxfId="29895" totalsRowDxfId="29894"/>
    <tableColumn id="1438" xr3:uid="{40A6636A-3021-4F21-AFBB-4D24D4F45317}" name="Column1417" dataDxfId="29893" totalsRowDxfId="29892"/>
    <tableColumn id="1439" xr3:uid="{6AE5FDE5-88C5-4690-A52E-C4A7C2D102F1}" name="Column1418" dataDxfId="29891" totalsRowDxfId="29890"/>
    <tableColumn id="1440" xr3:uid="{E9661387-F596-4A49-A68A-97D5E6184713}" name="Column1419" dataDxfId="29889" totalsRowDxfId="29888"/>
    <tableColumn id="1441" xr3:uid="{89E00A7D-D436-4F8B-A01D-80B2CA5DB4EB}" name="Column1420" dataDxfId="29887" totalsRowDxfId="29886"/>
    <tableColumn id="1442" xr3:uid="{E93B2A46-0E24-403D-ADD3-CECDF08CDE76}" name="Column1421" dataDxfId="29885" totalsRowDxfId="29884"/>
    <tableColumn id="1443" xr3:uid="{FF2BB582-A67B-4085-BE6B-9462DECEBA9D}" name="Column1422" dataDxfId="29883" totalsRowDxfId="29882"/>
    <tableColumn id="1444" xr3:uid="{70CCBAA5-EB22-4447-997C-51FAE3CDA01F}" name="Column1423" dataDxfId="29881" totalsRowDxfId="29880"/>
    <tableColumn id="1445" xr3:uid="{70C022FF-8804-4C1F-B435-B87AE20057B1}" name="Column1424" dataDxfId="29879" totalsRowDxfId="29878"/>
    <tableColumn id="1446" xr3:uid="{724947D9-DC6C-49AE-901E-2ABF23D65E0F}" name="Column1425" dataDxfId="29877" totalsRowDxfId="29876"/>
    <tableColumn id="1447" xr3:uid="{D91EAE75-81D5-4DEF-B13F-7BB7ABB3E7C5}" name="Column1426" dataDxfId="29875" totalsRowDxfId="29874"/>
    <tableColumn id="1448" xr3:uid="{A5A80955-5AA6-4FE6-9FAA-A013821BA255}" name="Column1427" dataDxfId="29873" totalsRowDxfId="29872"/>
    <tableColumn id="1449" xr3:uid="{A8BC9D29-73F2-470F-A0F5-8B14A2E9D129}" name="Column1428" dataDxfId="29871" totalsRowDxfId="29870"/>
    <tableColumn id="1450" xr3:uid="{6F496DA1-120C-427A-9628-A958F4D57027}" name="Column1429" dataDxfId="29869" totalsRowDxfId="29868"/>
    <tableColumn id="1451" xr3:uid="{D05F15B2-D3C0-4C15-A4FB-31272241D0E2}" name="Column1430" dataDxfId="29867" totalsRowDxfId="29866"/>
    <tableColumn id="1452" xr3:uid="{40CC4D27-EA50-4ECA-879B-99050792CE6B}" name="Column1431" dataDxfId="29865" totalsRowDxfId="29864"/>
    <tableColumn id="1453" xr3:uid="{730AC1B0-516C-456B-A8A9-E1B13A6B8941}" name="Column1432" dataDxfId="29863" totalsRowDxfId="29862"/>
    <tableColumn id="1454" xr3:uid="{FB4E9ED9-9CC7-427F-8154-DE537DC62C8C}" name="Column1433" dataDxfId="29861" totalsRowDxfId="29860"/>
    <tableColumn id="1455" xr3:uid="{0213EFA2-7FC8-4F66-A062-BF6A85777B86}" name="Column1434" dataDxfId="29859" totalsRowDxfId="29858"/>
    <tableColumn id="1456" xr3:uid="{1D43C5D5-DE91-4CCB-9CCD-05E07E077E59}" name="Column1435" dataDxfId="29857" totalsRowDxfId="29856"/>
    <tableColumn id="1457" xr3:uid="{AB51F7BA-2DE0-4087-864D-44ED48A07EB1}" name="Column1436" dataDxfId="29855" totalsRowDxfId="29854"/>
    <tableColumn id="1458" xr3:uid="{5A22CF64-3A26-4729-810D-87C44B4D1639}" name="Column1437" dataDxfId="29853" totalsRowDxfId="29852"/>
    <tableColumn id="1459" xr3:uid="{4417A64F-0EC0-47ED-91F0-9BD72D53E462}" name="Column1438" dataDxfId="29851" totalsRowDxfId="29850"/>
    <tableColumn id="1460" xr3:uid="{49A04ED3-E67F-4AED-8663-9F33D6C7CDD6}" name="Column1439" dataDxfId="29849" totalsRowDxfId="29848"/>
    <tableColumn id="1461" xr3:uid="{6D85E78E-B6EE-4DE9-890E-20ED4A9727D9}" name="Column1440" dataDxfId="29847" totalsRowDxfId="29846"/>
    <tableColumn id="1462" xr3:uid="{F4661832-B80C-4960-96A7-174DF80B9341}" name="Column1441" dataDxfId="29845" totalsRowDxfId="29844"/>
    <tableColumn id="1463" xr3:uid="{C0DCBF8E-2711-4820-BAC4-1B4DDAEADDDF}" name="Column1442" dataDxfId="29843" totalsRowDxfId="29842"/>
    <tableColumn id="1464" xr3:uid="{EE7C0485-2BB9-4D68-941B-8390898E8B6C}" name="Column1443" dataDxfId="29841" totalsRowDxfId="29840"/>
    <tableColumn id="1465" xr3:uid="{BCB88D84-5366-4722-A2BB-B76ED8C97499}" name="Column1444" dataDxfId="29839" totalsRowDxfId="29838"/>
    <tableColumn id="1466" xr3:uid="{67DCAE47-71BA-43F7-B806-C263DA15690B}" name="Column1445" dataDxfId="29837" totalsRowDxfId="29836"/>
    <tableColumn id="1467" xr3:uid="{D2B160ED-1ABA-46CB-ADE0-DBA94017BE89}" name="Column1446" dataDxfId="29835" totalsRowDxfId="29834"/>
    <tableColumn id="1468" xr3:uid="{1A3A4553-C463-4FB8-9918-08C94C8FB818}" name="Column1447" dataDxfId="29833" totalsRowDxfId="29832"/>
    <tableColumn id="1469" xr3:uid="{397B33A7-0BC7-4512-8FC1-1F778AABB0FB}" name="Column1448" dataDxfId="29831" totalsRowDxfId="29830"/>
    <tableColumn id="1470" xr3:uid="{0B8B2597-7ADF-4F87-BC61-43A793ED533B}" name="Column1449" dataDxfId="29829" totalsRowDxfId="29828"/>
    <tableColumn id="1471" xr3:uid="{5AA3C405-1ADF-4083-8F7D-BD5377B353EA}" name="Column1450" dataDxfId="29827" totalsRowDxfId="29826"/>
    <tableColumn id="1472" xr3:uid="{443E034C-9916-4559-9C32-758E94D4B581}" name="Column1451" dataDxfId="29825" totalsRowDxfId="29824"/>
    <tableColumn id="1473" xr3:uid="{EF4D47A9-3CD3-4CA2-AFE6-68672A14AA48}" name="Column1452" dataDxfId="29823" totalsRowDxfId="29822"/>
    <tableColumn id="1474" xr3:uid="{5D6C8C67-76DE-499C-95B4-1670A3E5E862}" name="Column1453" dataDxfId="29821" totalsRowDxfId="29820"/>
    <tableColumn id="1475" xr3:uid="{484F06B3-F42E-4A5B-9AE8-5D1AEE779D4B}" name="Column1454" dataDxfId="29819" totalsRowDxfId="29818"/>
    <tableColumn id="1476" xr3:uid="{B8281B46-509D-444A-9D60-D2CBBCFEC3D1}" name="Column1455" dataDxfId="29817" totalsRowDxfId="29816"/>
    <tableColumn id="1477" xr3:uid="{D817A968-AB69-42A7-8D72-EADD27CA7E76}" name="Column1456" dataDxfId="29815" totalsRowDxfId="29814"/>
    <tableColumn id="1478" xr3:uid="{2402B834-2E57-4B34-A602-B68A6EA15027}" name="Column1457" dataDxfId="29813" totalsRowDxfId="29812"/>
    <tableColumn id="1479" xr3:uid="{6EAD4402-E04D-4855-9962-65DA29F803F0}" name="Column1458" dataDxfId="29811" totalsRowDxfId="29810"/>
    <tableColumn id="1480" xr3:uid="{272FA62C-DFD0-4F68-A2FB-0DE0C2FA8DA1}" name="Column1459" dataDxfId="29809" totalsRowDxfId="29808"/>
    <tableColumn id="1481" xr3:uid="{4832E8D1-9744-4155-8F78-B4ED777FACA0}" name="Column1460" dataDxfId="29807" totalsRowDxfId="29806"/>
    <tableColumn id="1482" xr3:uid="{F1CC355D-81A0-41A5-916F-8C643CA6E823}" name="Column1461" dataDxfId="29805" totalsRowDxfId="29804"/>
    <tableColumn id="1483" xr3:uid="{84CE305C-874E-4021-BF20-AE4EA9BC1D47}" name="Column1462" dataDxfId="29803" totalsRowDxfId="29802"/>
    <tableColumn id="1484" xr3:uid="{EF02E08C-AA0D-4DB4-9A43-40ADACDB9E40}" name="Column1463" dataDxfId="29801" totalsRowDxfId="29800"/>
    <tableColumn id="1485" xr3:uid="{EEB1AE3A-171D-43BD-8B3E-098719DB8346}" name="Column1464" dataDxfId="29799" totalsRowDxfId="29798"/>
    <tableColumn id="1486" xr3:uid="{F5D524F2-4489-424D-B1B5-A47D68B2DD14}" name="Column1465" dataDxfId="29797" totalsRowDxfId="29796"/>
    <tableColumn id="1487" xr3:uid="{70D6DFA1-69D3-41F5-8D34-5250A32C8AD6}" name="Column1466" dataDxfId="29795" totalsRowDxfId="29794"/>
    <tableColumn id="1488" xr3:uid="{127950F3-44E6-462D-86D7-94CAC05EEA3B}" name="Column1467" dataDxfId="29793" totalsRowDxfId="29792"/>
    <tableColumn id="1489" xr3:uid="{EE98B4DA-293D-4D0C-A818-D21B76F8D5CD}" name="Column1468" dataDxfId="29791" totalsRowDxfId="29790"/>
    <tableColumn id="1490" xr3:uid="{334CD718-5578-49EE-9B4B-DA8044B80A90}" name="Column1469" dataDxfId="29789" totalsRowDxfId="29788"/>
    <tableColumn id="1491" xr3:uid="{9A194F6B-EB31-48E4-8E89-A074C12875EA}" name="Column1470" dataDxfId="29787" totalsRowDxfId="29786"/>
    <tableColumn id="1492" xr3:uid="{E6FFEE2F-0B62-4EC1-9383-248C22D26F2F}" name="Column1471" dataDxfId="29785" totalsRowDxfId="29784"/>
    <tableColumn id="1493" xr3:uid="{734FD514-D941-4912-8C3B-2B5AA1E1BA83}" name="Column1472" dataDxfId="29783" totalsRowDxfId="29782"/>
    <tableColumn id="1494" xr3:uid="{D865A59A-8198-4A4E-881A-7402AB43E0C5}" name="Column1473" dataDxfId="29781" totalsRowDxfId="29780"/>
    <tableColumn id="1495" xr3:uid="{24D9AD52-B3E9-4A5B-993E-5B24ADC53A9A}" name="Column1474" dataDxfId="29779" totalsRowDxfId="29778"/>
    <tableColumn id="1496" xr3:uid="{95B6FFDE-0014-433B-8478-ED58E89C217F}" name="Column1475" dataDxfId="29777" totalsRowDxfId="29776"/>
    <tableColumn id="1497" xr3:uid="{62520EC6-F7C4-42E6-8A70-C199F8C9A752}" name="Column1476" dataDxfId="29775" totalsRowDxfId="29774"/>
    <tableColumn id="1498" xr3:uid="{EB91A265-33CA-4AEC-9014-D8AE92C0D083}" name="Column1477" dataDxfId="29773" totalsRowDxfId="29772"/>
    <tableColumn id="1499" xr3:uid="{DFE06549-D8C1-4C8C-A766-215B40B98D80}" name="Column1478" dataDxfId="29771" totalsRowDxfId="29770"/>
    <tableColumn id="1500" xr3:uid="{04579188-B5BF-4F9E-B0F6-F30FABC208BC}" name="Column1479" dataDxfId="29769" totalsRowDxfId="29768"/>
    <tableColumn id="1501" xr3:uid="{BA1EF49B-37A0-4C09-97B0-B4D5E4CABA2F}" name="Column1480" dataDxfId="29767" totalsRowDxfId="29766"/>
    <tableColumn id="1502" xr3:uid="{8D148E70-1040-436E-90C7-0AECD17B2C02}" name="Column1481" dataDxfId="29765" totalsRowDxfId="29764"/>
    <tableColumn id="1503" xr3:uid="{C5623F68-C310-454F-8F5F-8DCC5B743915}" name="Column1482" dataDxfId="29763" totalsRowDxfId="29762"/>
    <tableColumn id="1504" xr3:uid="{C0B3E523-282B-4E2E-A7D0-299100E83F54}" name="Column1483" dataDxfId="29761" totalsRowDxfId="29760"/>
    <tableColumn id="1505" xr3:uid="{00460C01-CEE7-42C6-979B-4135040BF317}" name="Column1484" dataDxfId="29759" totalsRowDxfId="29758"/>
    <tableColumn id="1506" xr3:uid="{51986E0D-9C8B-40EE-94F7-93110F102FFE}" name="Column1485" dataDxfId="29757" totalsRowDxfId="29756"/>
    <tableColumn id="1507" xr3:uid="{34A6B479-61D7-4B5D-AD7A-547FF677E467}" name="Column1486" dataDxfId="29755" totalsRowDxfId="29754"/>
    <tableColumn id="1508" xr3:uid="{C9FF8375-2181-4F64-A6F6-DB545FB99016}" name="Column1487" dataDxfId="29753" totalsRowDxfId="29752"/>
    <tableColumn id="1509" xr3:uid="{3324E51E-4808-4E45-AD7B-5A525FE98D48}" name="Column1488" dataDxfId="29751" totalsRowDxfId="29750"/>
    <tableColumn id="1510" xr3:uid="{7AD282BA-BB99-4443-9927-360FECCBD86E}" name="Column1489" dataDxfId="29749" totalsRowDxfId="29748"/>
    <tableColumn id="1511" xr3:uid="{AE11EF92-52EA-44A8-A03A-C878E4146FCC}" name="Column1490" dataDxfId="29747" totalsRowDxfId="29746"/>
    <tableColumn id="1512" xr3:uid="{2E10092F-C140-4CF0-812B-F57557FFCC99}" name="Column1491" dataDxfId="29745" totalsRowDxfId="29744"/>
    <tableColumn id="1513" xr3:uid="{0106BF09-B265-439D-A507-4489F3A741C1}" name="Column1492" dataDxfId="29743" totalsRowDxfId="29742"/>
    <tableColumn id="1514" xr3:uid="{3B04EDA8-AACB-4644-8B3C-8E47B904CA98}" name="Column1493" dataDxfId="29741" totalsRowDxfId="29740"/>
    <tableColumn id="1515" xr3:uid="{BB36C96A-23DD-46AF-8A0E-947031420776}" name="Column1494" dataDxfId="29739" totalsRowDxfId="29738"/>
    <tableColumn id="1516" xr3:uid="{78C4548B-5690-4C80-AE48-93E8097F7396}" name="Column1495" dataDxfId="29737" totalsRowDxfId="29736"/>
    <tableColumn id="1517" xr3:uid="{BFEF8351-D8C5-4466-8447-E35A8CFFFD97}" name="Column1496" dataDxfId="29735" totalsRowDxfId="29734"/>
    <tableColumn id="1518" xr3:uid="{1D3EDC43-8468-4CC9-8CBE-4AD99C7FA8CB}" name="Column1497" dataDxfId="29733" totalsRowDxfId="29732"/>
    <tableColumn id="1519" xr3:uid="{69CB1BF5-58A6-4C5A-858E-891FF4E3FDBC}" name="Column1498" dataDxfId="29731" totalsRowDxfId="29730"/>
    <tableColumn id="1520" xr3:uid="{D4D290A2-2FF6-4585-B68E-021A0D11594B}" name="Column1499" dataDxfId="29729" totalsRowDxfId="29728"/>
    <tableColumn id="1521" xr3:uid="{AA53A424-63C4-41F5-8A9E-3E97D07B0492}" name="Column1500" dataDxfId="29727" totalsRowDxfId="29726"/>
    <tableColumn id="1522" xr3:uid="{46D2B57D-4761-404D-8AE0-6502884867F7}" name="Column1501" dataDxfId="29725" totalsRowDxfId="29724"/>
    <tableColumn id="1523" xr3:uid="{1B4932CD-21EF-4612-9793-E2B8A3B4A4A1}" name="Column1502" dataDxfId="29723" totalsRowDxfId="29722"/>
    <tableColumn id="1524" xr3:uid="{192B66EC-3D25-4C33-A57B-84471CC70C2B}" name="Column1503" dataDxfId="29721" totalsRowDxfId="29720"/>
    <tableColumn id="1525" xr3:uid="{E8C8521A-4B34-4C60-B55F-09F3B394C80B}" name="Column1504" dataDxfId="29719" totalsRowDxfId="29718"/>
    <tableColumn id="1526" xr3:uid="{EBF9F613-D642-4C85-B4BC-BFADFEA26C62}" name="Column1505" dataDxfId="29717" totalsRowDxfId="29716"/>
    <tableColumn id="1527" xr3:uid="{33F3EF7C-072A-457E-AFB3-1B298CB112F6}" name="Column1506" dataDxfId="29715" totalsRowDxfId="29714"/>
    <tableColumn id="1528" xr3:uid="{F14076CC-268F-4171-9949-1FBB1E524CD4}" name="Column1507" dataDxfId="29713" totalsRowDxfId="29712"/>
    <tableColumn id="1529" xr3:uid="{9A242168-588F-48AC-963B-62C760AFE6C0}" name="Column1508" dataDxfId="29711" totalsRowDxfId="29710"/>
    <tableColumn id="1530" xr3:uid="{67F1B01B-AA90-491F-AA98-159D0AB55F59}" name="Column1509" dataDxfId="29709" totalsRowDxfId="29708"/>
    <tableColumn id="1531" xr3:uid="{66D29460-4715-494B-B61A-66E35C8EB6FE}" name="Column1510" dataDxfId="29707" totalsRowDxfId="29706"/>
    <tableColumn id="1532" xr3:uid="{72BF3499-1C54-498B-8C62-6AD66F342533}" name="Column1511" dataDxfId="29705" totalsRowDxfId="29704"/>
    <tableColumn id="1533" xr3:uid="{06C7C69C-65BD-46F0-BB20-4B3049E35802}" name="Column1512" dataDxfId="29703" totalsRowDxfId="29702"/>
    <tableColumn id="1534" xr3:uid="{BE003A59-10D2-4F30-981F-ACC5CADEBD49}" name="Column1513" dataDxfId="29701" totalsRowDxfId="29700"/>
    <tableColumn id="1535" xr3:uid="{D7E711E1-CC31-4BD9-B3BF-ADCC5C65CAC6}" name="Column1514" dataDxfId="29699" totalsRowDxfId="29698"/>
    <tableColumn id="1536" xr3:uid="{AF8D4F1C-04CA-47B1-98A6-1EF7994C2092}" name="Column1515" dataDxfId="29697" totalsRowDxfId="29696"/>
    <tableColumn id="1537" xr3:uid="{045567C5-0DCE-4F1D-8745-31AD8422D1CB}" name="Column1516" dataDxfId="29695" totalsRowDxfId="29694"/>
    <tableColumn id="1538" xr3:uid="{AAABDD2E-9696-486C-98D8-9B8F3A1955E2}" name="Column1517" dataDxfId="29693" totalsRowDxfId="29692"/>
    <tableColumn id="1539" xr3:uid="{318C652E-8F85-444B-B4B3-6965F8A512D8}" name="Column1518" dataDxfId="29691" totalsRowDxfId="29690"/>
    <tableColumn id="1540" xr3:uid="{284F9FEF-40E2-44E9-81C6-3B73C037AC46}" name="Column1519" dataDxfId="29689" totalsRowDxfId="29688"/>
    <tableColumn id="1541" xr3:uid="{52EECB99-942A-4747-8623-D669A19A5A45}" name="Column1520" dataDxfId="29687" totalsRowDxfId="29686"/>
    <tableColumn id="1542" xr3:uid="{E4E82046-CAD0-4389-9066-CCBDB6E67BD3}" name="Column1521" dataDxfId="29685" totalsRowDxfId="29684"/>
    <tableColumn id="1543" xr3:uid="{EE494290-66FF-4C33-B692-DEBE4A2294A3}" name="Column1522" dataDxfId="29683" totalsRowDxfId="29682"/>
    <tableColumn id="1544" xr3:uid="{58618944-98A3-4CAE-A328-F32CBF52A6ED}" name="Column1523" dataDxfId="29681" totalsRowDxfId="29680"/>
    <tableColumn id="1545" xr3:uid="{B2B76519-78FC-4D3C-9B6F-5A0E5883A47B}" name="Column1524" dataDxfId="29679" totalsRowDxfId="29678"/>
    <tableColumn id="1546" xr3:uid="{A314352F-8745-44DA-9559-070AFC095BAF}" name="Column1525" dataDxfId="29677" totalsRowDxfId="29676"/>
    <tableColumn id="1547" xr3:uid="{B4772343-5D0C-4074-9DEF-3EF9E9E4835C}" name="Column1526" dataDxfId="29675" totalsRowDxfId="29674"/>
    <tableColumn id="1548" xr3:uid="{A274E7B9-DF55-4698-901F-3768FA20CF27}" name="Column1527" dataDxfId="29673" totalsRowDxfId="29672"/>
    <tableColumn id="1549" xr3:uid="{70325BA7-F248-425A-B678-3C85076D5424}" name="Column1528" dataDxfId="29671" totalsRowDxfId="29670"/>
    <tableColumn id="1550" xr3:uid="{F6C87F82-E6C7-43B7-BED6-0F8F80243243}" name="Column1529" dataDxfId="29669" totalsRowDxfId="29668"/>
    <tableColumn id="1551" xr3:uid="{B06D5385-CF02-4A0E-9141-027ED1EBC38B}" name="Column1530" dataDxfId="29667" totalsRowDxfId="29666"/>
    <tableColumn id="1552" xr3:uid="{C10E8AAF-2E87-4727-8856-2C469AB08DC4}" name="Column1531" dataDxfId="29665" totalsRowDxfId="29664"/>
    <tableColumn id="1553" xr3:uid="{ED08FC58-6244-40CC-8DB2-BF088734A1D3}" name="Column1532" dataDxfId="29663" totalsRowDxfId="29662"/>
    <tableColumn id="1554" xr3:uid="{B288BB68-8D7B-4F50-ADE5-EF12D3FD7EAB}" name="Column1533" dataDxfId="29661" totalsRowDxfId="29660"/>
    <tableColumn id="1555" xr3:uid="{F4A696E6-A7E1-4350-B830-E8368C53DCCB}" name="Column1534" dataDxfId="29659" totalsRowDxfId="29658"/>
    <tableColumn id="1556" xr3:uid="{28ACE6CA-E27D-42B5-B0CA-4CB8B4B957EC}" name="Column1535" dataDxfId="29657" totalsRowDxfId="29656"/>
    <tableColumn id="1557" xr3:uid="{5F068665-0639-4A46-BDB4-354CF6F05C87}" name="Column1536" dataDxfId="29655" totalsRowDxfId="29654"/>
    <tableColumn id="1558" xr3:uid="{471BF52B-DBA9-45EF-AED1-7C599E917F6C}" name="Column1537" dataDxfId="29653" totalsRowDxfId="29652"/>
    <tableColumn id="1559" xr3:uid="{7F1FB135-AE21-4F6E-A764-4AC6976F847E}" name="Column1538" dataDxfId="29651" totalsRowDxfId="29650"/>
    <tableColumn id="1560" xr3:uid="{641799DD-6799-43C7-83F8-0F9F94F30370}" name="Column1539" dataDxfId="29649" totalsRowDxfId="29648"/>
    <tableColumn id="1561" xr3:uid="{367FBB4D-0BAE-4949-85DD-3615278BBCFB}" name="Column1540" dataDxfId="29647" totalsRowDxfId="29646"/>
    <tableColumn id="1562" xr3:uid="{4A4FD826-42DC-4672-BD9C-B5D1544E375D}" name="Column1541" dataDxfId="29645" totalsRowDxfId="29644"/>
    <tableColumn id="1563" xr3:uid="{866D6320-CA3C-4333-A567-CE5A120B54C2}" name="Column1542" dataDxfId="29643" totalsRowDxfId="29642"/>
    <tableColumn id="1564" xr3:uid="{7B953710-DA80-4459-B693-7076E1B88403}" name="Column1543" dataDxfId="29641" totalsRowDxfId="29640"/>
    <tableColumn id="1565" xr3:uid="{9715E6B6-BD02-4133-B596-E05EE71921A0}" name="Column1544" dataDxfId="29639" totalsRowDxfId="29638"/>
    <tableColumn id="1566" xr3:uid="{C2B73CAF-BC35-4348-A8D3-FE7E0D54B322}" name="Column1545" dataDxfId="29637" totalsRowDxfId="29636"/>
    <tableColumn id="1567" xr3:uid="{46E59EBD-B07D-40D6-8149-09144A814109}" name="Column1546" dataDxfId="29635" totalsRowDxfId="29634"/>
    <tableColumn id="1568" xr3:uid="{432C0A68-B7C6-45E6-BA45-AB96E1EFBD06}" name="Column1547" dataDxfId="29633" totalsRowDxfId="29632"/>
    <tableColumn id="1569" xr3:uid="{F0BAF54D-2EA5-4990-BA14-47E6845A7F85}" name="Column1548" dataDxfId="29631" totalsRowDxfId="29630"/>
    <tableColumn id="1570" xr3:uid="{5BEE8A17-669C-4E14-B523-8328F9A020DD}" name="Column1549" dataDxfId="29629" totalsRowDxfId="29628"/>
    <tableColumn id="1571" xr3:uid="{6CD3D4C7-AD76-4CD5-A6FF-6B26448D6374}" name="Column1550" dataDxfId="29627" totalsRowDxfId="29626"/>
    <tableColumn id="1572" xr3:uid="{CF3BC63D-F453-4575-9B6B-05368EC2CA47}" name="Column1551" dataDxfId="29625" totalsRowDxfId="29624"/>
    <tableColumn id="1573" xr3:uid="{5DE9A308-55CD-49B4-AB1A-271C7A44BB41}" name="Column1552" dataDxfId="29623" totalsRowDxfId="29622"/>
    <tableColumn id="1574" xr3:uid="{A271258F-664B-4CFD-82E9-95AC319B4AE1}" name="Column1553" dataDxfId="29621" totalsRowDxfId="29620"/>
    <tableColumn id="1575" xr3:uid="{44E8DF6E-5BFF-4902-8510-9022192B97AC}" name="Column1554" dataDxfId="29619" totalsRowDxfId="29618"/>
    <tableColumn id="1576" xr3:uid="{0087E4DF-EB65-4D51-BFD9-89139FCD684E}" name="Column1555" dataDxfId="29617" totalsRowDxfId="29616"/>
    <tableColumn id="1577" xr3:uid="{A3D62CF1-2894-4CDD-8BF9-F85297220B4A}" name="Column1556" dataDxfId="29615" totalsRowDxfId="29614"/>
    <tableColumn id="1578" xr3:uid="{16604349-19FE-42B0-9684-EABEA6A696DD}" name="Column1557" dataDxfId="29613" totalsRowDxfId="29612"/>
    <tableColumn id="1579" xr3:uid="{C2BD210C-7892-458E-A5EE-9C46C72250B9}" name="Column1558" dataDxfId="29611" totalsRowDxfId="29610"/>
    <tableColumn id="1580" xr3:uid="{E52BCF08-17D6-45A4-B7D5-5D72E1F63547}" name="Column1559" dataDxfId="29609" totalsRowDxfId="29608"/>
    <tableColumn id="1581" xr3:uid="{855F0175-0EFD-4E51-9BA7-23C5EA24A03C}" name="Column1560" dataDxfId="29607" totalsRowDxfId="29606"/>
    <tableColumn id="1582" xr3:uid="{924701E1-749F-4045-AB7E-F24C8135A1D0}" name="Column1561" dataDxfId="29605" totalsRowDxfId="29604"/>
    <tableColumn id="1583" xr3:uid="{B675702F-092C-4D07-BD05-DCC926EB4DA3}" name="Column1562" dataDxfId="29603" totalsRowDxfId="29602"/>
    <tableColumn id="1584" xr3:uid="{778FE370-0BB1-4384-8E15-E6F1D66EA428}" name="Column1563" dataDxfId="29601" totalsRowDxfId="29600"/>
    <tableColumn id="1585" xr3:uid="{00D90500-EB6F-4458-B0FD-6FCFAF0936E3}" name="Column1564" dataDxfId="29599" totalsRowDxfId="29598"/>
    <tableColumn id="1586" xr3:uid="{25378F68-9AFE-43F3-9ABC-F60D429F3E32}" name="Column1565" dataDxfId="29597" totalsRowDxfId="29596"/>
    <tableColumn id="1587" xr3:uid="{72C6D12C-DFE5-4BB6-8A47-6A22E4D0694D}" name="Column1566" dataDxfId="29595" totalsRowDxfId="29594"/>
    <tableColumn id="1588" xr3:uid="{D3B3232B-E8EB-4C79-9CF4-1C0862633BB7}" name="Column1567" dataDxfId="29593" totalsRowDxfId="29592"/>
    <tableColumn id="1589" xr3:uid="{2E857FD0-C144-4F76-8F2B-444075B71764}" name="Column1568" dataDxfId="29591" totalsRowDxfId="29590"/>
    <tableColumn id="1590" xr3:uid="{1CCBFF61-96B9-427B-9EDF-0F2D06C9B4D9}" name="Column1569" dataDxfId="29589" totalsRowDxfId="29588"/>
    <tableColumn id="1591" xr3:uid="{2EC41C3C-4CCA-4066-AE79-D37D14F75A5C}" name="Column1570" dataDxfId="29587" totalsRowDxfId="29586"/>
    <tableColumn id="1592" xr3:uid="{BEBCC153-859E-491E-B75B-3558571DDAD9}" name="Column1571" dataDxfId="29585" totalsRowDxfId="29584"/>
    <tableColumn id="1593" xr3:uid="{3A30636A-A99A-4FBA-8452-42C74C3ACABD}" name="Column1572" dataDxfId="29583" totalsRowDxfId="29582"/>
    <tableColumn id="1594" xr3:uid="{6E65C1BB-F290-4D8D-8810-8096DE997040}" name="Column1573" dataDxfId="29581" totalsRowDxfId="29580"/>
    <tableColumn id="1595" xr3:uid="{FFAB8FF6-BE42-4312-95FD-BFEF1642EE7A}" name="Column1574" dataDxfId="29579" totalsRowDxfId="29578"/>
    <tableColumn id="1596" xr3:uid="{C62F0B10-96AD-4F8E-B3BD-AC1CB47F3C6E}" name="Column1575" dataDxfId="29577" totalsRowDxfId="29576"/>
    <tableColumn id="1597" xr3:uid="{E15C7B50-82CD-45B4-879D-190CA1E067EA}" name="Column1576" dataDxfId="29575" totalsRowDxfId="29574"/>
    <tableColumn id="1598" xr3:uid="{73C42943-81E4-4D24-99E7-E0DE4C07A189}" name="Column1577" dataDxfId="29573" totalsRowDxfId="29572"/>
    <tableColumn id="1599" xr3:uid="{BBCE2AE0-C8E2-4301-A62E-9FB1003C8617}" name="Column1578" dataDxfId="29571" totalsRowDxfId="29570"/>
    <tableColumn id="1600" xr3:uid="{F34C36FB-F8E1-4CCF-B880-520CDB2B4A79}" name="Column1579" dataDxfId="29569" totalsRowDxfId="29568"/>
    <tableColumn id="1601" xr3:uid="{45A8DE5E-840C-4084-89DD-F027815F0305}" name="Column1580" dataDxfId="29567" totalsRowDxfId="29566"/>
    <tableColumn id="1602" xr3:uid="{EFDA5D39-D2A9-4E8F-9090-01080E2F80BE}" name="Column1581" dataDxfId="29565" totalsRowDxfId="29564"/>
    <tableColumn id="1603" xr3:uid="{2BF189F6-D6B9-42E5-9D9A-9A1078AD52F7}" name="Column1582" dataDxfId="29563" totalsRowDxfId="29562"/>
    <tableColumn id="1604" xr3:uid="{293BEC2E-F07E-4A38-ABD6-165536426A17}" name="Column1583" dataDxfId="29561" totalsRowDxfId="29560"/>
    <tableColumn id="1605" xr3:uid="{13EB1204-A450-418B-9DA7-2DF9786A3D4E}" name="Column1584" dataDxfId="29559" totalsRowDxfId="29558"/>
    <tableColumn id="1606" xr3:uid="{B3FFB61F-D0F1-4192-B318-94C0947244D6}" name="Column1585" dataDxfId="29557" totalsRowDxfId="29556"/>
    <tableColumn id="1607" xr3:uid="{7ACAC725-D356-47C8-AC8E-327D6AAE87C5}" name="Column1586" dataDxfId="29555" totalsRowDxfId="29554"/>
    <tableColumn id="1608" xr3:uid="{261DA9B7-4EC5-452F-AD3B-BBBF1B2E073C}" name="Column1587" dataDxfId="29553" totalsRowDxfId="29552"/>
    <tableColumn id="1609" xr3:uid="{F5B3D5A3-DDA8-4548-A6C3-5B1536903EA2}" name="Column1588" dataDxfId="29551" totalsRowDxfId="29550"/>
    <tableColumn id="1610" xr3:uid="{361133ED-BD03-4C92-B4DF-A7CE5C7CADA4}" name="Column1589" dataDxfId="29549" totalsRowDxfId="29548"/>
    <tableColumn id="1611" xr3:uid="{EB2F5934-FFC5-4F26-83C4-A7C4F6BB37BC}" name="Column1590" dataDxfId="29547" totalsRowDxfId="29546"/>
    <tableColumn id="1612" xr3:uid="{A797C8BF-DE78-4F4B-8E8D-7EB1AE05488D}" name="Column1591" dataDxfId="29545" totalsRowDxfId="29544"/>
    <tableColumn id="1613" xr3:uid="{77D2B45F-A667-497B-8196-9C9136F39995}" name="Column1592" dataDxfId="29543" totalsRowDxfId="29542"/>
    <tableColumn id="1614" xr3:uid="{EDCF6004-7B87-40A7-A10C-B2A95AA62DB3}" name="Column1593" dataDxfId="29541" totalsRowDxfId="29540"/>
    <tableColumn id="1615" xr3:uid="{6EC21DA2-47E6-44CC-84C1-E9D616BD94F7}" name="Column1594" dataDxfId="29539" totalsRowDxfId="29538"/>
    <tableColumn id="1616" xr3:uid="{71960908-008E-4E82-8846-EF6D676F9A0E}" name="Column1595" dataDxfId="29537" totalsRowDxfId="29536"/>
    <tableColumn id="1617" xr3:uid="{A405AEF6-C853-4112-BB42-ED4D3EE00A05}" name="Column1596" dataDxfId="29535" totalsRowDxfId="29534"/>
    <tableColumn id="1618" xr3:uid="{B48A7CAD-DF8A-43BE-B53B-D545B44DC1FB}" name="Column1597" dataDxfId="29533" totalsRowDxfId="29532"/>
    <tableColumn id="1619" xr3:uid="{DFFF86E0-197B-46D7-AE3F-D0CB1BB24858}" name="Column1598" dataDxfId="29531" totalsRowDxfId="29530"/>
    <tableColumn id="1620" xr3:uid="{01B2A0B2-90D2-42F1-B161-11F99150D8B3}" name="Column1599" dataDxfId="29529" totalsRowDxfId="29528"/>
    <tableColumn id="1621" xr3:uid="{168E909D-7885-4A7E-AAA7-BAEF321316F4}" name="Column1600" dataDxfId="29527" totalsRowDxfId="29526"/>
    <tableColumn id="1622" xr3:uid="{47DC41B7-4ACB-49E5-9CDC-6AE6BBF878D4}" name="Column1601" dataDxfId="29525" totalsRowDxfId="29524"/>
    <tableColumn id="1623" xr3:uid="{18C13CCF-5BC9-47E6-A50A-16B04895A023}" name="Column1602" dataDxfId="29523" totalsRowDxfId="29522"/>
    <tableColumn id="1624" xr3:uid="{08CDE499-E74E-4990-A117-B35A49DD6A76}" name="Column1603" dataDxfId="29521" totalsRowDxfId="29520"/>
    <tableColumn id="1625" xr3:uid="{24A4A521-BF94-468A-A5AC-666C793B5AD0}" name="Column1604" dataDxfId="29519" totalsRowDxfId="29518"/>
    <tableColumn id="1626" xr3:uid="{C587FEEC-326E-47C0-9554-3FF25AED39BC}" name="Column1605" dataDxfId="29517" totalsRowDxfId="29516"/>
    <tableColumn id="1627" xr3:uid="{BA41FF78-EBF3-46BD-B83D-0035ABB647EA}" name="Column1606" dataDxfId="29515" totalsRowDxfId="29514"/>
    <tableColumn id="1628" xr3:uid="{AE6A0365-7014-425E-B7CD-607944C495C1}" name="Column1607" dataDxfId="29513" totalsRowDxfId="29512"/>
    <tableColumn id="1629" xr3:uid="{1B75B715-7C5B-44FA-AB06-46B96D630A0E}" name="Column1608" dataDxfId="29511" totalsRowDxfId="29510"/>
    <tableColumn id="1630" xr3:uid="{7367E31D-373C-408F-B079-A9902247BF4B}" name="Column1609" dataDxfId="29509" totalsRowDxfId="29508"/>
    <tableColumn id="1631" xr3:uid="{4679C8C0-D8DF-4983-B89B-6F6A5200C4AE}" name="Column1610" dataDxfId="29507" totalsRowDxfId="29506"/>
    <tableColumn id="1632" xr3:uid="{B1E25930-C8B8-41D3-BDD8-3165A8C08E72}" name="Column1611" dataDxfId="29505" totalsRowDxfId="29504"/>
    <tableColumn id="1633" xr3:uid="{BC24E013-5EE4-43C1-8CF0-165E3E9D299B}" name="Column1612" dataDxfId="29503" totalsRowDxfId="29502"/>
    <tableColumn id="1634" xr3:uid="{70B5DCB6-91C4-49E6-A56C-4E5FBC448D30}" name="Column1613" dataDxfId="29501" totalsRowDxfId="29500"/>
    <tableColumn id="1635" xr3:uid="{61076A1C-4155-409A-827E-14575BA120F2}" name="Column1614" dataDxfId="29499" totalsRowDxfId="29498"/>
    <tableColumn id="1636" xr3:uid="{41074845-1385-4D22-821E-B2BD017CF6E0}" name="Column1615" dataDxfId="29497" totalsRowDxfId="29496"/>
    <tableColumn id="1637" xr3:uid="{F25BE8EB-DDE8-4E28-AA94-CFA1DFECFF11}" name="Column1616" dataDxfId="29495" totalsRowDxfId="29494"/>
    <tableColumn id="1638" xr3:uid="{B74823A3-1DB7-41C6-9A1E-8432BCED0AD2}" name="Column1617" dataDxfId="29493" totalsRowDxfId="29492"/>
    <tableColumn id="1639" xr3:uid="{EEF6A15F-9367-4D3D-BF13-F3AC9BBBFF13}" name="Column1618" dataDxfId="29491" totalsRowDxfId="29490"/>
    <tableColumn id="1640" xr3:uid="{2C617C2E-71F0-4D31-AD01-3AEABE75E67F}" name="Column1619" dataDxfId="29489" totalsRowDxfId="29488"/>
    <tableColumn id="1641" xr3:uid="{DE57D975-F91D-42FB-9352-88D9C18CB038}" name="Column1620" dataDxfId="29487" totalsRowDxfId="29486"/>
    <tableColumn id="1642" xr3:uid="{067DA317-3846-4DD6-A3A0-1781C263F83D}" name="Column1621" dataDxfId="29485" totalsRowDxfId="29484"/>
    <tableColumn id="1643" xr3:uid="{38F992B3-4DEF-424E-BA52-44BBC565AA41}" name="Column1622" dataDxfId="29483" totalsRowDxfId="29482"/>
    <tableColumn id="1644" xr3:uid="{CB9B6E7E-3A2D-41D6-A6D5-A6F03EF63393}" name="Column1623" dataDxfId="29481" totalsRowDxfId="29480"/>
    <tableColumn id="1645" xr3:uid="{499C7EF9-542C-4BDC-BE52-4F85AA05B204}" name="Column1624" dataDxfId="29479" totalsRowDxfId="29478"/>
    <tableColumn id="1646" xr3:uid="{D278C37B-FA18-4D18-97AD-6A40B5207D85}" name="Column1625" dataDxfId="29477" totalsRowDxfId="29476"/>
    <tableColumn id="1647" xr3:uid="{A8B9C95A-1D06-4E82-9B6F-6602B387F3F9}" name="Column1626" dataDxfId="29475" totalsRowDxfId="29474"/>
    <tableColumn id="1648" xr3:uid="{69A53D87-63F9-4052-8E01-84D087D638A9}" name="Column1627" dataDxfId="29473" totalsRowDxfId="29472"/>
    <tableColumn id="1649" xr3:uid="{2B5F9063-B9DB-4700-8CE0-198772574573}" name="Column1628" dataDxfId="29471" totalsRowDxfId="29470"/>
    <tableColumn id="1650" xr3:uid="{F63B8693-6F2D-4EFE-97B7-CCA42E851C6A}" name="Column1629" dataDxfId="29469" totalsRowDxfId="29468"/>
    <tableColumn id="1651" xr3:uid="{A906C5B8-3CD9-46A8-87E9-6762AF99DDF4}" name="Column1630" dataDxfId="29467" totalsRowDxfId="29466"/>
    <tableColumn id="1652" xr3:uid="{C8FCE7A6-11D3-42BB-BAA6-019357E3563B}" name="Column1631" dataDxfId="29465" totalsRowDxfId="29464"/>
    <tableColumn id="1653" xr3:uid="{3399CE04-770D-4F9E-B2CC-D815744F1489}" name="Column1632" dataDxfId="29463" totalsRowDxfId="29462"/>
    <tableColumn id="1654" xr3:uid="{A166B1CA-5A4E-448F-A8F8-5D780DB21458}" name="Column1633" dataDxfId="29461" totalsRowDxfId="29460"/>
    <tableColumn id="1655" xr3:uid="{DF14488E-C4CD-45D2-8828-26872144D945}" name="Column1634" dataDxfId="29459" totalsRowDxfId="29458"/>
    <tableColumn id="1656" xr3:uid="{22644B13-BDDE-42B2-8672-1466909BFE5D}" name="Column1635" dataDxfId="29457" totalsRowDxfId="29456"/>
    <tableColumn id="1657" xr3:uid="{520FEBDA-F3F6-4C6E-AA09-B96B35AE207D}" name="Column1636" dataDxfId="29455" totalsRowDxfId="29454"/>
    <tableColumn id="1658" xr3:uid="{30EEC718-4410-481B-A6CF-4EA8E9689010}" name="Column1637" dataDxfId="29453" totalsRowDxfId="29452"/>
    <tableColumn id="1659" xr3:uid="{6360A848-A16B-480B-B77E-38E698E444F3}" name="Column1638" dataDxfId="29451" totalsRowDxfId="29450"/>
    <tableColumn id="1660" xr3:uid="{014EE982-3ABB-420A-BF08-C4C00D06D73C}" name="Column1639" dataDxfId="29449" totalsRowDxfId="29448"/>
    <tableColumn id="1661" xr3:uid="{313F680B-2932-4D8C-BDBA-DD05189540B7}" name="Column1640" dataDxfId="29447" totalsRowDxfId="29446"/>
    <tableColumn id="1662" xr3:uid="{6D328328-C21F-4C0C-A5BF-17FB826C9C04}" name="Column1641" dataDxfId="29445" totalsRowDxfId="29444"/>
    <tableColumn id="1663" xr3:uid="{73408BBB-DD8F-424D-9256-2FB08C674F75}" name="Column1642" dataDxfId="29443" totalsRowDxfId="29442"/>
    <tableColumn id="1664" xr3:uid="{FACC6B47-634A-4DF0-8AD8-7ED44B22CC50}" name="Column1643" dataDxfId="29441" totalsRowDxfId="29440"/>
    <tableColumn id="1665" xr3:uid="{EDCF1D4F-7F84-420D-B255-1085D83339CB}" name="Column1644" dataDxfId="29439" totalsRowDxfId="29438"/>
    <tableColumn id="1666" xr3:uid="{3988F316-D973-437B-A804-8E70E77CCE67}" name="Column1645" dataDxfId="29437" totalsRowDxfId="29436"/>
    <tableColumn id="1667" xr3:uid="{C2B7F7BD-A12E-40E0-99BA-2C9C28271348}" name="Column1646" dataDxfId="29435" totalsRowDxfId="29434"/>
    <tableColumn id="1668" xr3:uid="{B8E32D12-9A34-4D96-8DFD-911F539C9973}" name="Column1647" dataDxfId="29433" totalsRowDxfId="29432"/>
    <tableColumn id="1669" xr3:uid="{ECA80976-C2FB-4D8F-9772-0B140B66B679}" name="Column1648" dataDxfId="29431" totalsRowDxfId="29430"/>
    <tableColumn id="1670" xr3:uid="{959E8F44-8051-46FB-B1BB-8C7365F84427}" name="Column1649" dataDxfId="29429" totalsRowDxfId="29428"/>
    <tableColumn id="1671" xr3:uid="{0A981A12-1995-499A-9085-0191EE65C0BB}" name="Column1650" dataDxfId="29427" totalsRowDxfId="29426"/>
    <tableColumn id="1672" xr3:uid="{58BAC41A-1C58-4D95-AA5B-4A4CAD49CCFA}" name="Column1651" dataDxfId="29425" totalsRowDxfId="29424"/>
    <tableColumn id="1673" xr3:uid="{666832BD-034D-4A52-9D96-34EE34D88FDD}" name="Column1652" dataDxfId="29423" totalsRowDxfId="29422"/>
    <tableColumn id="1674" xr3:uid="{B8EC6F47-9EAD-4B79-A5BC-9DBB3FAEB319}" name="Column1653" dataDxfId="29421" totalsRowDxfId="29420"/>
    <tableColumn id="1675" xr3:uid="{3486794E-73B2-43DA-836C-213F93B11C1F}" name="Column1654" dataDxfId="29419" totalsRowDxfId="29418"/>
    <tableColumn id="1676" xr3:uid="{1BDF88A6-0E16-4C4A-BA56-E193BCA3EAA5}" name="Column1655" dataDxfId="29417" totalsRowDxfId="29416"/>
    <tableColumn id="1677" xr3:uid="{BEC605D7-F76C-44B3-B34A-095BDF92EA45}" name="Column1656" dataDxfId="29415" totalsRowDxfId="29414"/>
    <tableColumn id="1678" xr3:uid="{1EBABE58-A406-4C98-B734-0EBE422B91B2}" name="Column1657" dataDxfId="29413" totalsRowDxfId="29412"/>
    <tableColumn id="1679" xr3:uid="{BBAA5238-DD0F-4AF8-B44B-DD724B7A5A17}" name="Column1658" dataDxfId="29411" totalsRowDxfId="29410"/>
    <tableColumn id="1680" xr3:uid="{D4130A3D-CD12-4A1C-B4C2-E3DB7EFDDB62}" name="Column1659" dataDxfId="29409" totalsRowDxfId="29408"/>
    <tableColumn id="1681" xr3:uid="{93D3A9E3-1FB1-45B4-8B2A-699CD8BD48C0}" name="Column1660" dataDxfId="29407" totalsRowDxfId="29406"/>
    <tableColumn id="1682" xr3:uid="{022B9E9F-2592-4E84-A2D4-81742A41604A}" name="Column1661" dataDxfId="29405" totalsRowDxfId="29404"/>
    <tableColumn id="1683" xr3:uid="{E0149094-7907-4947-BFAA-27E7160BD502}" name="Column1662" dataDxfId="29403" totalsRowDxfId="29402"/>
    <tableColumn id="1684" xr3:uid="{88BC18AE-98AB-4B0E-A798-5B1BC9FDBA63}" name="Column1663" dataDxfId="29401" totalsRowDxfId="29400"/>
    <tableColumn id="1685" xr3:uid="{0D816E9C-3C8D-4B0E-B428-5B5322896569}" name="Column1664" dataDxfId="29399" totalsRowDxfId="29398"/>
    <tableColumn id="1686" xr3:uid="{B7CBB14C-3DC2-4E9A-B0CB-5872106E8A3F}" name="Column1665" dataDxfId="29397" totalsRowDxfId="29396"/>
    <tableColumn id="1687" xr3:uid="{CFCF7572-5A29-4151-B5EF-D0DBF57A592A}" name="Column1666" dataDxfId="29395" totalsRowDxfId="29394"/>
    <tableColumn id="1688" xr3:uid="{E876493A-8E04-4954-A539-DC17E30A9437}" name="Column1667" dataDxfId="29393" totalsRowDxfId="29392"/>
    <tableColumn id="1689" xr3:uid="{D58C104D-3AE6-425E-B028-DE36939B5446}" name="Column1668" dataDxfId="29391" totalsRowDxfId="29390"/>
    <tableColumn id="1690" xr3:uid="{B1CB7C0C-6F85-418C-8444-7A0F7FC2EAF0}" name="Column1669" dataDxfId="29389" totalsRowDxfId="29388"/>
    <tableColumn id="1691" xr3:uid="{43BF31EC-D338-46AF-8C44-CF7F723B1BFA}" name="Column1670" dataDxfId="29387" totalsRowDxfId="29386"/>
    <tableColumn id="1692" xr3:uid="{47D3305B-DDD0-44C8-A1CF-0DCC29BAFF11}" name="Column1671" dataDxfId="29385" totalsRowDxfId="29384"/>
    <tableColumn id="1693" xr3:uid="{2816E1F3-F4B7-4B98-AC39-0563BB9884BA}" name="Column1672" dataDxfId="29383" totalsRowDxfId="29382"/>
    <tableColumn id="1694" xr3:uid="{6A1618E8-51AE-436A-B87D-3429D3EF41C1}" name="Column1673" dataDxfId="29381" totalsRowDxfId="29380"/>
    <tableColumn id="1695" xr3:uid="{9AC3B538-1C91-4502-A673-C9846B87D5A1}" name="Column1674" dataDxfId="29379" totalsRowDxfId="29378"/>
    <tableColumn id="1696" xr3:uid="{D55BAB0E-DB48-4DA3-8C68-B366C6D9345F}" name="Column1675" dataDxfId="29377" totalsRowDxfId="29376"/>
    <tableColumn id="1697" xr3:uid="{232CAE89-5674-43F3-ADB2-684F9FBC5490}" name="Column1676" dataDxfId="29375" totalsRowDxfId="29374"/>
    <tableColumn id="1698" xr3:uid="{89FF1C19-3D20-4540-B42B-DF521619D776}" name="Column1677" dataDxfId="29373" totalsRowDxfId="29372"/>
    <tableColumn id="1699" xr3:uid="{C59F37F1-F031-4BF3-AC5B-1D324CF77594}" name="Column1678" dataDxfId="29371" totalsRowDxfId="29370"/>
    <tableColumn id="1700" xr3:uid="{911F5F66-6F27-4383-9B1E-BBE28E1C13CA}" name="Column1679" dataDxfId="29369" totalsRowDxfId="29368"/>
    <tableColumn id="1701" xr3:uid="{E0BE09C6-89B0-4C2A-8A3A-294E004A7B01}" name="Column1680" dataDxfId="29367" totalsRowDxfId="29366"/>
    <tableColumn id="1702" xr3:uid="{4816628D-04F8-434A-ACA4-7F5D2E42BF26}" name="Column1681" dataDxfId="29365" totalsRowDxfId="29364"/>
    <tableColumn id="1703" xr3:uid="{41398699-14DD-4BD0-A8B3-1923F242999E}" name="Column1682" dataDxfId="29363" totalsRowDxfId="29362"/>
    <tableColumn id="1704" xr3:uid="{E4A6BFF9-6EA5-47E1-A97A-06504D062508}" name="Column1683" dataDxfId="29361" totalsRowDxfId="29360"/>
    <tableColumn id="1705" xr3:uid="{CA655F6A-A3C4-4061-BFA6-48A2032738EF}" name="Column1684" dataDxfId="29359" totalsRowDxfId="29358"/>
    <tableColumn id="1706" xr3:uid="{F54917B7-7A69-4B84-86FE-37FDC906F6F8}" name="Column1685" dataDxfId="29357" totalsRowDxfId="29356"/>
    <tableColumn id="1707" xr3:uid="{2234F64F-5D20-49D5-94B8-6D36181599B6}" name="Column1686" dataDxfId="29355" totalsRowDxfId="29354"/>
    <tableColumn id="1708" xr3:uid="{4A9DC45F-FCF4-461E-923D-D565D33F8FFB}" name="Column1687" dataDxfId="29353" totalsRowDxfId="29352"/>
    <tableColumn id="1709" xr3:uid="{76027107-D06B-4D15-BE78-F2BF54CA71EC}" name="Column1688" dataDxfId="29351" totalsRowDxfId="29350"/>
    <tableColumn id="1710" xr3:uid="{18E114EC-467B-486B-9845-939053168C85}" name="Column1689" dataDxfId="29349" totalsRowDxfId="29348"/>
    <tableColumn id="1711" xr3:uid="{33A92452-8365-47D7-9B87-F62E363F5E03}" name="Column1690" dataDxfId="29347" totalsRowDxfId="29346"/>
    <tableColumn id="1712" xr3:uid="{906CD676-C1BC-4625-877D-C84D1183412C}" name="Column1691" dataDxfId="29345" totalsRowDxfId="29344"/>
    <tableColumn id="1713" xr3:uid="{351B3425-65E5-4181-BAFD-F2112F92D998}" name="Column1692" dataDxfId="29343" totalsRowDxfId="29342"/>
    <tableColumn id="1714" xr3:uid="{42FC740D-C3B3-4A6B-9319-0E6521C5F00D}" name="Column1693" dataDxfId="29341" totalsRowDxfId="29340"/>
    <tableColumn id="1715" xr3:uid="{EDF2E33D-5E52-4A20-9C26-B928A6EE9FB1}" name="Column1694" dataDxfId="29339" totalsRowDxfId="29338"/>
    <tableColumn id="1716" xr3:uid="{C79BC196-16DA-45C7-A8B0-AD0F161142F8}" name="Column1695" dataDxfId="29337" totalsRowDxfId="29336"/>
    <tableColumn id="1717" xr3:uid="{A809E29D-588D-454F-9101-65F234698321}" name="Column1696" dataDxfId="29335" totalsRowDxfId="29334"/>
    <tableColumn id="1718" xr3:uid="{740B6EFA-E83F-4962-A6EA-C585F07E1E04}" name="Column1697" dataDxfId="29333" totalsRowDxfId="29332"/>
    <tableColumn id="1719" xr3:uid="{82998F01-B0AC-4637-AECC-5944143AF532}" name="Column1698" dataDxfId="29331" totalsRowDxfId="29330"/>
    <tableColumn id="1720" xr3:uid="{561A41F7-1F39-4F56-AFD5-F0B492DBF378}" name="Column1699" dataDxfId="29329" totalsRowDxfId="29328"/>
    <tableColumn id="1721" xr3:uid="{02572A50-73E0-46E8-BA65-B6AE09CC6ED7}" name="Column1700" dataDxfId="29327" totalsRowDxfId="29326"/>
    <tableColumn id="1722" xr3:uid="{000FBBA8-9647-47B1-8085-74B738A6B176}" name="Column1701" dataDxfId="29325" totalsRowDxfId="29324"/>
    <tableColumn id="1723" xr3:uid="{A6426BA2-689D-4889-AC30-21328E18F266}" name="Column1702" dataDxfId="29323" totalsRowDxfId="29322"/>
    <tableColumn id="1724" xr3:uid="{A35BC215-182A-4DA0-8E06-1051D1150C07}" name="Column1703" dataDxfId="29321" totalsRowDxfId="29320"/>
    <tableColumn id="1725" xr3:uid="{D17D25E3-073C-4102-91BC-1500D4496B56}" name="Column1704" dataDxfId="29319" totalsRowDxfId="29318"/>
    <tableColumn id="1726" xr3:uid="{FBA8472B-A8A2-41E8-8932-1144551FAADB}" name="Column1705" dataDxfId="29317" totalsRowDxfId="29316"/>
    <tableColumn id="1727" xr3:uid="{28F14492-01A9-469A-B073-E5B5F5842073}" name="Column1706" dataDxfId="29315" totalsRowDxfId="29314"/>
    <tableColumn id="1728" xr3:uid="{58FDCBCC-D463-43CD-A959-B4AE794DF9AD}" name="Column1707" dataDxfId="29313" totalsRowDxfId="29312"/>
    <tableColumn id="1729" xr3:uid="{1CDCA3F2-0181-4EB6-8348-61F1FF02B137}" name="Column1708" dataDxfId="29311" totalsRowDxfId="29310"/>
    <tableColumn id="1730" xr3:uid="{6F3FB3C5-118F-43F7-B063-BE5035552398}" name="Column1709" dataDxfId="29309" totalsRowDxfId="29308"/>
    <tableColumn id="1731" xr3:uid="{8A25993C-6E81-4F12-B4D0-59E402AE00A7}" name="Column1710" dataDxfId="29307" totalsRowDxfId="29306"/>
    <tableColumn id="1732" xr3:uid="{5976B761-BE62-4107-93C0-EFEF7F5D4634}" name="Column1711" dataDxfId="29305" totalsRowDxfId="29304"/>
    <tableColumn id="1733" xr3:uid="{832BACAD-4558-43A6-BF04-D5482A4D795F}" name="Column1712" dataDxfId="29303" totalsRowDxfId="29302"/>
    <tableColumn id="1734" xr3:uid="{523DBEAE-9BE3-416B-8635-655DD1FCE690}" name="Column1713" dataDxfId="29301" totalsRowDxfId="29300"/>
    <tableColumn id="1735" xr3:uid="{951CB89B-08B4-4C68-A10B-C7E542A065ED}" name="Column1714" dataDxfId="29299" totalsRowDxfId="29298"/>
    <tableColumn id="1736" xr3:uid="{AAC382C0-96C7-46A2-B0E0-B29F80D1F8F9}" name="Column1715" dataDxfId="29297" totalsRowDxfId="29296"/>
    <tableColumn id="1737" xr3:uid="{88BCE910-FB72-43D9-9F59-631A37C21BBC}" name="Column1716" dataDxfId="29295" totalsRowDxfId="29294"/>
    <tableColumn id="1738" xr3:uid="{ED0D461F-062F-4CCE-9A5E-EDD5901AB25A}" name="Column1717" dataDxfId="29293" totalsRowDxfId="29292"/>
    <tableColumn id="1739" xr3:uid="{80B13500-2980-412F-A9B7-8DFA24A46F96}" name="Column1718" dataDxfId="29291" totalsRowDxfId="29290"/>
    <tableColumn id="1740" xr3:uid="{897CA4D6-B052-4C42-8A00-59ECECFDC718}" name="Column1719" dataDxfId="29289" totalsRowDxfId="29288"/>
    <tableColumn id="1741" xr3:uid="{D0D0A521-2399-4DBB-8030-01B9B5AF8C0C}" name="Column1720" dataDxfId="29287" totalsRowDxfId="29286"/>
    <tableColumn id="1742" xr3:uid="{154DF947-EF2E-4D3A-9C75-909DEB5C944A}" name="Column1721" dataDxfId="29285" totalsRowDxfId="29284"/>
    <tableColumn id="1743" xr3:uid="{000C2113-74B5-47A5-88E6-CF3A290C4EE7}" name="Column1722" dataDxfId="29283" totalsRowDxfId="29282"/>
    <tableColumn id="1744" xr3:uid="{7C7CA3A0-5F3E-4A20-9DD7-380335012484}" name="Column1723" dataDxfId="29281" totalsRowDxfId="29280"/>
    <tableColumn id="1745" xr3:uid="{26B1530F-5044-40EB-B15C-25B3D56D180A}" name="Column1724" dataDxfId="29279" totalsRowDxfId="29278"/>
    <tableColumn id="1746" xr3:uid="{87CC8505-885F-4F95-9FFD-8A99481B6231}" name="Column1725" dataDxfId="29277" totalsRowDxfId="29276"/>
    <tableColumn id="1747" xr3:uid="{202A378D-04C9-4915-986F-72B5D39544AA}" name="Column1726" dataDxfId="29275" totalsRowDxfId="29274"/>
    <tableColumn id="1748" xr3:uid="{99367BF3-AD6C-4F05-A8CD-AA3EE6ABEE5D}" name="Column1727" dataDxfId="29273" totalsRowDxfId="29272"/>
    <tableColumn id="1749" xr3:uid="{62ED86A0-3CE6-4325-9258-98C0522AD12E}" name="Column1728" dataDxfId="29271" totalsRowDxfId="29270"/>
    <tableColumn id="1750" xr3:uid="{F74EFAD4-A833-4670-AF29-EB6683BEDBC5}" name="Column1729" dataDxfId="29269" totalsRowDxfId="29268"/>
    <tableColumn id="1751" xr3:uid="{59F4B56F-3CBA-434D-B90E-C4168B3AA2A9}" name="Column1730" dataDxfId="29267" totalsRowDxfId="29266"/>
    <tableColumn id="1752" xr3:uid="{491A1BB4-3B9B-45AF-922F-BE1FA0FA8F0B}" name="Column1731" dataDxfId="29265" totalsRowDxfId="29264"/>
    <tableColumn id="1753" xr3:uid="{EA673377-D4E2-47D9-BC98-940C56BA9A75}" name="Column1732" dataDxfId="29263" totalsRowDxfId="29262"/>
    <tableColumn id="1754" xr3:uid="{1125633D-142C-4856-B4BA-AD69B289A505}" name="Column1733" dataDxfId="29261" totalsRowDxfId="29260"/>
    <tableColumn id="1755" xr3:uid="{E6465BF3-31FC-447B-8EE5-97532FF13E0B}" name="Column1734" dataDxfId="29259" totalsRowDxfId="29258"/>
    <tableColumn id="1756" xr3:uid="{1F2F5752-C853-4E3F-AB8A-97D3CB326C36}" name="Column1735" dataDxfId="29257" totalsRowDxfId="29256"/>
    <tableColumn id="1757" xr3:uid="{479266C6-AAEB-4CEB-97C9-BD355E8C7E63}" name="Column1736" dataDxfId="29255" totalsRowDxfId="29254"/>
    <tableColumn id="1758" xr3:uid="{E0B6089E-7F8A-42A4-A75B-5FC4894B7263}" name="Column1737" dataDxfId="29253" totalsRowDxfId="29252"/>
    <tableColumn id="1759" xr3:uid="{A6ABE928-D19B-49A3-99BD-975CBB3A68D0}" name="Column1738" dataDxfId="29251" totalsRowDxfId="29250"/>
    <tableColumn id="1760" xr3:uid="{FEFE3EB6-2AE7-4C77-9216-F5A12DB399FF}" name="Column1739" dataDxfId="29249" totalsRowDxfId="29248"/>
    <tableColumn id="1761" xr3:uid="{CF576871-A883-4B53-A2A9-208112534370}" name="Column1740" dataDxfId="29247" totalsRowDxfId="29246"/>
    <tableColumn id="1762" xr3:uid="{17F00D0A-031A-4F09-A2BF-105F6130CE3C}" name="Column1741" dataDxfId="29245" totalsRowDxfId="29244"/>
    <tableColumn id="1763" xr3:uid="{59D820EC-D353-4A64-B8F0-61AEA26A865F}" name="Column1742" dataDxfId="29243" totalsRowDxfId="29242"/>
    <tableColumn id="1764" xr3:uid="{58663968-DC5B-4AF7-9809-FAC9B834931B}" name="Column1743" dataDxfId="29241" totalsRowDxfId="29240"/>
    <tableColumn id="1765" xr3:uid="{06FB55C5-A4F2-432F-A8D6-A1FE2DF2896E}" name="Column1744" dataDxfId="29239" totalsRowDxfId="29238"/>
    <tableColumn id="1766" xr3:uid="{F4F1177E-0615-4212-A5AA-D926E2145628}" name="Column1745" dataDxfId="29237" totalsRowDxfId="29236"/>
    <tableColumn id="1767" xr3:uid="{C6F42224-99E9-4766-9935-EFBF4D5BEF83}" name="Column1746" dataDxfId="29235" totalsRowDxfId="29234"/>
    <tableColumn id="1768" xr3:uid="{C1890E5D-7FDA-4678-B566-E68F3D019D5C}" name="Column1747" dataDxfId="29233" totalsRowDxfId="29232"/>
    <tableColumn id="1769" xr3:uid="{F815F235-1A57-4563-99A1-5E5799487D37}" name="Column1748" dataDxfId="29231" totalsRowDxfId="29230"/>
    <tableColumn id="1770" xr3:uid="{5502189B-7130-438B-BDA6-1B84A74CAE1B}" name="Column1749" dataDxfId="29229" totalsRowDxfId="29228"/>
    <tableColumn id="1771" xr3:uid="{F64FE0BB-BAA3-4C6F-94F3-265791E458C7}" name="Column1750" dataDxfId="29227" totalsRowDxfId="29226"/>
    <tableColumn id="1772" xr3:uid="{11C8BDCF-F615-4CD6-AB3D-68CBC5F6EA89}" name="Column1751" dataDxfId="29225" totalsRowDxfId="29224"/>
    <tableColumn id="1773" xr3:uid="{8A9EBCDD-C315-4D89-A3E0-C426E74B7407}" name="Column1752" dataDxfId="29223" totalsRowDxfId="29222"/>
    <tableColumn id="1774" xr3:uid="{63C3BEE1-662C-431F-921B-B9D73D3843A3}" name="Column1753" dataDxfId="29221" totalsRowDxfId="29220"/>
    <tableColumn id="1775" xr3:uid="{11C45223-2200-4315-8DDF-42B20894A82E}" name="Column1754" dataDxfId="29219" totalsRowDxfId="29218"/>
    <tableColumn id="1776" xr3:uid="{B0851C0A-7EC6-460D-93E6-D2FB36392735}" name="Column1755" dataDxfId="29217" totalsRowDxfId="29216"/>
    <tableColumn id="1777" xr3:uid="{AF431038-D6D1-432F-808B-20EF4C9D5089}" name="Column1756" dataDxfId="29215" totalsRowDxfId="29214"/>
    <tableColumn id="1778" xr3:uid="{A3791C7F-2DA0-4F47-BA6D-01692B0CEC48}" name="Column1757" dataDxfId="29213" totalsRowDxfId="29212"/>
    <tableColumn id="1779" xr3:uid="{ACC73574-1D0C-4A19-83B3-BAF8635CB874}" name="Column1758" dataDxfId="29211" totalsRowDxfId="29210"/>
    <tableColumn id="1780" xr3:uid="{5351DF30-41CB-4573-A832-FF055F381A2D}" name="Column1759" dataDxfId="29209" totalsRowDxfId="29208"/>
    <tableColumn id="1781" xr3:uid="{EA86208A-876B-48F1-B8A7-DB63E04479B5}" name="Column1760" dataDxfId="29207" totalsRowDxfId="29206"/>
    <tableColumn id="1782" xr3:uid="{A836B128-CFBA-4A1C-A5C6-B88918B60267}" name="Column1761" dataDxfId="29205" totalsRowDxfId="29204"/>
    <tableColumn id="1783" xr3:uid="{C6237F81-A199-4155-B672-48C425CED258}" name="Column1762" dataDxfId="29203" totalsRowDxfId="29202"/>
    <tableColumn id="1784" xr3:uid="{95984866-9E51-4F75-9262-1E9E05D5491D}" name="Column1763" dataDxfId="29201" totalsRowDxfId="29200"/>
    <tableColumn id="1785" xr3:uid="{D4AB37FD-57C7-4E95-8CE2-DCDD7826D028}" name="Column1764" dataDxfId="29199" totalsRowDxfId="29198"/>
    <tableColumn id="1786" xr3:uid="{F8491E02-4912-4E2F-96F1-758D30774F84}" name="Column1765" dataDxfId="29197" totalsRowDxfId="29196"/>
    <tableColumn id="1787" xr3:uid="{76CDE61F-6883-432C-B933-EF1FC02303A2}" name="Column1766" dataDxfId="29195" totalsRowDxfId="29194"/>
    <tableColumn id="1788" xr3:uid="{1298FC94-9CE1-4723-9595-211039EBD946}" name="Column1767" dataDxfId="29193" totalsRowDxfId="29192"/>
    <tableColumn id="1789" xr3:uid="{B4662AA3-3539-4E8D-8301-CE3CD6D4542C}" name="Column1768" dataDxfId="29191" totalsRowDxfId="29190"/>
    <tableColumn id="1790" xr3:uid="{624AACE0-BE81-4DDA-8650-30FA0B31408F}" name="Column1769" dataDxfId="29189" totalsRowDxfId="29188"/>
    <tableColumn id="1791" xr3:uid="{0008A577-A9F1-4511-A6EE-F7BA23AFDE54}" name="Column1770" dataDxfId="29187" totalsRowDxfId="29186"/>
    <tableColumn id="1792" xr3:uid="{CF5A4F6D-BBDA-4DA2-8AD2-2CA2CCB43AB0}" name="Column1771" dataDxfId="29185" totalsRowDxfId="29184"/>
    <tableColumn id="1793" xr3:uid="{D39BC547-F859-43BB-BA1A-A97539E4CBBF}" name="Column1772" dataDxfId="29183" totalsRowDxfId="29182"/>
    <tableColumn id="1794" xr3:uid="{47DF4120-2FEC-4E83-8FCF-E2296383C773}" name="Column1773" dataDxfId="29181" totalsRowDxfId="29180"/>
    <tableColumn id="1795" xr3:uid="{7D8D6E70-7792-45A2-A238-4E9FF84EB746}" name="Column1774" dataDxfId="29179" totalsRowDxfId="29178"/>
    <tableColumn id="1796" xr3:uid="{80C1ED64-E67F-49D9-BF31-2D91C7CEB295}" name="Column1775" dataDxfId="29177" totalsRowDxfId="29176"/>
    <tableColumn id="1797" xr3:uid="{EEA8A26F-E982-45DA-B99D-773940C2B31D}" name="Column1776" dataDxfId="29175" totalsRowDxfId="29174"/>
    <tableColumn id="1798" xr3:uid="{7BF98CC1-4312-470A-961D-2B37CBA62596}" name="Column1777" dataDxfId="29173" totalsRowDxfId="29172"/>
    <tableColumn id="1799" xr3:uid="{D73602C9-9533-4555-B484-CBBD1B0232F7}" name="Column1778" dataDxfId="29171" totalsRowDxfId="29170"/>
    <tableColumn id="1800" xr3:uid="{AB93C060-B831-40E1-B2E2-CDFC28CF0FC6}" name="Column1779" dataDxfId="29169" totalsRowDxfId="29168"/>
    <tableColumn id="1801" xr3:uid="{074C3005-B84D-4B1B-8ABB-C6E5EFA31AD8}" name="Column1780" dataDxfId="29167" totalsRowDxfId="29166"/>
    <tableColumn id="1802" xr3:uid="{DABBF3A2-B6FA-470F-9252-76737CBF4480}" name="Column1781" dataDxfId="29165" totalsRowDxfId="29164"/>
    <tableColumn id="1803" xr3:uid="{BD40215F-B60E-48BD-A62B-F09DA66B53E3}" name="Column1782" dataDxfId="29163" totalsRowDxfId="29162"/>
    <tableColumn id="1804" xr3:uid="{A2DAD1E7-7A7F-4600-8AB5-34538B257D0E}" name="Column1783" dataDxfId="29161" totalsRowDxfId="29160"/>
    <tableColumn id="1805" xr3:uid="{4C550460-3F7B-4E93-8295-E8C8EBA984E7}" name="Column1784" dataDxfId="29159" totalsRowDxfId="29158"/>
    <tableColumn id="1806" xr3:uid="{ECA77C60-F33F-4FCC-BE6A-2412247A970D}" name="Column1785" dataDxfId="29157" totalsRowDxfId="29156"/>
    <tableColumn id="1807" xr3:uid="{E2A9438C-F528-4A0B-91F5-40E3F49CC4CF}" name="Column1786" dataDxfId="29155" totalsRowDxfId="29154"/>
    <tableColumn id="1808" xr3:uid="{4E773AE7-6144-43EF-945A-667105ACF46F}" name="Column1787" dataDxfId="29153" totalsRowDxfId="29152"/>
    <tableColumn id="1809" xr3:uid="{D61EFADC-6727-477F-A557-D5458ED902EE}" name="Column1788" dataDxfId="29151" totalsRowDxfId="29150"/>
    <tableColumn id="1810" xr3:uid="{6E47E1C6-63BE-4052-8011-019F43EA5B3F}" name="Column1789" dataDxfId="29149" totalsRowDxfId="29148"/>
    <tableColumn id="1811" xr3:uid="{399DAB91-32E9-4A67-86AA-CF601E39C4EA}" name="Column1790" dataDxfId="29147" totalsRowDxfId="29146"/>
    <tableColumn id="1812" xr3:uid="{8CD8705D-6DC4-4BC8-B8C5-DF3EC2CAD972}" name="Column1791" dataDxfId="29145" totalsRowDxfId="29144"/>
    <tableColumn id="1813" xr3:uid="{1DCA8FF0-F221-419A-B316-2467399F7CAE}" name="Column1792" dataDxfId="29143" totalsRowDxfId="29142"/>
    <tableColumn id="1814" xr3:uid="{06363C7B-9A36-4D89-A9D9-E7EF2978120F}" name="Column1793" dataDxfId="29141" totalsRowDxfId="29140"/>
    <tableColumn id="1815" xr3:uid="{4EF0799D-1A63-4EB7-8053-97741A5FEB97}" name="Column1794" dataDxfId="29139" totalsRowDxfId="29138"/>
    <tableColumn id="1816" xr3:uid="{BAD8FC56-636C-495B-B7A9-FE5F017E438C}" name="Column1795" dataDxfId="29137" totalsRowDxfId="29136"/>
    <tableColumn id="1817" xr3:uid="{FB04E3E0-0B26-4803-8E6D-2B6AD2950B89}" name="Column1796" dataDxfId="29135" totalsRowDxfId="29134"/>
    <tableColumn id="1818" xr3:uid="{6F0DFAD2-BA78-45EB-B405-4F2315B601A5}" name="Column1797" dataDxfId="29133" totalsRowDxfId="29132"/>
    <tableColumn id="1819" xr3:uid="{F3EE5E3B-4708-407F-BA13-A6069DEA5E5A}" name="Column1798" dataDxfId="29131" totalsRowDxfId="29130"/>
    <tableColumn id="1820" xr3:uid="{8F2DBCC1-881D-473D-B183-1479D313AC18}" name="Column1799" dataDxfId="29129" totalsRowDxfId="29128"/>
    <tableColumn id="1821" xr3:uid="{3181C114-694E-4460-AC36-1C90FDEF5502}" name="Column1800" dataDxfId="29127" totalsRowDxfId="29126"/>
    <tableColumn id="1822" xr3:uid="{C00DBEF9-2F6F-47F0-B36E-E31F3E846A42}" name="Column1801" dataDxfId="29125" totalsRowDxfId="29124"/>
    <tableColumn id="1823" xr3:uid="{447CFF4B-BDC1-48A0-9DB8-0A2A7719B3D5}" name="Column1802" dataDxfId="29123" totalsRowDxfId="29122"/>
    <tableColumn id="1824" xr3:uid="{93D1C142-1533-47E3-9CAF-8777EE186884}" name="Column1803" dataDxfId="29121" totalsRowDxfId="29120"/>
    <tableColumn id="1825" xr3:uid="{4C6FE6AD-3774-41D1-8541-6E87C2DE5B38}" name="Column1804" dataDxfId="29119" totalsRowDxfId="29118"/>
    <tableColumn id="1826" xr3:uid="{C89DD28A-ADBC-43B4-A2E4-A3E016C9F2A7}" name="Column1805" dataDxfId="29117" totalsRowDxfId="29116"/>
    <tableColumn id="1827" xr3:uid="{D09616B4-046A-4F5B-A0B2-646D04CF5912}" name="Column1806" dataDxfId="29115" totalsRowDxfId="29114"/>
    <tableColumn id="1828" xr3:uid="{5AC2EFF1-42F9-45AC-8830-E6315F01F15A}" name="Column1807" dataDxfId="29113" totalsRowDxfId="29112"/>
    <tableColumn id="1829" xr3:uid="{DF0D2AE3-131C-4323-9FB1-30D45D70F3A9}" name="Column1808" dataDxfId="29111" totalsRowDxfId="29110"/>
    <tableColumn id="1830" xr3:uid="{D8374014-157D-4070-BEA3-E31E35211FAB}" name="Column1809" dataDxfId="29109" totalsRowDxfId="29108"/>
    <tableColumn id="1831" xr3:uid="{61501638-2AE9-4484-B417-EFF6A0E31CB1}" name="Column1810" dataDxfId="29107" totalsRowDxfId="29106"/>
    <tableColumn id="1832" xr3:uid="{8E4E16D2-1612-42EF-BCF1-52FEF2E3A80C}" name="Column1811" dataDxfId="29105" totalsRowDxfId="29104"/>
    <tableColumn id="1833" xr3:uid="{657D28C7-2C63-4B1E-9251-F9C67351D8E2}" name="Column1812" dataDxfId="29103" totalsRowDxfId="29102"/>
    <tableColumn id="1834" xr3:uid="{A8A13D19-FF83-490B-8834-63B2C967AAA8}" name="Column1813" dataDxfId="29101" totalsRowDxfId="29100"/>
    <tableColumn id="1835" xr3:uid="{4239621F-25C6-4A0E-A8BE-164556540E8A}" name="Column1814" dataDxfId="29099" totalsRowDxfId="29098"/>
    <tableColumn id="1836" xr3:uid="{2229AFCE-680C-455A-A469-F9E28E7E7F64}" name="Column1815" dataDxfId="29097" totalsRowDxfId="29096"/>
    <tableColumn id="1837" xr3:uid="{65532A03-0111-4085-B832-CB89AAA85819}" name="Column1816" dataDxfId="29095" totalsRowDxfId="29094"/>
    <tableColumn id="1838" xr3:uid="{0279F0E0-0840-4CAE-8FAA-B69EEB86F17B}" name="Column1817" dataDxfId="29093" totalsRowDxfId="29092"/>
    <tableColumn id="1839" xr3:uid="{8B7CC39D-6427-4C5A-A12C-132E19223814}" name="Column1818" dataDxfId="29091" totalsRowDxfId="29090"/>
    <tableColumn id="1840" xr3:uid="{DD423594-DEEA-41A7-B837-C6EB0A0B4E2E}" name="Column1819" dataDxfId="29089" totalsRowDxfId="29088"/>
    <tableColumn id="1841" xr3:uid="{A61549DD-3CF0-4586-84BE-1F802B296CE3}" name="Column1820" dataDxfId="29087" totalsRowDxfId="29086"/>
    <tableColumn id="1842" xr3:uid="{F2F68A15-958B-4164-BD43-E1F5EC75A369}" name="Column1821" dataDxfId="29085" totalsRowDxfId="29084"/>
    <tableColumn id="1843" xr3:uid="{F5A32F8A-E123-40E2-842D-B6AB7F5FF769}" name="Column1822" dataDxfId="29083" totalsRowDxfId="29082"/>
    <tableColumn id="1844" xr3:uid="{DFE57E84-260C-40A5-99B3-372188F134D7}" name="Column1823" dataDxfId="29081" totalsRowDxfId="29080"/>
    <tableColumn id="1845" xr3:uid="{3DE8DBCC-8607-4F4B-AE49-427941E70545}" name="Column1824" dataDxfId="29079" totalsRowDxfId="29078"/>
    <tableColumn id="1846" xr3:uid="{AE54A306-3571-4C95-AF6C-A7515B31F6A3}" name="Column1825" dataDxfId="29077" totalsRowDxfId="29076"/>
    <tableColumn id="1847" xr3:uid="{F22420D8-06E1-4166-A703-066DC1B34528}" name="Column1826" dataDxfId="29075" totalsRowDxfId="29074"/>
    <tableColumn id="1848" xr3:uid="{EF7FCA6A-948D-459B-8E97-465FE60A29C3}" name="Column1827" dataDxfId="29073" totalsRowDxfId="29072"/>
    <tableColumn id="1849" xr3:uid="{E79B2D1D-4012-43B1-95EC-DDB59A4DEAEA}" name="Column1828" dataDxfId="29071" totalsRowDxfId="29070"/>
    <tableColumn id="1850" xr3:uid="{40E7D0AE-82A2-4270-AADE-C5AF062831BE}" name="Column1829" dataDxfId="29069" totalsRowDxfId="29068"/>
    <tableColumn id="1851" xr3:uid="{F7BA07EE-E45C-421A-B71A-BE66C4890780}" name="Column1830" dataDxfId="29067" totalsRowDxfId="29066"/>
    <tableColumn id="1852" xr3:uid="{22027B4B-0C69-4664-9AA1-D246B566A8D0}" name="Column1831" dataDxfId="29065" totalsRowDxfId="29064"/>
    <tableColumn id="1853" xr3:uid="{D91F934A-46B5-4408-8C5E-91AAD274D026}" name="Column1832" dataDxfId="29063" totalsRowDxfId="29062"/>
    <tableColumn id="1854" xr3:uid="{36CB46A5-5FF5-48F6-B532-A670DD44F270}" name="Column1833" dataDxfId="29061" totalsRowDxfId="29060"/>
    <tableColumn id="1855" xr3:uid="{D1DAC187-3644-4952-8F8F-39B22A9A77FB}" name="Column1834" dataDxfId="29059" totalsRowDxfId="29058"/>
    <tableColumn id="1856" xr3:uid="{0D9F41AE-6DE7-4D37-999F-0151C2AEA154}" name="Column1835" dataDxfId="29057" totalsRowDxfId="29056"/>
    <tableColumn id="1857" xr3:uid="{BB96E441-BB45-4B0D-9021-DFCAAC05940E}" name="Column1836" dataDxfId="29055" totalsRowDxfId="29054"/>
    <tableColumn id="1858" xr3:uid="{9E6C6814-052E-4800-9BF3-7E7C91E6D2DA}" name="Column1837" dataDxfId="29053" totalsRowDxfId="29052"/>
    <tableColumn id="1859" xr3:uid="{DEF8F2CD-6C20-4162-BD0C-BCAFB71B594C}" name="Column1838" dataDxfId="29051" totalsRowDxfId="29050"/>
    <tableColumn id="1860" xr3:uid="{B00FD3DA-D2E2-4FD4-BA9B-214B9BAB20E8}" name="Column1839" dataDxfId="29049" totalsRowDxfId="29048"/>
    <tableColumn id="1861" xr3:uid="{DCC84255-B949-45C2-9F13-156A95F81B5C}" name="Column1840" dataDxfId="29047" totalsRowDxfId="29046"/>
    <tableColumn id="1862" xr3:uid="{A78D18F2-7968-488F-9AF5-AAF297341BA2}" name="Column1841" dataDxfId="29045" totalsRowDxfId="29044"/>
    <tableColumn id="1863" xr3:uid="{A980C9C6-7CC8-4084-B349-8F33156CE927}" name="Column1842" dataDxfId="29043" totalsRowDxfId="29042"/>
    <tableColumn id="1864" xr3:uid="{252ECA0A-08CA-4282-AEFB-D539051C38AC}" name="Column1843" dataDxfId="29041" totalsRowDxfId="29040"/>
    <tableColumn id="1865" xr3:uid="{5B1E28A1-4FD5-40DD-86F3-8F287B688C61}" name="Column1844" dataDxfId="29039" totalsRowDxfId="29038"/>
    <tableColumn id="1866" xr3:uid="{E906EB3C-4A09-44EA-8760-4262CDD66BB8}" name="Column1845" dataDxfId="29037" totalsRowDxfId="29036"/>
    <tableColumn id="1867" xr3:uid="{4F32FA29-38CB-40E5-836A-859CF787A733}" name="Column1846" dataDxfId="29035" totalsRowDxfId="29034"/>
    <tableColumn id="1868" xr3:uid="{AC578611-2AF6-45C2-9C21-3D4227F1AC87}" name="Column1847" dataDxfId="29033" totalsRowDxfId="29032"/>
    <tableColumn id="1869" xr3:uid="{097EC997-DBBD-4DBA-BEA0-F02194D3656D}" name="Column1848" dataDxfId="29031" totalsRowDxfId="29030"/>
    <tableColumn id="1870" xr3:uid="{C06692D6-E438-45D4-B8F6-95F6C965F875}" name="Column1849" dataDxfId="29029" totalsRowDxfId="29028"/>
    <tableColumn id="1871" xr3:uid="{A5981CEF-251D-4FBC-AA86-0D84987E79A1}" name="Column1850" dataDxfId="29027" totalsRowDxfId="29026"/>
    <tableColumn id="1872" xr3:uid="{E95DABA5-F6C5-4776-B678-EFCC9DCD1002}" name="Column1851" dataDxfId="29025" totalsRowDxfId="29024"/>
    <tableColumn id="1873" xr3:uid="{591AAAF6-4AAD-4DAB-B4E3-F1B39C3B6979}" name="Column1852" dataDxfId="29023" totalsRowDxfId="29022"/>
    <tableColumn id="1874" xr3:uid="{CACA10BA-863A-4DAF-AFCC-E9414EF40779}" name="Column1853" dataDxfId="29021" totalsRowDxfId="29020"/>
    <tableColumn id="1875" xr3:uid="{8ABB0F5D-71E0-42FC-9A7C-1F81200211F1}" name="Column1854" dataDxfId="29019" totalsRowDxfId="29018"/>
    <tableColumn id="1876" xr3:uid="{C3E99B13-1213-430E-8507-856D1C1F9BAB}" name="Column1855" dataDxfId="29017" totalsRowDxfId="29016"/>
    <tableColumn id="1877" xr3:uid="{B97F28A1-C580-4CF7-82B5-A22C76E78008}" name="Column1856" dataDxfId="29015" totalsRowDxfId="29014"/>
    <tableColumn id="1878" xr3:uid="{03AB5AA7-6088-4478-A7C7-701AFBB15516}" name="Column1857" dataDxfId="29013" totalsRowDxfId="29012"/>
    <tableColumn id="1879" xr3:uid="{C355D4FF-4145-4A25-9479-A67BBF7AD7F4}" name="Column1858" dataDxfId="29011" totalsRowDxfId="29010"/>
    <tableColumn id="1880" xr3:uid="{76693C61-B7BC-4A3C-8632-6BF1FA04D6EE}" name="Column1859" dataDxfId="29009" totalsRowDxfId="29008"/>
    <tableColumn id="1881" xr3:uid="{6E28E5D8-D3D1-4EC8-8EB2-0E86FFD265BA}" name="Column1860" dataDxfId="29007" totalsRowDxfId="29006"/>
    <tableColumn id="1882" xr3:uid="{2BFFF57F-6633-456F-A2B0-8DE461AB39AA}" name="Column1861" dataDxfId="29005" totalsRowDxfId="29004"/>
    <tableColumn id="1883" xr3:uid="{3BD05DE0-D8A2-4D50-8E73-8009E19AAA79}" name="Column1862" dataDxfId="29003" totalsRowDxfId="29002"/>
    <tableColumn id="1884" xr3:uid="{F44284A9-746C-4C45-B3A6-0430772B436C}" name="Column1863" dataDxfId="29001" totalsRowDxfId="29000"/>
    <tableColumn id="1885" xr3:uid="{439FC67E-3000-42F9-844B-D6429ED9BFC2}" name="Column1864" dataDxfId="28999" totalsRowDxfId="28998"/>
    <tableColumn id="1886" xr3:uid="{D9BAF092-E407-4685-A5C4-3B990453F362}" name="Column1865" dataDxfId="28997" totalsRowDxfId="28996"/>
    <tableColumn id="1887" xr3:uid="{BADC0E84-BBE1-4FD5-8F64-537A8C0E3835}" name="Column1866" dataDxfId="28995" totalsRowDxfId="28994"/>
    <tableColumn id="1888" xr3:uid="{83367177-2A94-41CD-B322-B55E18A60DF3}" name="Column1867" dataDxfId="28993" totalsRowDxfId="28992"/>
    <tableColumn id="1889" xr3:uid="{8D439DBC-A0AF-4F06-B1D6-FB512AB002A6}" name="Column1868" dataDxfId="28991" totalsRowDxfId="28990"/>
    <tableColumn id="1890" xr3:uid="{7CB1AB9A-0A6F-4AA5-B770-7C1F25BACB68}" name="Column1869" dataDxfId="28989" totalsRowDxfId="28988"/>
    <tableColumn id="1891" xr3:uid="{AC3A84EC-E4AA-46C8-B0B4-C6E9CAF03292}" name="Column1870" dataDxfId="28987" totalsRowDxfId="28986"/>
    <tableColumn id="1892" xr3:uid="{4DB5D018-25E8-49AC-8BFD-6A8E6A690EE7}" name="Column1871" dataDxfId="28985" totalsRowDxfId="28984"/>
    <tableColumn id="1893" xr3:uid="{541E6A82-EC3F-4D5B-85C0-07D09D9E3A2B}" name="Column1872" dataDxfId="28983" totalsRowDxfId="28982"/>
    <tableColumn id="1894" xr3:uid="{423A179A-6626-4B17-9E3E-BC71317F7725}" name="Column1873" dataDxfId="28981" totalsRowDxfId="28980"/>
    <tableColumn id="1895" xr3:uid="{5042D699-FFB2-40E3-89F7-96ED5CCE6FA7}" name="Column1874" dataDxfId="28979" totalsRowDxfId="28978"/>
    <tableColumn id="1896" xr3:uid="{B31D3E03-3B12-4222-B1B4-DBA95B2486B1}" name="Column1875" dataDxfId="28977" totalsRowDxfId="28976"/>
    <tableColumn id="1897" xr3:uid="{914031E1-1935-48E0-BE70-2A6FE8E2554A}" name="Column1876" dataDxfId="28975" totalsRowDxfId="28974"/>
    <tableColumn id="1898" xr3:uid="{5494A038-EAF9-42FC-8CB0-B300DDFCB9DC}" name="Column1877" dataDxfId="28973" totalsRowDxfId="28972"/>
    <tableColumn id="1899" xr3:uid="{50E71D1D-C8CD-497D-9C93-E760B77F68AB}" name="Column1878" dataDxfId="28971" totalsRowDxfId="28970"/>
    <tableColumn id="1900" xr3:uid="{6666EA65-FA77-44B9-B14E-16A5A1192CE4}" name="Column1879" dataDxfId="28969" totalsRowDxfId="28968"/>
    <tableColumn id="1901" xr3:uid="{71BD8E71-1B74-49C8-A46E-4CA94091F586}" name="Column1880" dataDxfId="28967" totalsRowDxfId="28966"/>
    <tableColumn id="1902" xr3:uid="{AC799B75-9096-4EE4-8953-7747E541D094}" name="Column1881" dataDxfId="28965" totalsRowDxfId="28964"/>
    <tableColumn id="1903" xr3:uid="{FF9AF6DF-0087-45AE-B172-3A3EDF57790A}" name="Column1882" dataDxfId="28963" totalsRowDxfId="28962"/>
    <tableColumn id="1904" xr3:uid="{B9E674E6-B160-4A8A-BAC1-DE54BF240F01}" name="Column1883" dataDxfId="28961" totalsRowDxfId="28960"/>
    <tableColumn id="1905" xr3:uid="{D13D2FD7-502E-4D87-82FA-72B9BEFC624C}" name="Column1884" dataDxfId="28959" totalsRowDxfId="28958"/>
    <tableColumn id="1906" xr3:uid="{AF62813A-0B4B-4479-830E-8C2350276316}" name="Column1885" dataDxfId="28957" totalsRowDxfId="28956"/>
    <tableColumn id="1907" xr3:uid="{061140EC-AFE5-45CE-8F00-993F909E7D94}" name="Column1886" dataDxfId="28955" totalsRowDxfId="28954"/>
    <tableColumn id="1908" xr3:uid="{EC0C2249-405F-44A5-B9E8-F7862AED31C1}" name="Column1887" dataDxfId="28953" totalsRowDxfId="28952"/>
    <tableColumn id="1909" xr3:uid="{1F316EAF-281D-4A7D-82AD-9695F509FE5A}" name="Column1888" dataDxfId="28951" totalsRowDxfId="28950"/>
    <tableColumn id="1910" xr3:uid="{432D4513-8440-4139-9EDC-036A716EA76F}" name="Column1889" dataDxfId="28949" totalsRowDxfId="28948"/>
    <tableColumn id="1911" xr3:uid="{E3574859-D35E-4774-AEA7-E0C04AA1F027}" name="Column1890" dataDxfId="28947" totalsRowDxfId="28946"/>
    <tableColumn id="1912" xr3:uid="{8E9CC8B2-A9DB-43E1-A50F-AF293503136B}" name="Column1891" dataDxfId="28945" totalsRowDxfId="28944"/>
    <tableColumn id="1913" xr3:uid="{58EE250C-D405-4E94-94B6-7BC1A94F171B}" name="Column1892" dataDxfId="28943" totalsRowDxfId="28942"/>
    <tableColumn id="1914" xr3:uid="{24C6D567-3FFB-4583-961C-D7BCA6F6140D}" name="Column1893" dataDxfId="28941" totalsRowDxfId="28940"/>
    <tableColumn id="1915" xr3:uid="{00492F19-5249-4B23-B3F3-06552DCB7C8F}" name="Column1894" dataDxfId="28939" totalsRowDxfId="28938"/>
    <tableColumn id="1916" xr3:uid="{BEDCCCF5-2A70-4728-9416-5FD4A71456DD}" name="Column1895" dataDxfId="28937" totalsRowDxfId="28936"/>
    <tableColumn id="1917" xr3:uid="{A4AF682F-1849-45E0-B198-F25DC597F5B9}" name="Column1896" dataDxfId="28935" totalsRowDxfId="28934"/>
    <tableColumn id="1918" xr3:uid="{91D3F133-5858-498A-9B38-F655803DF7B5}" name="Column1897" dataDxfId="28933" totalsRowDxfId="28932"/>
    <tableColumn id="1919" xr3:uid="{CBE17998-4861-423D-9C7A-D260A9380DE4}" name="Column1898" dataDxfId="28931" totalsRowDxfId="28930"/>
    <tableColumn id="1920" xr3:uid="{D751F923-04F5-4DF4-A08A-5CCA6884F86F}" name="Column1899" dataDxfId="28929" totalsRowDxfId="28928"/>
    <tableColumn id="1921" xr3:uid="{12D1ABCB-E196-40B7-A562-B29F4ED4ED83}" name="Column1900" dataDxfId="28927" totalsRowDxfId="28926"/>
    <tableColumn id="1922" xr3:uid="{B9CE8564-C450-41CB-805E-AF494E1C70B2}" name="Column1901" dataDxfId="28925" totalsRowDxfId="28924"/>
    <tableColumn id="1923" xr3:uid="{4F57B065-0AB3-4944-8F32-3C53687728DA}" name="Column1902" dataDxfId="28923" totalsRowDxfId="28922"/>
    <tableColumn id="1924" xr3:uid="{7C6227CD-06E3-41CF-BBFE-CEE2923A4E7E}" name="Column1903" dataDxfId="28921" totalsRowDxfId="28920"/>
    <tableColumn id="1925" xr3:uid="{29161A57-45AA-4FA2-935A-C3C79A016CAD}" name="Column1904" dataDxfId="28919" totalsRowDxfId="28918"/>
    <tableColumn id="1926" xr3:uid="{BC44FD17-328E-44FA-A979-51C7F883B1E4}" name="Column1905" dataDxfId="28917" totalsRowDxfId="28916"/>
    <tableColumn id="1927" xr3:uid="{C4D70C38-64AF-40CE-8831-2CD6C2FE3506}" name="Column1906" dataDxfId="28915" totalsRowDxfId="28914"/>
    <tableColumn id="1928" xr3:uid="{4A86FB02-8CE6-441F-B296-493144D36792}" name="Column1907" dataDxfId="28913" totalsRowDxfId="28912"/>
    <tableColumn id="1929" xr3:uid="{38832A66-1494-4B60-8C95-9CF6BCE2E922}" name="Column1908" dataDxfId="28911" totalsRowDxfId="28910"/>
    <tableColumn id="1930" xr3:uid="{B923F039-80F5-4CED-9DB6-D5453DEEB9BB}" name="Column1909" dataDxfId="28909" totalsRowDxfId="28908"/>
    <tableColumn id="1931" xr3:uid="{41EE034D-6B52-4D95-9A13-F762CF850477}" name="Column1910" dataDxfId="28907" totalsRowDxfId="28906"/>
    <tableColumn id="1932" xr3:uid="{C97AA24E-9213-4817-AEA1-72D02DCC9900}" name="Column1911" dataDxfId="28905" totalsRowDxfId="28904"/>
    <tableColumn id="1933" xr3:uid="{CDA68439-708D-44ED-934C-1478677D8AC4}" name="Column1912" dataDxfId="28903" totalsRowDxfId="28902"/>
    <tableColumn id="1934" xr3:uid="{E9546A48-CD79-4D81-82EE-227E0620AA4E}" name="Column1913" dataDxfId="28901" totalsRowDxfId="28900"/>
    <tableColumn id="1935" xr3:uid="{3C2DAAE9-4EE1-4C10-BA80-C38047915474}" name="Column1914" dataDxfId="28899" totalsRowDxfId="28898"/>
    <tableColumn id="1936" xr3:uid="{8AF489EB-5E21-4CDC-99E2-1674321C2962}" name="Column1915" dataDxfId="28897" totalsRowDxfId="28896"/>
    <tableColumn id="1937" xr3:uid="{7A63529C-169B-4D60-B901-E7D6FBA77875}" name="Column1916" dataDxfId="28895" totalsRowDxfId="28894"/>
    <tableColumn id="1938" xr3:uid="{722500E4-2B52-4626-BC8E-A8CFE5CB013E}" name="Column1917" dataDxfId="28893" totalsRowDxfId="28892"/>
    <tableColumn id="1939" xr3:uid="{5B610CA5-A19C-4159-867E-31F529F04A4D}" name="Column1918" dataDxfId="28891" totalsRowDxfId="28890"/>
    <tableColumn id="1940" xr3:uid="{68F8DDAE-3FF0-45B6-B2F6-C72FA0B36C52}" name="Column1919" dataDxfId="28889" totalsRowDxfId="28888"/>
    <tableColumn id="1941" xr3:uid="{1F125840-7891-4859-BEBE-47BEB17F2666}" name="Column1920" dataDxfId="28887" totalsRowDxfId="28886"/>
    <tableColumn id="1942" xr3:uid="{13B4F09D-5C36-4249-8EE3-054840BBB998}" name="Column1921" dataDxfId="28885" totalsRowDxfId="28884"/>
    <tableColumn id="1943" xr3:uid="{B091D676-8C0C-47C6-A522-C0B76B9103D0}" name="Column1922" dataDxfId="28883" totalsRowDxfId="28882"/>
    <tableColumn id="1944" xr3:uid="{5732A7A5-AF08-4543-9428-BD83EED82E83}" name="Column1923" dataDxfId="28881" totalsRowDxfId="28880"/>
    <tableColumn id="1945" xr3:uid="{415D081B-3841-4A04-8915-EB59E3AEFD04}" name="Column1924" dataDxfId="28879" totalsRowDxfId="28878"/>
    <tableColumn id="1946" xr3:uid="{A877C376-CBB9-4AF1-99BA-BD63CEE406C1}" name="Column1925" dataDxfId="28877" totalsRowDxfId="28876"/>
    <tableColumn id="1947" xr3:uid="{8850D485-519F-4382-B080-143F47A128F4}" name="Column1926" dataDxfId="28875" totalsRowDxfId="28874"/>
    <tableColumn id="1948" xr3:uid="{E9131D75-E256-4CDC-B8F8-0D564AA7A8E8}" name="Column1927" dataDxfId="28873" totalsRowDxfId="28872"/>
    <tableColumn id="1949" xr3:uid="{9AF77A99-EB9F-45F1-AE63-7BFC21DE6216}" name="Column1928" dataDxfId="28871" totalsRowDxfId="28870"/>
    <tableColumn id="1950" xr3:uid="{F6A4F872-45A5-45EC-B37D-CC6C0E688175}" name="Column1929" dataDxfId="28869" totalsRowDxfId="28868"/>
    <tableColumn id="1951" xr3:uid="{F6BE5259-327D-43F3-90E7-09106DD95AF0}" name="Column1930" dataDxfId="28867" totalsRowDxfId="28866"/>
    <tableColumn id="1952" xr3:uid="{C0E6971D-AB45-42A4-B004-90D0E4FC9D7A}" name="Column1931" dataDxfId="28865" totalsRowDxfId="28864"/>
    <tableColumn id="1953" xr3:uid="{A7BEF799-AA7F-4764-B007-F83036C0ECF1}" name="Column1932" dataDxfId="28863" totalsRowDxfId="28862"/>
    <tableColumn id="1954" xr3:uid="{6111D045-4202-4A4B-A514-B40AFF5D9676}" name="Column1933" dataDxfId="28861" totalsRowDxfId="28860"/>
    <tableColumn id="1955" xr3:uid="{0381E3F4-BAFE-461D-9797-3B27D1E63FFE}" name="Column1934" dataDxfId="28859" totalsRowDxfId="28858"/>
    <tableColumn id="1956" xr3:uid="{9F5BDAF1-89FE-41BA-931E-7ABECC7CAC46}" name="Column1935" dataDxfId="28857" totalsRowDxfId="28856"/>
    <tableColumn id="1957" xr3:uid="{7AE37C29-D0ED-4E6C-96AE-3BF6FBE4994D}" name="Column1936" dataDxfId="28855" totalsRowDxfId="28854"/>
    <tableColumn id="1958" xr3:uid="{2A02F527-E3FC-42CE-977B-2964BF9338A9}" name="Column1937" dataDxfId="28853" totalsRowDxfId="28852"/>
    <tableColumn id="1959" xr3:uid="{12C8CD9B-6182-40E9-B045-3335AC30EE89}" name="Column1938" dataDxfId="28851" totalsRowDxfId="28850"/>
    <tableColumn id="1960" xr3:uid="{3A83D195-5E55-4593-932A-1C3E9988AA32}" name="Column1939" dataDxfId="28849" totalsRowDxfId="28848"/>
    <tableColumn id="1961" xr3:uid="{E7497D21-1BFD-4DFD-9DA1-C3E8399AAB5F}" name="Column1940" dataDxfId="28847" totalsRowDxfId="28846"/>
    <tableColumn id="1962" xr3:uid="{476F857F-C603-4E05-A1BF-771FA047DF1B}" name="Column1941" dataDxfId="28845" totalsRowDxfId="28844"/>
    <tableColumn id="1963" xr3:uid="{75CCA20C-1D95-484E-9329-86492AEFDE1C}" name="Column1942" dataDxfId="28843" totalsRowDxfId="28842"/>
    <tableColumn id="1964" xr3:uid="{F1620DA1-E08F-4D1F-871F-359C35ECDF19}" name="Column1943" dataDxfId="28841" totalsRowDxfId="28840"/>
    <tableColumn id="1965" xr3:uid="{1DB9E875-7D92-427F-B3B7-BB8FCF6FF0C7}" name="Column1944" dataDxfId="28839" totalsRowDxfId="28838"/>
    <tableColumn id="1966" xr3:uid="{2A7EE402-6970-4EE1-BD6B-638D244B07B7}" name="Column1945" dataDxfId="28837" totalsRowDxfId="28836"/>
    <tableColumn id="1967" xr3:uid="{65ACDC19-47CC-4343-B8CE-EEEFF362BCFE}" name="Column1946" dataDxfId="28835" totalsRowDxfId="28834"/>
    <tableColumn id="1968" xr3:uid="{73280854-29F5-4283-8C08-342EBEE232A5}" name="Column1947" dataDxfId="28833" totalsRowDxfId="28832"/>
    <tableColumn id="1969" xr3:uid="{71F396B7-DD81-4A3F-A817-1A89712FB36C}" name="Column1948" dataDxfId="28831" totalsRowDxfId="28830"/>
    <tableColumn id="1970" xr3:uid="{D2DD9A0B-13E8-4302-B49F-089E39E1EFF8}" name="Column1949" dataDxfId="28829" totalsRowDxfId="28828"/>
    <tableColumn id="1971" xr3:uid="{87EACADC-B1C8-4FF1-9414-1456A3E5C480}" name="Column1950" dataDxfId="28827" totalsRowDxfId="28826"/>
    <tableColumn id="1972" xr3:uid="{CABD4C24-A66E-4559-9A81-6C00F5ED051A}" name="Column1951" dataDxfId="28825" totalsRowDxfId="28824"/>
    <tableColumn id="1973" xr3:uid="{0F339551-9E68-46BE-AFA2-3C17205E5CD3}" name="Column1952" dataDxfId="28823" totalsRowDxfId="28822"/>
    <tableColumn id="1974" xr3:uid="{FCE9590E-37FB-452D-997D-5A3B028B2F22}" name="Column1953" dataDxfId="28821" totalsRowDxfId="28820"/>
    <tableColumn id="1975" xr3:uid="{556B71B3-967D-46E4-8140-FE44DE578880}" name="Column1954" dataDxfId="28819" totalsRowDxfId="28818"/>
    <tableColumn id="1976" xr3:uid="{DABD37A8-E42A-43CC-8681-BC7254DCD3A5}" name="Column1955" dataDxfId="28817" totalsRowDxfId="28816"/>
    <tableColumn id="1977" xr3:uid="{6A5BD35F-BB2F-4F4C-AD6F-17181981874E}" name="Column1956" dataDxfId="28815" totalsRowDxfId="28814"/>
    <tableColumn id="1978" xr3:uid="{460C39DB-0B6C-4074-A097-3B739BACEFC3}" name="Column1957" dataDxfId="28813" totalsRowDxfId="28812"/>
    <tableColumn id="1979" xr3:uid="{E31F1AA1-69D2-48E1-8EFB-D23BC78F5CB4}" name="Column1958" dataDxfId="28811" totalsRowDxfId="28810"/>
    <tableColumn id="1980" xr3:uid="{33163251-A0AB-4E30-9E22-BEA33764B7AD}" name="Column1959" dataDxfId="28809" totalsRowDxfId="28808"/>
    <tableColumn id="1981" xr3:uid="{2C0FD8E3-2C85-48D6-BF8F-59C858DC520D}" name="Column1960" dataDxfId="28807" totalsRowDxfId="28806"/>
    <tableColumn id="1982" xr3:uid="{05AB454A-4B45-43F1-BBD2-A8D97317CEB0}" name="Column1961" dataDxfId="28805" totalsRowDxfId="28804"/>
    <tableColumn id="1983" xr3:uid="{9422CB1E-5EBF-48F4-8A23-81878296AED1}" name="Column1962" dataDxfId="28803" totalsRowDxfId="28802"/>
    <tableColumn id="1984" xr3:uid="{EA91D278-EAA8-4B23-91C4-77028A7D2630}" name="Column1963" dataDxfId="28801" totalsRowDxfId="28800"/>
    <tableColumn id="1985" xr3:uid="{36CD2BE0-F317-4656-B8CD-76400D258B72}" name="Column1964" dataDxfId="28799" totalsRowDxfId="28798"/>
    <tableColumn id="1986" xr3:uid="{A64DAE76-EEEB-4261-9448-EE243F4B9D35}" name="Column1965" dataDxfId="28797" totalsRowDxfId="28796"/>
    <tableColumn id="1987" xr3:uid="{6788B1F2-50AC-4308-BD07-DEE43EF1DC5E}" name="Column1966" dataDxfId="28795" totalsRowDxfId="28794"/>
    <tableColumn id="1988" xr3:uid="{5891964B-F11B-4559-B5FD-1FC8D67733BE}" name="Column1967" dataDxfId="28793" totalsRowDxfId="28792"/>
    <tableColumn id="1989" xr3:uid="{F0B3EEE7-A60A-4199-AC2D-364D1B8E92DD}" name="Column1968" dataDxfId="28791" totalsRowDxfId="28790"/>
    <tableColumn id="1990" xr3:uid="{53450FC9-B47C-4A30-9318-DD855BC62B3C}" name="Column1969" dataDxfId="28789" totalsRowDxfId="28788"/>
    <tableColumn id="1991" xr3:uid="{0E134A29-EFB2-4F17-94D1-AB635FAD8DA3}" name="Column1970" dataDxfId="28787" totalsRowDxfId="28786"/>
    <tableColumn id="1992" xr3:uid="{6AB7579D-AB49-4106-8727-4C84CFD9489B}" name="Column1971" dataDxfId="28785" totalsRowDxfId="28784"/>
    <tableColumn id="1993" xr3:uid="{52FFE3C4-151D-4A1E-A712-A22D245682CA}" name="Column1972" dataDxfId="28783" totalsRowDxfId="28782"/>
    <tableColumn id="1994" xr3:uid="{397DDDAA-9315-41B7-BD1B-09920C3847F2}" name="Column1973" dataDxfId="28781" totalsRowDxfId="28780"/>
    <tableColumn id="1995" xr3:uid="{960E9BB4-7A34-40CB-8A0C-894148E739A8}" name="Column1974" dataDxfId="28779" totalsRowDxfId="28778"/>
    <tableColumn id="1996" xr3:uid="{8931C678-837C-4081-B68A-EA6680D56541}" name="Column1975" dataDxfId="28777" totalsRowDxfId="28776"/>
    <tableColumn id="1997" xr3:uid="{22A4B739-FA08-4C93-BA96-36A7DDBB7FC4}" name="Column1976" dataDxfId="28775" totalsRowDxfId="28774"/>
    <tableColumn id="1998" xr3:uid="{331C9A31-D2B0-4CDD-96E5-4EB5FD06F545}" name="Column1977" dataDxfId="28773" totalsRowDxfId="28772"/>
    <tableColumn id="1999" xr3:uid="{64747574-F63B-4DAE-A12D-7204695DC0F3}" name="Column1978" dataDxfId="28771" totalsRowDxfId="28770"/>
    <tableColumn id="2000" xr3:uid="{E5E6F9B8-2D02-47C4-96FA-2C514C023EC6}" name="Column1979" dataDxfId="28769" totalsRowDxfId="28768"/>
    <tableColumn id="2001" xr3:uid="{0ED90D80-5BAE-4A6E-B094-5B20F763CBFC}" name="Column1980" dataDxfId="28767" totalsRowDxfId="28766"/>
    <tableColumn id="2002" xr3:uid="{2A478B5F-0794-4181-BF7C-302A0DAA68C5}" name="Column1981" dataDxfId="28765" totalsRowDxfId="28764"/>
    <tableColumn id="2003" xr3:uid="{F55D30A1-A814-46D2-8709-4DD0312F10D6}" name="Column1982" dataDxfId="28763" totalsRowDxfId="28762"/>
    <tableColumn id="2004" xr3:uid="{6DC0576C-9147-443A-94E6-ED67F9CDBBCE}" name="Column1983" dataDxfId="28761" totalsRowDxfId="28760"/>
    <tableColumn id="2005" xr3:uid="{7A58897C-35BC-4673-BC89-30DD05F9BF0F}" name="Column1984" dataDxfId="28759" totalsRowDxfId="28758"/>
    <tableColumn id="2006" xr3:uid="{6129CE9C-8739-44D8-A4A3-7939AC8B55C9}" name="Column1985" dataDxfId="28757" totalsRowDxfId="28756"/>
    <tableColumn id="2007" xr3:uid="{E450AED6-9955-4B4A-893E-C3C04A4938E2}" name="Column1986" dataDxfId="28755" totalsRowDxfId="28754"/>
    <tableColumn id="2008" xr3:uid="{0F905033-D017-482B-BE08-F8C27B723F96}" name="Column1987" dataDxfId="28753" totalsRowDxfId="28752"/>
    <tableColumn id="2009" xr3:uid="{15FA4975-DDF7-41CB-8B38-DE56E3A94285}" name="Column1988" dataDxfId="28751" totalsRowDxfId="28750"/>
    <tableColumn id="2010" xr3:uid="{EF34D00E-BC85-45D0-9D13-F12396698ED2}" name="Column1989" dataDxfId="28749" totalsRowDxfId="28748"/>
    <tableColumn id="2011" xr3:uid="{77309F92-DCB2-4554-85F2-D4DFB69CCE71}" name="Column1990" dataDxfId="28747" totalsRowDxfId="28746"/>
    <tableColumn id="2012" xr3:uid="{BD13E72B-CD6C-4BD0-BB89-EEEA8CD310F7}" name="Column1991" dataDxfId="28745" totalsRowDxfId="28744"/>
    <tableColumn id="2013" xr3:uid="{B3E2AB85-D923-4741-ACC2-5F4DDDC9962E}" name="Column1992" dataDxfId="28743" totalsRowDxfId="28742"/>
    <tableColumn id="2014" xr3:uid="{2A4F69C0-767F-421B-AB07-59CC8FF2F102}" name="Column1993" dataDxfId="28741" totalsRowDxfId="28740"/>
    <tableColumn id="2015" xr3:uid="{E22C871A-FAD9-473D-BEDC-75B25100B90F}" name="Column1994" dataDxfId="28739" totalsRowDxfId="28738"/>
    <tableColumn id="2016" xr3:uid="{E5C472BE-13B2-4169-A4E8-37B614EEC426}" name="Column1995" dataDxfId="28737" totalsRowDxfId="28736"/>
    <tableColumn id="2017" xr3:uid="{BDF55F67-F63B-4695-BBDA-56A1F8672061}" name="Column1996" dataDxfId="28735" totalsRowDxfId="28734"/>
    <tableColumn id="2018" xr3:uid="{907B6E0C-CC87-4A1B-A648-910ACED596B9}" name="Column1997" dataDxfId="28733" totalsRowDxfId="28732"/>
    <tableColumn id="2019" xr3:uid="{56E6F5FB-51E1-48C4-B320-BCDBB8F879D8}" name="Column1998" dataDxfId="28731" totalsRowDxfId="28730"/>
    <tableColumn id="2020" xr3:uid="{98ACE682-96FB-477D-A3BD-8BE590959AC9}" name="Column1999" dataDxfId="28729" totalsRowDxfId="28728"/>
    <tableColumn id="2021" xr3:uid="{F7AFB0D9-4211-4DA5-BF30-D80D4FED8822}" name="Column2000" dataDxfId="28727" totalsRowDxfId="28726"/>
    <tableColumn id="2022" xr3:uid="{4560742A-B409-43DD-B682-607F9C349A71}" name="Column2001" dataDxfId="28725" totalsRowDxfId="28724"/>
    <tableColumn id="2023" xr3:uid="{3BC981AE-E870-4B90-A553-418C9F3763C5}" name="Column2002" dataDxfId="28723" totalsRowDxfId="28722"/>
    <tableColumn id="2024" xr3:uid="{DDE0D292-BEE7-41BD-8867-CBC224B29894}" name="Column2003" dataDxfId="28721" totalsRowDxfId="28720"/>
    <tableColumn id="2025" xr3:uid="{B311020C-B59A-4490-9A51-A7F0A0ED25F5}" name="Column2004" dataDxfId="28719" totalsRowDxfId="28718"/>
    <tableColumn id="2026" xr3:uid="{E1A6EDD2-38AF-4DDD-B1A2-8112D5D0C600}" name="Column2005" dataDxfId="28717" totalsRowDxfId="28716"/>
    <tableColumn id="2027" xr3:uid="{13F231CF-AC6A-4F21-A208-9459FFDBE6CA}" name="Column2006" dataDxfId="28715" totalsRowDxfId="28714"/>
    <tableColumn id="2028" xr3:uid="{3918FED2-1D71-4573-A587-55829BA520D2}" name="Column2007" dataDxfId="28713" totalsRowDxfId="28712"/>
    <tableColumn id="2029" xr3:uid="{E41E22FA-DA25-4B48-AE42-23CF5C84AB62}" name="Column2008" dataDxfId="28711" totalsRowDxfId="28710"/>
    <tableColumn id="2030" xr3:uid="{074C3558-646D-41FE-A2BD-36D149F836EF}" name="Column2009" dataDxfId="28709" totalsRowDxfId="28708"/>
    <tableColumn id="2031" xr3:uid="{DB5DB7A8-59DF-49F3-8296-5E0BA204503D}" name="Column2010" dataDxfId="28707" totalsRowDxfId="28706"/>
    <tableColumn id="2032" xr3:uid="{69601154-D776-4834-8B92-791FD271D9F0}" name="Column2011" dataDxfId="28705" totalsRowDxfId="28704"/>
    <tableColumn id="2033" xr3:uid="{E26C65B5-11DC-43EB-B7A7-56E2B50405F1}" name="Column2012" dataDxfId="28703" totalsRowDxfId="28702"/>
    <tableColumn id="2034" xr3:uid="{12DD2CA6-E644-4F45-BAE5-112FA2CC9586}" name="Column2013" dataDxfId="28701" totalsRowDxfId="28700"/>
    <tableColumn id="2035" xr3:uid="{5CF5E1F1-9ABF-4DD6-AD67-405A604FD950}" name="Column2014" dataDxfId="28699" totalsRowDxfId="28698"/>
    <tableColumn id="2036" xr3:uid="{F250FE86-7F70-40B6-85F6-31BE2680CDE0}" name="Column2015" dataDxfId="28697" totalsRowDxfId="28696"/>
    <tableColumn id="2037" xr3:uid="{871890EA-217C-4C10-9485-56071090EE0C}" name="Column2016" dataDxfId="28695" totalsRowDxfId="28694"/>
    <tableColumn id="2038" xr3:uid="{AF4CD2EA-093E-4DE1-994B-CC4CD4893371}" name="Column2017" dataDxfId="28693" totalsRowDxfId="28692"/>
    <tableColumn id="2039" xr3:uid="{15EDDC1D-B695-407A-814A-02FA72BB25B5}" name="Column2018" dataDxfId="28691" totalsRowDxfId="28690"/>
    <tableColumn id="2040" xr3:uid="{565EDCC8-8168-4CF0-8ADE-78F9510A8128}" name="Column2019" dataDxfId="28689" totalsRowDxfId="28688"/>
    <tableColumn id="2041" xr3:uid="{E1530E98-5EFF-45F0-96E1-BE28AB323256}" name="Column2020" dataDxfId="28687" totalsRowDxfId="28686"/>
    <tableColumn id="2042" xr3:uid="{0F0BAE9B-62B9-4519-A2D4-D44C5F75DC4C}" name="Column2021" dataDxfId="28685" totalsRowDxfId="28684"/>
    <tableColumn id="2043" xr3:uid="{2D9F8C4E-D4DB-40DC-B236-C3708FCF107F}" name="Column2022" dataDxfId="28683" totalsRowDxfId="28682"/>
    <tableColumn id="2044" xr3:uid="{68098F44-D8D0-451D-BC24-7F64D8098890}" name="Column2023" dataDxfId="28681" totalsRowDxfId="28680"/>
    <tableColumn id="2045" xr3:uid="{DEA4512A-86FA-4546-A6A9-51C6402A5357}" name="Column2024" dataDxfId="28679" totalsRowDxfId="28678"/>
    <tableColumn id="2046" xr3:uid="{10B6C090-2749-4A0A-9F38-173FF54299ED}" name="Column2025" dataDxfId="28677" totalsRowDxfId="28676"/>
    <tableColumn id="2047" xr3:uid="{11068D9E-D898-4E9F-AEB0-F9EEF1E1C238}" name="Column2026" dataDxfId="28675" totalsRowDxfId="28674"/>
    <tableColumn id="2048" xr3:uid="{4EC96AB3-3F66-471B-98BE-F96EE9AC0AF6}" name="Column2027" dataDxfId="28673" totalsRowDxfId="28672"/>
    <tableColumn id="2049" xr3:uid="{382CC883-ABA2-4BBE-B03F-67619CCB5925}" name="Column2028" dataDxfId="28671" totalsRowDxfId="28670"/>
    <tableColumn id="2050" xr3:uid="{F1592F46-DA08-4A77-BC64-1903829703EC}" name="Column2029" dataDxfId="28669" totalsRowDxfId="28668"/>
    <tableColumn id="2051" xr3:uid="{08C22C06-19E1-4188-963E-6E5CF10A42C7}" name="Column2030" dataDxfId="28667" totalsRowDxfId="28666"/>
    <tableColumn id="2052" xr3:uid="{46F63A82-CB7A-44DD-85F0-D3BCEE557584}" name="Column2031" dataDxfId="28665" totalsRowDxfId="28664"/>
    <tableColumn id="2053" xr3:uid="{35CAC518-D792-4899-B8F4-1B28F5263961}" name="Column2032" dataDxfId="28663" totalsRowDxfId="28662"/>
    <tableColumn id="2054" xr3:uid="{BCF77EA7-AE22-4A94-92BD-12BF333DB193}" name="Column2033" dataDxfId="28661" totalsRowDxfId="28660"/>
    <tableColumn id="2055" xr3:uid="{BAFBD039-EC5B-4F3C-94D5-048E39F9583E}" name="Column2034" dataDxfId="28659" totalsRowDxfId="28658"/>
    <tableColumn id="2056" xr3:uid="{2AAB7E8F-FA4E-4299-AD7C-058791094A74}" name="Column2035" dataDxfId="28657" totalsRowDxfId="28656"/>
    <tableColumn id="2057" xr3:uid="{C8B1BDCE-0928-4F00-843D-C2A969427D62}" name="Column2036" dataDxfId="28655" totalsRowDxfId="28654"/>
    <tableColumn id="2058" xr3:uid="{FE04C6C8-B698-436C-B5AF-205C9B3F29A4}" name="Column2037" dataDxfId="28653" totalsRowDxfId="28652"/>
    <tableColumn id="2059" xr3:uid="{BF05B0CF-98E5-49CE-A4E2-15B0C63AF3BC}" name="Column2038" dataDxfId="28651" totalsRowDxfId="28650"/>
    <tableColumn id="2060" xr3:uid="{AC262A39-BBF0-4EB1-B746-3F6B405B8DEE}" name="Column2039" dataDxfId="28649" totalsRowDxfId="28648"/>
    <tableColumn id="2061" xr3:uid="{C870ACEB-7224-4DC8-B1E7-0A767038130E}" name="Column2040" dataDxfId="28647" totalsRowDxfId="28646"/>
    <tableColumn id="2062" xr3:uid="{9EF4FDCD-8B2C-4DB7-812D-B966B442D52C}" name="Column2041" dataDxfId="28645" totalsRowDxfId="28644"/>
    <tableColumn id="2063" xr3:uid="{B6E908D9-8E4E-4864-A17F-68145B5CBE45}" name="Column2042" dataDxfId="28643" totalsRowDxfId="28642"/>
    <tableColumn id="2064" xr3:uid="{CC927743-1805-45C0-A327-7BA5059AFD95}" name="Column2043" dataDxfId="28641" totalsRowDxfId="28640"/>
    <tableColumn id="2065" xr3:uid="{2E3C702F-BEEA-4D44-B130-98A67768508B}" name="Column2044" dataDxfId="28639" totalsRowDxfId="28638"/>
    <tableColumn id="2066" xr3:uid="{80FB4601-1B02-419C-9E89-9341B59FFA08}" name="Column2045" dataDxfId="28637" totalsRowDxfId="28636"/>
    <tableColumn id="2067" xr3:uid="{C12BB011-7FDA-4812-A249-5E88E42F8BFB}" name="Column2046" dataDxfId="28635" totalsRowDxfId="28634"/>
    <tableColumn id="2068" xr3:uid="{D9206270-EC79-46F8-A981-42E1408BE192}" name="Column2047" dataDxfId="28633" totalsRowDxfId="28632"/>
    <tableColumn id="2069" xr3:uid="{1DA949F4-F21B-4CC9-83C5-19927DC2E1DF}" name="Column2048" dataDxfId="28631" totalsRowDxfId="28630"/>
    <tableColumn id="2070" xr3:uid="{D4E8D585-3C69-4204-94DA-E20A73FEDEF1}" name="Column2049" dataDxfId="28629" totalsRowDxfId="28628"/>
    <tableColumn id="2071" xr3:uid="{18F22FC7-2218-4CD4-97C5-1B41F6E4B621}" name="Column2050" dataDxfId="28627" totalsRowDxfId="28626"/>
    <tableColumn id="2072" xr3:uid="{DDCA58C6-1935-47A0-901F-C6C9C9A6BE32}" name="Column2051" dataDxfId="28625" totalsRowDxfId="28624"/>
    <tableColumn id="2073" xr3:uid="{0ADF53E6-D957-4B5E-BD80-4EDC5E9ED177}" name="Column2052" dataDxfId="28623" totalsRowDxfId="28622"/>
    <tableColumn id="2074" xr3:uid="{6292FAED-9DAE-48CE-B91A-4EEAEDEF8199}" name="Column2053" dataDxfId="28621" totalsRowDxfId="28620"/>
    <tableColumn id="2075" xr3:uid="{35C9961C-C2A2-4948-A805-94C55D72CF97}" name="Column2054" dataDxfId="28619" totalsRowDxfId="28618"/>
    <tableColumn id="2076" xr3:uid="{4F1D4631-0F00-4E3C-AB64-2CB9B88938FC}" name="Column2055" dataDxfId="28617" totalsRowDxfId="28616"/>
    <tableColumn id="2077" xr3:uid="{AB1B2462-05F0-40F7-A0AC-3913B4B99536}" name="Column2056" dataDxfId="28615" totalsRowDxfId="28614"/>
    <tableColumn id="2078" xr3:uid="{80F01491-91B7-401D-B2BA-812921497812}" name="Column2057" dataDxfId="28613" totalsRowDxfId="28612"/>
    <tableColumn id="2079" xr3:uid="{BFBCB09D-EA84-4FF7-BACA-09DF7C601687}" name="Column2058" dataDxfId="28611" totalsRowDxfId="28610"/>
    <tableColumn id="2080" xr3:uid="{0EB5D383-B24B-4D82-8D9E-2B42C83FB6FE}" name="Column2059" dataDxfId="28609" totalsRowDxfId="28608"/>
    <tableColumn id="2081" xr3:uid="{3386819D-1883-4F46-8692-BC7BF07FB348}" name="Column2060" dataDxfId="28607" totalsRowDxfId="28606"/>
    <tableColumn id="2082" xr3:uid="{849190D5-4E25-4220-8DF2-06FE17CD1F5C}" name="Column2061" dataDxfId="28605" totalsRowDxfId="28604"/>
    <tableColumn id="2083" xr3:uid="{BA488C6B-DFDF-4852-8318-BF9AECA7FDE2}" name="Column2062" dataDxfId="28603" totalsRowDxfId="28602"/>
    <tableColumn id="2084" xr3:uid="{D9310C31-777C-42FD-814D-53D73F4E0AAD}" name="Column2063" dataDxfId="28601" totalsRowDxfId="28600"/>
    <tableColumn id="2085" xr3:uid="{588DA323-95F0-4704-8F4B-1DF8D06E7012}" name="Column2064" dataDxfId="28599" totalsRowDxfId="28598"/>
    <tableColumn id="2086" xr3:uid="{404AA653-AD91-414B-963D-DD71E66D8A56}" name="Column2065" dataDxfId="28597" totalsRowDxfId="28596"/>
    <tableColumn id="2087" xr3:uid="{3312469A-66E7-430E-8EE7-BCF5B7CA4307}" name="Column2066" dataDxfId="28595" totalsRowDxfId="28594"/>
    <tableColumn id="2088" xr3:uid="{75117567-8E8B-4F97-985D-D043240358E9}" name="Column2067" dataDxfId="28593" totalsRowDxfId="28592"/>
    <tableColumn id="2089" xr3:uid="{61DF67A1-7F69-4560-B7C2-AB625AC7A84C}" name="Column2068" dataDxfId="28591" totalsRowDxfId="28590"/>
    <tableColumn id="2090" xr3:uid="{851DF9AA-BE67-4E9D-8958-22F61E4C7D0C}" name="Column2069" dataDxfId="28589" totalsRowDxfId="28588"/>
    <tableColumn id="2091" xr3:uid="{CB8F62ED-A751-455E-8D61-86A3E2C4E810}" name="Column2070" dataDxfId="28587" totalsRowDxfId="28586"/>
    <tableColumn id="2092" xr3:uid="{5FEC7E3E-24DA-40CC-9B47-A4621F39B1D2}" name="Column2071" dataDxfId="28585" totalsRowDxfId="28584"/>
    <tableColumn id="2093" xr3:uid="{154B1D0A-DFE7-41ED-B89B-693E030F60D2}" name="Column2072" dataDxfId="28583" totalsRowDxfId="28582"/>
    <tableColumn id="2094" xr3:uid="{8CC386C0-821E-45DE-B08F-21975B6BAA1B}" name="Column2073" dataDxfId="28581" totalsRowDxfId="28580"/>
    <tableColumn id="2095" xr3:uid="{59FD1503-AE4E-42E9-B501-E63ACF621A8F}" name="Column2074" dataDxfId="28579" totalsRowDxfId="28578"/>
    <tableColumn id="2096" xr3:uid="{7B5D8F98-F375-41D7-8121-39512DAAE94F}" name="Column2075" dataDxfId="28577" totalsRowDxfId="28576"/>
    <tableColumn id="2097" xr3:uid="{DAACD076-FF6B-4D85-9802-1D3F1ECF8564}" name="Column2076" dataDxfId="28575" totalsRowDxfId="28574"/>
    <tableColumn id="2098" xr3:uid="{A244A999-BC37-47E6-B2F4-C750D9A8C93D}" name="Column2077" dataDxfId="28573" totalsRowDxfId="28572"/>
    <tableColumn id="2099" xr3:uid="{D6F7F800-B44B-4666-81F6-AE9328A2B0A6}" name="Column2078" dataDxfId="28571" totalsRowDxfId="28570"/>
    <tableColumn id="2100" xr3:uid="{27F7A986-8078-47D0-B961-1DC24A56C894}" name="Column2079" dataDxfId="28569" totalsRowDxfId="28568"/>
    <tableColumn id="2101" xr3:uid="{B9B64123-64AC-4627-9D7F-B79B6371DB0B}" name="Column2080" dataDxfId="28567" totalsRowDxfId="28566"/>
    <tableColumn id="2102" xr3:uid="{AD5D92FE-9ACF-4725-AF01-488246AF433D}" name="Column2081" dataDxfId="28565" totalsRowDxfId="28564"/>
    <tableColumn id="2103" xr3:uid="{2EE55449-4E91-4E95-8724-47D1B932D4E4}" name="Column2082" dataDxfId="28563" totalsRowDxfId="28562"/>
    <tableColumn id="2104" xr3:uid="{DCD9D92C-9A22-48E5-B405-07BF1176274F}" name="Column2083" dataDxfId="28561" totalsRowDxfId="28560"/>
    <tableColumn id="2105" xr3:uid="{C08BE831-F822-42F8-B694-5B32B76D5894}" name="Column2084" dataDxfId="28559" totalsRowDxfId="28558"/>
    <tableColumn id="2106" xr3:uid="{6E753FF1-062B-4BDC-B0E3-858357FB6F8B}" name="Column2085" dataDxfId="28557" totalsRowDxfId="28556"/>
    <tableColumn id="2107" xr3:uid="{F4C6A6C5-9301-4F7D-969E-BF62249B6110}" name="Column2086" dataDxfId="28555" totalsRowDxfId="28554"/>
    <tableColumn id="2108" xr3:uid="{7ED47FAC-FCF2-4D91-A31F-81DF876AA8FF}" name="Column2087" dataDxfId="28553" totalsRowDxfId="28552"/>
    <tableColumn id="2109" xr3:uid="{3CC19565-C786-47A5-B469-7859F2762AE4}" name="Column2088" dataDxfId="28551" totalsRowDxfId="28550"/>
    <tableColumn id="2110" xr3:uid="{0813A9C0-A447-4DEF-859E-B9E50AE0B605}" name="Column2089" dataDxfId="28549" totalsRowDxfId="28548"/>
    <tableColumn id="2111" xr3:uid="{0C04030C-66ED-4EBE-BCD8-16FDC8227935}" name="Column2090" dataDxfId="28547" totalsRowDxfId="28546"/>
    <tableColumn id="2112" xr3:uid="{DF17E30A-96B1-4ACF-92AD-904D38230082}" name="Column2091" dataDxfId="28545" totalsRowDxfId="28544"/>
    <tableColumn id="2113" xr3:uid="{F588CC6A-7A1F-4A24-B8DD-802A5369D947}" name="Column2092" dataDxfId="28543" totalsRowDxfId="28542"/>
    <tableColumn id="2114" xr3:uid="{E3771043-E59E-430C-B909-A9AFC8CF8BD4}" name="Column2093" dataDxfId="28541" totalsRowDxfId="28540"/>
    <tableColumn id="2115" xr3:uid="{25A11173-C130-4732-9370-57A4EB88E7A4}" name="Column2094" dataDxfId="28539" totalsRowDxfId="28538"/>
    <tableColumn id="2116" xr3:uid="{2F1A6064-1461-4898-B1A6-070E9BA015DF}" name="Column2095" dataDxfId="28537" totalsRowDxfId="28536"/>
    <tableColumn id="2117" xr3:uid="{2281BA92-D8ED-489A-8BC8-1E6D00E82E1C}" name="Column2096" dataDxfId="28535" totalsRowDxfId="28534"/>
    <tableColumn id="2118" xr3:uid="{27CDF361-4FF3-4380-9079-65E91BFCEE7A}" name="Column2097" dataDxfId="28533" totalsRowDxfId="28532"/>
    <tableColumn id="2119" xr3:uid="{A8B3DC3B-7FEB-4311-8FCA-50259896A9F0}" name="Column2098" dataDxfId="28531" totalsRowDxfId="28530"/>
    <tableColumn id="2120" xr3:uid="{E1A32AD1-614F-4FE0-AFE5-9B33F018C1F9}" name="Column2099" dataDxfId="28529" totalsRowDxfId="28528"/>
    <tableColumn id="2121" xr3:uid="{FCF37DEF-A24D-4D9A-8B68-5DB8685C7737}" name="Column2100" dataDxfId="28527" totalsRowDxfId="28526"/>
    <tableColumn id="2122" xr3:uid="{B708A292-91E3-43F3-A527-3E2D7225AE4F}" name="Column2101" dataDxfId="28525" totalsRowDxfId="28524"/>
    <tableColumn id="2123" xr3:uid="{ADB8D287-5E72-48E1-B601-A370794FB085}" name="Column2102" dataDxfId="28523" totalsRowDxfId="28522"/>
    <tableColumn id="2124" xr3:uid="{F707D543-8977-496A-A660-59017460A488}" name="Column2103" dataDxfId="28521" totalsRowDxfId="28520"/>
    <tableColumn id="2125" xr3:uid="{79B1ABFA-1EBA-4C1D-AC22-E585A766DBBF}" name="Column2104" dataDxfId="28519" totalsRowDxfId="28518"/>
    <tableColumn id="2126" xr3:uid="{2FE7259F-69FD-4989-AF02-60F5F76D3BAA}" name="Column2105" dataDxfId="28517" totalsRowDxfId="28516"/>
    <tableColumn id="2127" xr3:uid="{A1F5A0BD-ED58-4891-A65B-590914443C9C}" name="Column2106" dataDxfId="28515" totalsRowDxfId="28514"/>
    <tableColumn id="2128" xr3:uid="{3133F909-5F05-4F70-A971-ABAA5D88DCE1}" name="Column2107" dataDxfId="28513" totalsRowDxfId="28512"/>
    <tableColumn id="2129" xr3:uid="{93F37AD9-9773-479A-9FCA-41E89EBCA441}" name="Column2108" dataDxfId="28511" totalsRowDxfId="28510"/>
    <tableColumn id="2130" xr3:uid="{2FF92BBF-47AF-47DA-98F5-314DCB8CEC49}" name="Column2109" dataDxfId="28509" totalsRowDxfId="28508"/>
    <tableColumn id="2131" xr3:uid="{F05D86B3-EC7D-476B-8B33-DBB1D99CE5AE}" name="Column2110" dataDxfId="28507" totalsRowDxfId="28506"/>
    <tableColumn id="2132" xr3:uid="{76956B2B-3408-48AF-A92F-4685E750D9DD}" name="Column2111" dataDxfId="28505" totalsRowDxfId="28504"/>
    <tableColumn id="2133" xr3:uid="{41FDF4F3-AAE6-4634-890D-23C1AB1C59D7}" name="Column2112" dataDxfId="28503" totalsRowDxfId="28502"/>
    <tableColumn id="2134" xr3:uid="{254C918D-D1BE-411B-84AA-D4C4E19A2215}" name="Column2113" dataDxfId="28501" totalsRowDxfId="28500"/>
    <tableColumn id="2135" xr3:uid="{709CA9DD-AEDB-4045-A732-86B33A5AA7A2}" name="Column2114" dataDxfId="28499" totalsRowDxfId="28498"/>
    <tableColumn id="2136" xr3:uid="{90ACFB1D-27EF-4F5B-AEEE-A616AE3BF492}" name="Column2115" dataDxfId="28497" totalsRowDxfId="28496"/>
    <tableColumn id="2137" xr3:uid="{EA151612-3390-4B18-9EB7-081DBC80CFF4}" name="Column2116" dataDxfId="28495" totalsRowDxfId="28494"/>
    <tableColumn id="2138" xr3:uid="{B2F094C1-1826-4132-8CC7-7F96D74C9E55}" name="Column2117" dataDxfId="28493" totalsRowDxfId="28492"/>
    <tableColumn id="2139" xr3:uid="{5C221C59-D04C-4F8F-B345-CF48418CD113}" name="Column2118" dataDxfId="28491" totalsRowDxfId="28490"/>
    <tableColumn id="2140" xr3:uid="{B4D887CA-46AD-4CC5-9A57-16536CA7DC3A}" name="Column2119" dataDxfId="28489" totalsRowDxfId="28488"/>
    <tableColumn id="2141" xr3:uid="{547E9F19-997A-44EA-A882-C92015B423AD}" name="Column2120" dataDxfId="28487" totalsRowDxfId="28486"/>
    <tableColumn id="2142" xr3:uid="{3B153E9F-ACA4-489A-9A83-EAECDF7D0235}" name="Column2121" dataDxfId="28485" totalsRowDxfId="28484"/>
    <tableColumn id="2143" xr3:uid="{F9AC7FE4-9B39-4224-8195-97375F1AAA66}" name="Column2122" dataDxfId="28483" totalsRowDxfId="28482"/>
    <tableColumn id="2144" xr3:uid="{83A1889B-5577-477D-994B-5EC34731759D}" name="Column2123" dataDxfId="28481" totalsRowDxfId="28480"/>
    <tableColumn id="2145" xr3:uid="{3EC6221A-7CB9-49EF-AD3A-AC36760ED329}" name="Column2124" dataDxfId="28479" totalsRowDxfId="28478"/>
    <tableColumn id="2146" xr3:uid="{AA79A72F-1A0C-4856-9D4C-B7F60EC50EBF}" name="Column2125" dataDxfId="28477" totalsRowDxfId="28476"/>
    <tableColumn id="2147" xr3:uid="{C21E4EF9-5585-48E0-AA23-5EFF44CCF591}" name="Column2126" dataDxfId="28475" totalsRowDxfId="28474"/>
    <tableColumn id="2148" xr3:uid="{845BE764-D2E0-47C7-B045-830BA414023A}" name="Column2127" dataDxfId="28473" totalsRowDxfId="28472"/>
    <tableColumn id="2149" xr3:uid="{5EFB92E3-E3EA-4452-B77B-A0599AB17B09}" name="Column2128" dataDxfId="28471" totalsRowDxfId="28470"/>
    <tableColumn id="2150" xr3:uid="{FC70AC73-4F52-4719-8A25-9190D47566CB}" name="Column2129" dataDxfId="28469" totalsRowDxfId="28468"/>
    <tableColumn id="2151" xr3:uid="{75623872-F76F-42B4-A2B0-AD82C136F0F4}" name="Column2130" dataDxfId="28467" totalsRowDxfId="28466"/>
    <tableColumn id="2152" xr3:uid="{CD5C9FC4-4298-48F6-B0FA-BC3789D3C29A}" name="Column2131" dataDxfId="28465" totalsRowDxfId="28464"/>
    <tableColumn id="2153" xr3:uid="{B3C7C468-AECF-4BC9-A32B-8D418BEEDEA2}" name="Column2132" dataDxfId="28463" totalsRowDxfId="28462"/>
    <tableColumn id="2154" xr3:uid="{60BDC929-1D6C-4933-903F-85D006C06D9A}" name="Column2133" dataDxfId="28461" totalsRowDxfId="28460"/>
    <tableColumn id="2155" xr3:uid="{B57AD4A8-EF92-4020-AD53-4728172197BD}" name="Column2134" dataDxfId="28459" totalsRowDxfId="28458"/>
    <tableColumn id="2156" xr3:uid="{1EA4F213-E55E-49E6-9040-3AC72ECC691B}" name="Column2135" dataDxfId="28457" totalsRowDxfId="28456"/>
    <tableColumn id="2157" xr3:uid="{FDBE7B59-923E-4612-9976-53C63D806DCE}" name="Column2136" dataDxfId="28455" totalsRowDxfId="28454"/>
    <tableColumn id="2158" xr3:uid="{DD6167E1-1063-416A-887C-431FD6F56DA5}" name="Column2137" dataDxfId="28453" totalsRowDxfId="28452"/>
    <tableColumn id="2159" xr3:uid="{C41A6391-D943-4438-ABD1-257D9589AF35}" name="Column2138" dataDxfId="28451" totalsRowDxfId="28450"/>
    <tableColumn id="2160" xr3:uid="{884983F3-9F97-43AF-944E-34F13B9BDE96}" name="Column2139" dataDxfId="28449" totalsRowDxfId="28448"/>
    <tableColumn id="2161" xr3:uid="{412EB0D5-7D39-4795-9C31-A4AAF2F34C16}" name="Column2140" dataDxfId="28447" totalsRowDxfId="28446"/>
    <tableColumn id="2162" xr3:uid="{E265013A-7D80-4A4A-A7DD-1D07B7751BDA}" name="Column2141" dataDxfId="28445" totalsRowDxfId="28444"/>
    <tableColumn id="2163" xr3:uid="{E530C61C-B4AE-47F6-8689-DE3BBEAEC333}" name="Column2142" dataDxfId="28443" totalsRowDxfId="28442"/>
    <tableColumn id="2164" xr3:uid="{1F3236BC-14E0-45EF-A8B6-CBDF00BDF65C}" name="Column2143" dataDxfId="28441" totalsRowDxfId="28440"/>
    <tableColumn id="2165" xr3:uid="{52AC707F-3CCC-484B-A406-74A49A814007}" name="Column2144" dataDxfId="28439" totalsRowDxfId="28438"/>
    <tableColumn id="2166" xr3:uid="{D456F1F4-A87D-429C-8F13-4084AF8376F1}" name="Column2145" dataDxfId="28437" totalsRowDxfId="28436"/>
    <tableColumn id="2167" xr3:uid="{5FB7ED0A-6C6C-4DF9-8E07-2C91B2B9372D}" name="Column2146" dataDxfId="28435" totalsRowDxfId="28434"/>
    <tableColumn id="2168" xr3:uid="{5C8C9207-AD38-4BA2-AF67-A7926B0F732F}" name="Column2147" dataDxfId="28433" totalsRowDxfId="28432"/>
    <tableColumn id="2169" xr3:uid="{B490D71E-4E58-41BE-8BA0-F454C4399702}" name="Column2148" dataDxfId="28431" totalsRowDxfId="28430"/>
    <tableColumn id="2170" xr3:uid="{49F160B5-02F3-40C3-A3B4-1A54F3F55077}" name="Column2149" dataDxfId="28429" totalsRowDxfId="28428"/>
    <tableColumn id="2171" xr3:uid="{83404724-DFC6-4116-ADA6-F8FF1DDE4E2E}" name="Column2150" dataDxfId="28427" totalsRowDxfId="28426"/>
    <tableColumn id="2172" xr3:uid="{60CF0E5C-CE41-498B-AD76-1F7BFEA94DDD}" name="Column2151" dataDxfId="28425" totalsRowDxfId="28424"/>
    <tableColumn id="2173" xr3:uid="{AEBA0A5A-C9DF-4617-A8D8-DB9AB77E0156}" name="Column2152" dataDxfId="28423" totalsRowDxfId="28422"/>
    <tableColumn id="2174" xr3:uid="{A37ACDF4-82D8-4DAF-9EF0-256A5831CD2F}" name="Column2153" dataDxfId="28421" totalsRowDxfId="28420"/>
    <tableColumn id="2175" xr3:uid="{27A220AF-534C-4201-9E63-2570F6F0C6D3}" name="Column2154" dataDxfId="28419" totalsRowDxfId="28418"/>
    <tableColumn id="2176" xr3:uid="{11535683-06B6-4916-A216-CAD08C107AEA}" name="Column2155" dataDxfId="28417" totalsRowDxfId="28416"/>
    <tableColumn id="2177" xr3:uid="{ABC759E7-F356-4022-8767-2051503D7459}" name="Column2156" dataDxfId="28415" totalsRowDxfId="28414"/>
    <tableColumn id="2178" xr3:uid="{1F5BD3FE-5616-4984-A436-D9A5E0C40F51}" name="Column2157" dataDxfId="28413" totalsRowDxfId="28412"/>
    <tableColumn id="2179" xr3:uid="{0F6F9E1A-D9FE-4871-A2E8-9FB2AD1CDC7E}" name="Column2158" dataDxfId="28411" totalsRowDxfId="28410"/>
    <tableColumn id="2180" xr3:uid="{FE14A746-78C5-4D27-92F6-77959F0FD38D}" name="Column2159" dataDxfId="28409" totalsRowDxfId="28408"/>
    <tableColumn id="2181" xr3:uid="{3295998B-92E8-48F4-8E74-9FEBD3C2EC11}" name="Column2160" dataDxfId="28407" totalsRowDxfId="28406"/>
    <tableColumn id="2182" xr3:uid="{0D30F0AD-C8D7-4BDC-8E71-97E79628FF90}" name="Column2161" dataDxfId="28405" totalsRowDxfId="28404"/>
    <tableColumn id="2183" xr3:uid="{A1B18C15-3331-41F5-919F-2A6D7E899EBD}" name="Column2162" dataDxfId="28403" totalsRowDxfId="28402"/>
    <tableColumn id="2184" xr3:uid="{F19B623E-3E9A-4F6F-A367-6DD6F4989641}" name="Column2163" dataDxfId="28401" totalsRowDxfId="28400"/>
    <tableColumn id="2185" xr3:uid="{73F0FC34-51F0-40D1-9051-1A61A5BDBD20}" name="Column2164" dataDxfId="28399" totalsRowDxfId="28398"/>
    <tableColumn id="2186" xr3:uid="{99675CDB-474E-4B78-963F-777F90D94B69}" name="Column2165" dataDxfId="28397" totalsRowDxfId="28396"/>
    <tableColumn id="2187" xr3:uid="{2F4511DB-E781-4EFA-B71E-3244A6AEC3EE}" name="Column2166" dataDxfId="28395" totalsRowDxfId="28394"/>
    <tableColumn id="2188" xr3:uid="{A479A798-1E9A-438D-9ED9-2F5CA2A7543D}" name="Column2167" dataDxfId="28393" totalsRowDxfId="28392"/>
    <tableColumn id="2189" xr3:uid="{E570F5C3-4971-4A9A-AA78-DDBB13B92159}" name="Column2168" dataDxfId="28391" totalsRowDxfId="28390"/>
    <tableColumn id="2190" xr3:uid="{46AB1EC0-B35F-424E-884E-75C8EE84F786}" name="Column2169" dataDxfId="28389" totalsRowDxfId="28388"/>
    <tableColumn id="2191" xr3:uid="{D6414079-E9AE-42E8-8432-809436ABB778}" name="Column2170" dataDxfId="28387" totalsRowDxfId="28386"/>
    <tableColumn id="2192" xr3:uid="{DECEFE69-7BAB-41E7-BB28-8C0A2D4A433C}" name="Column2171" dataDxfId="28385" totalsRowDxfId="28384"/>
    <tableColumn id="2193" xr3:uid="{1405B03B-3C67-4F4E-9EC6-CDC0AABBC7A7}" name="Column2172" dataDxfId="28383" totalsRowDxfId="28382"/>
    <tableColumn id="2194" xr3:uid="{FC98B733-BE95-4AD6-8381-603A1B468B94}" name="Column2173" dataDxfId="28381" totalsRowDxfId="28380"/>
    <tableColumn id="2195" xr3:uid="{3242F536-EFC0-457F-B448-BF1ED6EF69AD}" name="Column2174" dataDxfId="28379" totalsRowDxfId="28378"/>
    <tableColumn id="2196" xr3:uid="{6ED146B2-A1FD-4824-B6E7-380A7759F733}" name="Column2175" dataDxfId="28377" totalsRowDxfId="28376"/>
    <tableColumn id="2197" xr3:uid="{1BBB3C78-BC67-4E47-A92B-716E5D2CA742}" name="Column2176" dataDxfId="28375" totalsRowDxfId="28374"/>
    <tableColumn id="2198" xr3:uid="{D1E00C41-A7F5-47B3-B2F1-3C2FED4219FC}" name="Column2177" dataDxfId="28373" totalsRowDxfId="28372"/>
    <tableColumn id="2199" xr3:uid="{D5D918DB-E9EB-425B-A5E4-820395B39736}" name="Column2178" dataDxfId="28371" totalsRowDxfId="28370"/>
    <tableColumn id="2200" xr3:uid="{13A35C4F-E472-4EFF-AD10-E35EE2C9CE6D}" name="Column2179" dataDxfId="28369" totalsRowDxfId="28368"/>
    <tableColumn id="2201" xr3:uid="{DD596BD5-5C6D-4FBF-AE40-61AD3CBE3091}" name="Column2180" dataDxfId="28367" totalsRowDxfId="28366"/>
    <tableColumn id="2202" xr3:uid="{A0F5C742-1172-4336-9403-BE1252F0F7B0}" name="Column2181" dataDxfId="28365" totalsRowDxfId="28364"/>
    <tableColumn id="2203" xr3:uid="{EB14977C-DCFC-4201-97FC-27CCA74DDA63}" name="Column2182" dataDxfId="28363" totalsRowDxfId="28362"/>
    <tableColumn id="2204" xr3:uid="{7D7E08F0-1D74-43F1-8E8B-C663E10298E9}" name="Column2183" dataDxfId="28361" totalsRowDxfId="28360"/>
    <tableColumn id="2205" xr3:uid="{7CC0B3EF-E868-4F29-A31B-8649E4967564}" name="Column2184" dataDxfId="28359" totalsRowDxfId="28358"/>
    <tableColumn id="2206" xr3:uid="{578F9961-1BC1-42E0-9AB7-4DBA740BD3ED}" name="Column2185" dataDxfId="28357" totalsRowDxfId="28356"/>
    <tableColumn id="2207" xr3:uid="{47CCDC59-7847-4C74-AEB3-525252B85957}" name="Column2186" dataDxfId="28355" totalsRowDxfId="28354"/>
    <tableColumn id="2208" xr3:uid="{D4FFD306-08A0-426E-9AA9-D4587A4D35F4}" name="Column2187" dataDxfId="28353" totalsRowDxfId="28352"/>
    <tableColumn id="2209" xr3:uid="{40180FBC-3A7C-4EEA-BA32-D9B13FA1FA33}" name="Column2188" dataDxfId="28351" totalsRowDxfId="28350"/>
    <tableColumn id="2210" xr3:uid="{E3B785AB-C5CF-4F4B-9102-8F8D9387F45A}" name="Column2189" dataDxfId="28349" totalsRowDxfId="28348"/>
    <tableColumn id="2211" xr3:uid="{05E719E8-7D8F-496C-8F80-5E90A0C0C3FF}" name="Column2190" dataDxfId="28347" totalsRowDxfId="28346"/>
    <tableColumn id="2212" xr3:uid="{F29C0DEF-A54C-43FE-AC87-E3881F844C1C}" name="Column2191" dataDxfId="28345" totalsRowDxfId="28344"/>
    <tableColumn id="2213" xr3:uid="{804E5D8F-1118-445B-A720-6E147201BFE1}" name="Column2192" dataDxfId="28343" totalsRowDxfId="28342"/>
    <tableColumn id="2214" xr3:uid="{29B09270-B737-4C11-8731-250118DDBF54}" name="Column2193" dataDxfId="28341" totalsRowDxfId="28340"/>
    <tableColumn id="2215" xr3:uid="{31B7C5C5-D1F0-461A-8745-73E7753B46B4}" name="Column2194" dataDxfId="28339" totalsRowDxfId="28338"/>
    <tableColumn id="2216" xr3:uid="{4BB272B6-C625-43F4-802A-9B74BF7830D0}" name="Column2195" dataDxfId="28337" totalsRowDxfId="28336"/>
    <tableColumn id="2217" xr3:uid="{40660623-0D65-49F4-9C1B-215B54928A5F}" name="Column2196" dataDxfId="28335" totalsRowDxfId="28334"/>
    <tableColumn id="2218" xr3:uid="{E1CBCECC-9F07-43F9-A813-CB6481372348}" name="Column2197" dataDxfId="28333" totalsRowDxfId="28332"/>
    <tableColumn id="2219" xr3:uid="{A9A1C6CD-06C2-4751-936B-3084E595722A}" name="Column2198" dataDxfId="28331" totalsRowDxfId="28330"/>
    <tableColumn id="2220" xr3:uid="{D019FE64-58F2-4654-BD73-EFBDC1C89CAE}" name="Column2199" dataDxfId="28329" totalsRowDxfId="28328"/>
    <tableColumn id="2221" xr3:uid="{8F9CD097-D46E-414C-B065-91591E952541}" name="Column2200" dataDxfId="28327" totalsRowDxfId="28326"/>
    <tableColumn id="2222" xr3:uid="{A19574D8-935A-4CEC-B9D0-7384844D219B}" name="Column2201" dataDxfId="28325" totalsRowDxfId="28324"/>
    <tableColumn id="2223" xr3:uid="{DF1E6B44-2ED5-4997-AA4B-F5581F4671A4}" name="Column2202" dataDxfId="28323" totalsRowDxfId="28322"/>
    <tableColumn id="2224" xr3:uid="{F9CB6A33-36A8-4FDD-AF93-1FA59F318BB7}" name="Column2203" dataDxfId="28321" totalsRowDxfId="28320"/>
    <tableColumn id="2225" xr3:uid="{A9E7F2F5-1BB8-442F-BBD5-F560FA8D9A1A}" name="Column2204" dataDxfId="28319" totalsRowDxfId="28318"/>
    <tableColumn id="2226" xr3:uid="{DEC33398-3104-4DC5-B303-ADECBF124907}" name="Column2205" dataDxfId="28317" totalsRowDxfId="28316"/>
    <tableColumn id="2227" xr3:uid="{DEFD48FB-51AF-4FE1-B741-46C6915A1A49}" name="Column2206" dataDxfId="28315" totalsRowDxfId="28314"/>
    <tableColumn id="2228" xr3:uid="{0EA95DC6-06AA-46C1-8581-D91CF85A914B}" name="Column2207" dataDxfId="28313" totalsRowDxfId="28312"/>
    <tableColumn id="2229" xr3:uid="{12705BAF-626E-4F00-AB40-6884C70B5724}" name="Column2208" dataDxfId="28311" totalsRowDxfId="28310"/>
    <tableColumn id="2230" xr3:uid="{80222C32-E949-40C2-B199-14E9CB897BA2}" name="Column2209" dataDxfId="28309" totalsRowDxfId="28308"/>
    <tableColumn id="2231" xr3:uid="{34A91B64-8EB4-4F5F-865E-3711692C9C5A}" name="Column2210" dataDxfId="28307" totalsRowDxfId="28306"/>
    <tableColumn id="2232" xr3:uid="{695D7A8F-0466-4674-A74B-B204F9428818}" name="Column2211" dataDxfId="28305" totalsRowDxfId="28304"/>
    <tableColumn id="2233" xr3:uid="{5215DE75-C0B2-494E-931D-338CDE9F3894}" name="Column2212" dataDxfId="28303" totalsRowDxfId="28302"/>
    <tableColumn id="2234" xr3:uid="{1F26FAE5-E0D9-44DB-9E3F-8E035F78840C}" name="Column2213" dataDxfId="28301" totalsRowDxfId="28300"/>
    <tableColumn id="2235" xr3:uid="{7CACFD77-9212-49C3-8A52-4BE3CFB1A097}" name="Column2214" dataDxfId="28299" totalsRowDxfId="28298"/>
    <tableColumn id="2236" xr3:uid="{C99DE08C-2859-4B26-9A5E-CE53D30A8A84}" name="Column2215" dataDxfId="28297" totalsRowDxfId="28296"/>
    <tableColumn id="2237" xr3:uid="{E259B352-ECBE-4295-9827-D57EAF969F78}" name="Column2216" dataDxfId="28295" totalsRowDxfId="28294"/>
    <tableColumn id="2238" xr3:uid="{66394381-AB3E-4691-B850-69EE4C3BE2A2}" name="Column2217" dataDxfId="28293" totalsRowDxfId="28292"/>
    <tableColumn id="2239" xr3:uid="{6EC510A4-AF1F-4A67-80C6-7C2F6588D129}" name="Column2218" dataDxfId="28291" totalsRowDxfId="28290"/>
    <tableColumn id="2240" xr3:uid="{BE659B9F-90DA-4F58-BA0A-DB4739A511BC}" name="Column2219" dataDxfId="28289" totalsRowDxfId="28288"/>
    <tableColumn id="2241" xr3:uid="{372F016F-FA12-4949-A3F7-3BB5E65C2DBB}" name="Column2220" dataDxfId="28287" totalsRowDxfId="28286"/>
    <tableColumn id="2242" xr3:uid="{A048CDD5-40A7-4A17-95FE-6B5F287973B7}" name="Column2221" dataDxfId="28285" totalsRowDxfId="28284"/>
    <tableColumn id="2243" xr3:uid="{6BB696D6-CF00-41AD-A248-EE6312971B4F}" name="Column2222" dataDxfId="28283" totalsRowDxfId="28282"/>
    <tableColumn id="2244" xr3:uid="{0EB16B7A-F410-4FB9-93F5-F61B10CAC0C6}" name="Column2223" dataDxfId="28281" totalsRowDxfId="28280"/>
    <tableColumn id="2245" xr3:uid="{CBFCD9C5-F55F-4901-B4BB-3E69A819732E}" name="Column2224" dataDxfId="28279" totalsRowDxfId="28278"/>
    <tableColumn id="2246" xr3:uid="{33A7C825-031E-4315-8356-00595C541FF5}" name="Column2225" dataDxfId="28277" totalsRowDxfId="28276"/>
    <tableColumn id="2247" xr3:uid="{6A855058-0088-4FCC-85DC-CB040FE4AB8D}" name="Column2226" dataDxfId="28275" totalsRowDxfId="28274"/>
    <tableColumn id="2248" xr3:uid="{905E518A-75FD-4F47-8653-26782B438F3B}" name="Column2227" dataDxfId="28273" totalsRowDxfId="28272"/>
    <tableColumn id="2249" xr3:uid="{D73803B4-868F-41D6-BFF5-C37B911169F4}" name="Column2228" dataDxfId="28271" totalsRowDxfId="28270"/>
    <tableColumn id="2250" xr3:uid="{770E8645-9CC0-4856-9780-77DBE36BA0E1}" name="Column2229" dataDxfId="28269" totalsRowDxfId="28268"/>
    <tableColumn id="2251" xr3:uid="{DC11A2B7-2FA0-45C9-BBF2-9A1B2A5DC194}" name="Column2230" dataDxfId="28267" totalsRowDxfId="28266"/>
    <tableColumn id="2252" xr3:uid="{83B7E2CB-7AEB-436A-AA9F-AC81F8E1EA9D}" name="Column2231" dataDxfId="28265" totalsRowDxfId="28264"/>
    <tableColumn id="2253" xr3:uid="{6B2B583E-EB28-43E2-B095-2ED33D1A30AD}" name="Column2232" dataDxfId="28263" totalsRowDxfId="28262"/>
    <tableColumn id="2254" xr3:uid="{65433122-8901-41FD-9AF5-87B9271997C1}" name="Column2233" dataDxfId="28261" totalsRowDxfId="28260"/>
    <tableColumn id="2255" xr3:uid="{2296F00A-3745-4909-BF9E-686A18C6BDBF}" name="Column2234" dataDxfId="28259" totalsRowDxfId="28258"/>
    <tableColumn id="2256" xr3:uid="{F6A573D8-DEEA-4EA2-B8A4-342CDBC38E9E}" name="Column2235" dataDxfId="28257" totalsRowDxfId="28256"/>
    <tableColumn id="2257" xr3:uid="{9568A090-2FE3-4795-BD04-887A859AA0D0}" name="Column2236" dataDxfId="28255" totalsRowDxfId="28254"/>
    <tableColumn id="2258" xr3:uid="{D95E3909-1F29-4468-AA4A-1D8EDD2C3F67}" name="Column2237" dataDxfId="28253" totalsRowDxfId="28252"/>
    <tableColumn id="2259" xr3:uid="{94EB0126-85DA-4A14-801F-F1603D665C0D}" name="Column2238" dataDxfId="28251" totalsRowDxfId="28250"/>
    <tableColumn id="2260" xr3:uid="{A30DEE17-25D3-4ED2-8238-C9C9A19DE7B8}" name="Column2239" dataDxfId="28249" totalsRowDxfId="28248"/>
    <tableColumn id="2261" xr3:uid="{9B110B65-6603-4266-83BA-06DA702E55B4}" name="Column2240" dataDxfId="28247" totalsRowDxfId="28246"/>
    <tableColumn id="2262" xr3:uid="{ABC08E84-1727-49D9-8CDF-8E8A84422A24}" name="Column2241" dataDxfId="28245" totalsRowDxfId="28244"/>
    <tableColumn id="2263" xr3:uid="{663D79BC-B39E-4CC8-8BFC-9F1C3E9BC0DB}" name="Column2242" dataDxfId="28243" totalsRowDxfId="28242"/>
    <tableColumn id="2264" xr3:uid="{9B268EE4-AE7E-4513-A215-C9B52804D00C}" name="Column2243" dataDxfId="28241" totalsRowDxfId="28240"/>
    <tableColumn id="2265" xr3:uid="{9C615D44-DF84-4F3B-B140-2F90023A2D4E}" name="Column2244" dataDxfId="28239" totalsRowDxfId="28238"/>
    <tableColumn id="2266" xr3:uid="{A1FDD29D-1B48-4A80-99D3-71683250B567}" name="Column2245" dataDxfId="28237" totalsRowDxfId="28236"/>
    <tableColumn id="2267" xr3:uid="{84A4A21A-F1C6-4872-89E6-5FC6366EBC4D}" name="Column2246" dataDxfId="28235" totalsRowDxfId="28234"/>
    <tableColumn id="2268" xr3:uid="{F722862B-87E2-4BD5-BCF9-B0F2CC6FB214}" name="Column2247" dataDxfId="28233" totalsRowDxfId="28232"/>
    <tableColumn id="2269" xr3:uid="{0A120000-062B-44BA-8E9C-C3EFCC33796E}" name="Column2248" dataDxfId="28231" totalsRowDxfId="28230"/>
    <tableColumn id="2270" xr3:uid="{D521A2D4-34FC-471A-BD64-BEFFD1080FB9}" name="Column2249" dataDxfId="28229" totalsRowDxfId="28228"/>
    <tableColumn id="2271" xr3:uid="{91C66B64-C0A9-4899-A29C-1120BADEE5AE}" name="Column2250" dataDxfId="28227" totalsRowDxfId="28226"/>
    <tableColumn id="2272" xr3:uid="{F9EC5F12-4517-4C7D-B932-5D1A50CEECDB}" name="Column2251" dataDxfId="28225" totalsRowDxfId="28224"/>
    <tableColumn id="2273" xr3:uid="{E3626B40-F621-41A3-B8AE-7C954B1115BA}" name="Column2252" dataDxfId="28223" totalsRowDxfId="28222"/>
    <tableColumn id="2274" xr3:uid="{8E3B09BA-8943-4686-95CE-489119223CCB}" name="Column2253" dataDxfId="28221" totalsRowDxfId="28220"/>
    <tableColumn id="2275" xr3:uid="{E9840B70-A6AD-4E2B-BA7A-1D30863FC6F7}" name="Column2254" dataDxfId="28219" totalsRowDxfId="28218"/>
    <tableColumn id="2276" xr3:uid="{78ED2713-CA48-4085-A175-CA181D44E8CF}" name="Column2255" dataDxfId="28217" totalsRowDxfId="28216"/>
    <tableColumn id="2277" xr3:uid="{64106091-EAC7-4895-AA16-779EACA2F0B3}" name="Column2256" dataDxfId="28215" totalsRowDxfId="28214"/>
    <tableColumn id="2278" xr3:uid="{07A7A1E1-21BB-4712-BA8C-0B6FCD7589F9}" name="Column2257" dataDxfId="28213" totalsRowDxfId="28212"/>
    <tableColumn id="2279" xr3:uid="{48BED5AF-BF3A-44D9-9635-81EBF30FF4F7}" name="Column2258" dataDxfId="28211" totalsRowDxfId="28210"/>
    <tableColumn id="2280" xr3:uid="{56C35D2A-C9CE-4EE8-A415-FA9D624C80F0}" name="Column2259" dataDxfId="28209" totalsRowDxfId="28208"/>
    <tableColumn id="2281" xr3:uid="{F6CE06DD-9BF8-4BC8-8242-9974B2F2CB48}" name="Column2260" dataDxfId="28207" totalsRowDxfId="28206"/>
    <tableColumn id="2282" xr3:uid="{49C19836-68FA-45F8-AAE1-5C7F67663AA2}" name="Column2261" dataDxfId="28205" totalsRowDxfId="28204"/>
    <tableColumn id="2283" xr3:uid="{0AAC2A1C-6F4F-428B-9D42-552570C05AE1}" name="Column2262" dataDxfId="28203" totalsRowDxfId="28202"/>
    <tableColumn id="2284" xr3:uid="{B0AA05AB-489C-4DBD-9AF1-5F4CE4A4B0CD}" name="Column2263" dataDxfId="28201" totalsRowDxfId="28200"/>
    <tableColumn id="2285" xr3:uid="{95E087AE-DAE6-4DD7-860D-149D003217FC}" name="Column2264" dataDxfId="28199" totalsRowDxfId="28198"/>
    <tableColumn id="2286" xr3:uid="{C3D18BEB-6A4F-4D26-8F1B-9B357A9AAA62}" name="Column2265" dataDxfId="28197" totalsRowDxfId="28196"/>
    <tableColumn id="2287" xr3:uid="{A0C8B8D8-2F0C-4541-9EC5-F77CF6FB9376}" name="Column2266" dataDxfId="28195" totalsRowDxfId="28194"/>
    <tableColumn id="2288" xr3:uid="{B4849DEB-07F2-4AF9-A8E3-75718DDDBD99}" name="Column2267" dataDxfId="28193" totalsRowDxfId="28192"/>
    <tableColumn id="2289" xr3:uid="{B94F616C-7DAE-4497-B5D7-1C5D53126E02}" name="Column2268" dataDxfId="28191" totalsRowDxfId="28190"/>
    <tableColumn id="2290" xr3:uid="{F62F0D4C-2264-42D7-8C69-0C7359A84772}" name="Column2269" dataDxfId="28189" totalsRowDxfId="28188"/>
    <tableColumn id="2291" xr3:uid="{AFA70934-A6D1-4074-A6A2-612B2F3054CA}" name="Column2270" dataDxfId="28187" totalsRowDxfId="28186"/>
    <tableColumn id="2292" xr3:uid="{3750E567-6552-48C8-BBB0-146FB43AD815}" name="Column2271" dataDxfId="28185" totalsRowDxfId="28184"/>
    <tableColumn id="2293" xr3:uid="{93F87BC5-2739-4A56-AA2E-4B8C3D7B86A6}" name="Column2272" dataDxfId="28183" totalsRowDxfId="28182"/>
    <tableColumn id="2294" xr3:uid="{5663B47B-9CBD-4241-A1D1-CA2054024378}" name="Column2273" dataDxfId="28181" totalsRowDxfId="28180"/>
    <tableColumn id="2295" xr3:uid="{3D4BE25C-8BCE-4C5A-89DE-FEF991ED8128}" name="Column2274" dataDxfId="28179" totalsRowDxfId="28178"/>
    <tableColumn id="2296" xr3:uid="{C8772EEE-5092-4246-BB42-0B9D638F2D50}" name="Column2275" dataDxfId="28177" totalsRowDxfId="28176"/>
    <tableColumn id="2297" xr3:uid="{5FE0891C-5FAB-4666-98B8-1957ECEDE98B}" name="Column2276" dataDxfId="28175" totalsRowDxfId="28174"/>
    <tableColumn id="2298" xr3:uid="{790EA339-7A20-4721-B139-64B258343C3F}" name="Column2277" dataDxfId="28173" totalsRowDxfId="28172"/>
    <tableColumn id="2299" xr3:uid="{78E54734-EA72-429B-A201-A7FAC2102842}" name="Column2278" dataDxfId="28171" totalsRowDxfId="28170"/>
    <tableColumn id="2300" xr3:uid="{D26F176C-44EA-42E4-AE14-5A1F734A75C5}" name="Column2279" dataDxfId="28169" totalsRowDxfId="28168"/>
    <tableColumn id="2301" xr3:uid="{1E09E95B-9FA5-42D0-B3CD-CF84A4693573}" name="Column2280" dataDxfId="28167" totalsRowDxfId="28166"/>
    <tableColumn id="2302" xr3:uid="{F3E61F9A-231F-4EF7-B581-BD29EBB4ACD8}" name="Column2281" dataDxfId="28165" totalsRowDxfId="28164"/>
    <tableColumn id="2303" xr3:uid="{E860B43A-5AB7-4175-8448-C7E939C28F99}" name="Column2282" dataDxfId="28163" totalsRowDxfId="28162"/>
    <tableColumn id="2304" xr3:uid="{50B51C31-B165-4CFB-ACE8-4CAC91DC8E74}" name="Column2283" dataDxfId="28161" totalsRowDxfId="28160"/>
    <tableColumn id="2305" xr3:uid="{E6F0944D-96F1-4B79-9CFF-59A78525426C}" name="Column2284" dataDxfId="28159" totalsRowDxfId="28158"/>
    <tableColumn id="2306" xr3:uid="{4D88A4D6-37A0-4C59-8FEA-E69DBF7A5F47}" name="Column2285" dataDxfId="28157" totalsRowDxfId="28156"/>
    <tableColumn id="2307" xr3:uid="{8B153415-D7C4-41D1-BE5E-4E492BD7ED76}" name="Column2286" dataDxfId="28155" totalsRowDxfId="28154"/>
    <tableColumn id="2308" xr3:uid="{1F59ACDC-C50D-4B9B-B31F-EEA124EE4274}" name="Column2287" dataDxfId="28153" totalsRowDxfId="28152"/>
    <tableColumn id="2309" xr3:uid="{6941F8AE-E88B-4E12-AFD6-3C4DE06A946C}" name="Column2288" dataDxfId="28151" totalsRowDxfId="28150"/>
    <tableColumn id="2310" xr3:uid="{DE4E9487-E39D-4763-9FA4-493D29D6BEF0}" name="Column2289" dataDxfId="28149" totalsRowDxfId="28148"/>
    <tableColumn id="2311" xr3:uid="{EEA93084-A7EC-4A72-9F55-D7DB4A869619}" name="Column2290" dataDxfId="28147" totalsRowDxfId="28146"/>
    <tableColumn id="2312" xr3:uid="{A64D8D00-886C-43DE-B625-F349E5440372}" name="Column2291" dataDxfId="28145" totalsRowDxfId="28144"/>
    <tableColumn id="2313" xr3:uid="{07FCF9EF-C3EA-4F50-B0A5-F54EF609281B}" name="Column2292" dataDxfId="28143" totalsRowDxfId="28142"/>
    <tableColumn id="2314" xr3:uid="{3DFFC457-1617-4091-A8EA-16530F0F28CB}" name="Column2293" dataDxfId="28141" totalsRowDxfId="28140"/>
    <tableColumn id="2315" xr3:uid="{66D4D310-B45A-4365-A4FF-D8F1DA543D0E}" name="Column2294" dataDxfId="28139" totalsRowDxfId="28138"/>
    <tableColumn id="2316" xr3:uid="{DF905795-704F-40B7-BF9B-3FC74FA5B5D1}" name="Column2295" dataDxfId="28137" totalsRowDxfId="28136"/>
    <tableColumn id="2317" xr3:uid="{D342F878-20A7-4606-BEA6-ECFE3CB1543C}" name="Column2296" dataDxfId="28135" totalsRowDxfId="28134"/>
    <tableColumn id="2318" xr3:uid="{04983323-D141-45DE-8672-315341500015}" name="Column2297" dataDxfId="28133" totalsRowDxfId="28132"/>
    <tableColumn id="2319" xr3:uid="{94FD5EAE-FB23-4486-ADB1-646BF779300F}" name="Column2298" dataDxfId="28131" totalsRowDxfId="28130"/>
    <tableColumn id="2320" xr3:uid="{0B66558E-AE3D-4FF8-A1E3-722C6E9EC959}" name="Column2299" dataDxfId="28129" totalsRowDxfId="28128"/>
    <tableColumn id="2321" xr3:uid="{32555C5A-8FC2-4773-A7F2-AA6B92899A64}" name="Column2300" dataDxfId="28127" totalsRowDxfId="28126"/>
    <tableColumn id="2322" xr3:uid="{981176FE-C5EF-4C45-AE31-96F01E3E36BB}" name="Column2301" dataDxfId="28125" totalsRowDxfId="28124"/>
    <tableColumn id="2323" xr3:uid="{2E45F8ED-D390-458A-BF09-D744FF99C044}" name="Column2302" dataDxfId="28123" totalsRowDxfId="28122"/>
    <tableColumn id="2324" xr3:uid="{23C0612B-D761-4638-95D0-AAC8F2566F91}" name="Column2303" dataDxfId="28121" totalsRowDxfId="28120"/>
    <tableColumn id="2325" xr3:uid="{1192B53B-CDB9-42CE-836E-C274DB299313}" name="Column2304" dataDxfId="28119" totalsRowDxfId="28118"/>
    <tableColumn id="2326" xr3:uid="{C8F46707-AF5C-4FF8-A40C-F04C33168F9B}" name="Column2305" dataDxfId="28117" totalsRowDxfId="28116"/>
    <tableColumn id="2327" xr3:uid="{2288CC1F-7370-42F0-A92F-DE8A63E2DE4D}" name="Column2306" dataDxfId="28115" totalsRowDxfId="28114"/>
    <tableColumn id="2328" xr3:uid="{1A561D3D-16B7-4087-A754-C1F8E9AF9111}" name="Column2307" dataDxfId="28113" totalsRowDxfId="28112"/>
    <tableColumn id="2329" xr3:uid="{5B30DE51-4905-451B-8746-2924DC73D380}" name="Column2308" dataDxfId="28111" totalsRowDxfId="28110"/>
    <tableColumn id="2330" xr3:uid="{4BF06049-08D9-4E49-A963-C80DF24B93FF}" name="Column2309" dataDxfId="28109" totalsRowDxfId="28108"/>
    <tableColumn id="2331" xr3:uid="{CCF64292-6603-4BF7-B90E-3EC078CF93D5}" name="Column2310" dataDxfId="28107" totalsRowDxfId="28106"/>
    <tableColumn id="2332" xr3:uid="{9B64A433-179D-463C-AC4E-EC10B3DDA18D}" name="Column2311" dataDxfId="28105" totalsRowDxfId="28104"/>
    <tableColumn id="2333" xr3:uid="{C327F7C4-18AA-484D-9889-CB87074BFE81}" name="Column2312" dataDxfId="28103" totalsRowDxfId="28102"/>
    <tableColumn id="2334" xr3:uid="{7E708F8D-816C-46CB-AD18-CE63C1BB6413}" name="Column2313" dataDxfId="28101" totalsRowDxfId="28100"/>
    <tableColumn id="2335" xr3:uid="{74DB3EEB-0E8F-4623-98C6-AC9E6510B63B}" name="Column2314" dataDxfId="28099" totalsRowDxfId="28098"/>
    <tableColumn id="2336" xr3:uid="{DF722520-C9E0-43FF-BF3C-B905E06D62A7}" name="Column2315" dataDxfId="28097" totalsRowDxfId="28096"/>
    <tableColumn id="2337" xr3:uid="{584CF9C7-7676-48D7-9E6F-013BD3E85EF4}" name="Column2316" dataDxfId="28095" totalsRowDxfId="28094"/>
    <tableColumn id="2338" xr3:uid="{EA669356-01CA-43D1-AD89-B4ED08D4FC95}" name="Column2317" dataDxfId="28093" totalsRowDxfId="28092"/>
    <tableColumn id="2339" xr3:uid="{EADE70DF-18DC-486D-B38B-599F828FE419}" name="Column2318" dataDxfId="28091" totalsRowDxfId="28090"/>
    <tableColumn id="2340" xr3:uid="{9DCF45EB-8B6D-4CE8-97D2-2DFF18195E04}" name="Column2319" dataDxfId="28089" totalsRowDxfId="28088"/>
    <tableColumn id="2341" xr3:uid="{051C2813-97C1-4393-86B6-A5A233C1B6FB}" name="Column2320" dataDxfId="28087" totalsRowDxfId="28086"/>
    <tableColumn id="2342" xr3:uid="{490BE7ED-CC84-4B4C-9601-C03CB2F8DCC7}" name="Column2321" dataDxfId="28085" totalsRowDxfId="28084"/>
    <tableColumn id="2343" xr3:uid="{C3217E97-61F0-44F8-917F-56A2E1D6BAF1}" name="Column2322" dataDxfId="28083" totalsRowDxfId="28082"/>
    <tableColumn id="2344" xr3:uid="{D69C6AD6-6554-45A2-A078-66DD4EE0E35E}" name="Column2323" dataDxfId="28081" totalsRowDxfId="28080"/>
    <tableColumn id="2345" xr3:uid="{5E12C153-3902-48A1-B330-8B25B273B9AF}" name="Column2324" dataDxfId="28079" totalsRowDxfId="28078"/>
    <tableColumn id="2346" xr3:uid="{377110BB-7B31-441B-8D5F-2BA659C6A363}" name="Column2325" dataDxfId="28077" totalsRowDxfId="28076"/>
    <tableColumn id="2347" xr3:uid="{389BBC5E-4C94-4C24-9975-725EAC9833C4}" name="Column2326" dataDxfId="28075" totalsRowDxfId="28074"/>
    <tableColumn id="2348" xr3:uid="{3335121B-46F0-4435-A856-A21614508606}" name="Column2327" dataDxfId="28073" totalsRowDxfId="28072"/>
    <tableColumn id="2349" xr3:uid="{47B95A9B-FAFD-4636-B332-C7D3E8A78BC6}" name="Column2328" dataDxfId="28071" totalsRowDxfId="28070"/>
    <tableColumn id="2350" xr3:uid="{290675C4-F245-43F3-8E64-0CBD140DD50A}" name="Column2329" dataDxfId="28069" totalsRowDxfId="28068"/>
    <tableColumn id="2351" xr3:uid="{C60E3D92-2C6C-4614-BDFA-8835F51F9F22}" name="Column2330" dataDxfId="28067" totalsRowDxfId="28066"/>
    <tableColumn id="2352" xr3:uid="{E9600BBE-2944-430F-91E4-9DE6BCD92AAE}" name="Column2331" dataDxfId="28065" totalsRowDxfId="28064"/>
    <tableColumn id="2353" xr3:uid="{3E9E6C03-1C87-4BB1-88ED-C55244A37FCE}" name="Column2332" dataDxfId="28063" totalsRowDxfId="28062"/>
    <tableColumn id="2354" xr3:uid="{001D0E0A-07AA-43E8-B696-FE6F52636F40}" name="Column2333" dataDxfId="28061" totalsRowDxfId="28060"/>
    <tableColumn id="2355" xr3:uid="{EE9C4697-962B-4DFF-A984-35F15D258284}" name="Column2334" dataDxfId="28059" totalsRowDxfId="28058"/>
    <tableColumn id="2356" xr3:uid="{3EA3C0D7-CF67-42F5-80FB-6F195613486A}" name="Column2335" dataDxfId="28057" totalsRowDxfId="28056"/>
    <tableColumn id="2357" xr3:uid="{4A020210-15E6-4D5B-9C11-7171C4760FF9}" name="Column2336" dataDxfId="28055" totalsRowDxfId="28054"/>
    <tableColumn id="2358" xr3:uid="{0E2D4ED6-0FC0-47B2-9AF9-A1E88C70FBD4}" name="Column2337" dataDxfId="28053" totalsRowDxfId="28052"/>
    <tableColumn id="2359" xr3:uid="{EBBE65C3-5846-48CC-9EB4-0DF09D598AD5}" name="Column2338" dataDxfId="28051" totalsRowDxfId="28050"/>
    <tableColumn id="2360" xr3:uid="{EF368E7A-4093-4E10-9A22-388FAFFDD5C0}" name="Column2339" dataDxfId="28049" totalsRowDxfId="28048"/>
    <tableColumn id="2361" xr3:uid="{E4D0B3A9-62AE-4C55-B590-721F69EE89DF}" name="Column2340" dataDxfId="28047" totalsRowDxfId="28046"/>
    <tableColumn id="2362" xr3:uid="{86B62143-0C3D-4439-B306-9931AC2CA32E}" name="Column2341" dataDxfId="28045" totalsRowDxfId="28044"/>
    <tableColumn id="2363" xr3:uid="{19C80F42-6484-43A7-B5FF-026FA7784E01}" name="Column2342" dataDxfId="28043" totalsRowDxfId="28042"/>
    <tableColumn id="2364" xr3:uid="{270BE1F7-DA98-471E-ABF9-15F927588D10}" name="Column2343" dataDxfId="28041" totalsRowDxfId="28040"/>
    <tableColumn id="2365" xr3:uid="{752D6C12-3E48-43BD-84BD-AC7FE6BC64EB}" name="Column2344" dataDxfId="28039" totalsRowDxfId="28038"/>
    <tableColumn id="2366" xr3:uid="{648BEB65-4DA5-43A1-9A0E-77D0FF798F31}" name="Column2345" dataDxfId="28037" totalsRowDxfId="28036"/>
    <tableColumn id="2367" xr3:uid="{CB8770C3-A193-4390-928F-C637423EC9ED}" name="Column2346" dataDxfId="28035" totalsRowDxfId="28034"/>
    <tableColumn id="2368" xr3:uid="{262AC2EC-C866-449C-AE80-FBD13EC192C1}" name="Column2347" dataDxfId="28033" totalsRowDxfId="28032"/>
    <tableColumn id="2369" xr3:uid="{2EEF4BD4-1890-455F-9A2A-610D4EFFCF24}" name="Column2348" dataDxfId="28031" totalsRowDxfId="28030"/>
    <tableColumn id="2370" xr3:uid="{9766A178-EFC9-4C25-A1F5-F2C55C4131CE}" name="Column2349" dataDxfId="28029" totalsRowDxfId="28028"/>
    <tableColumn id="2371" xr3:uid="{FF3ABBF3-E598-43C2-9B8F-8A13BFA68BB3}" name="Column2350" dataDxfId="28027" totalsRowDxfId="28026"/>
    <tableColumn id="2372" xr3:uid="{F583C92E-26B4-4F94-AC6E-312BD0DB9101}" name="Column2351" dataDxfId="28025" totalsRowDxfId="28024"/>
    <tableColumn id="2373" xr3:uid="{568C67B4-AB56-4E21-9BB7-63B21775AD7C}" name="Column2352" dataDxfId="28023" totalsRowDxfId="28022"/>
    <tableColumn id="2374" xr3:uid="{1643B4DA-ED39-4092-B67E-5AC3FFD724D3}" name="Column2353" dataDxfId="28021" totalsRowDxfId="28020"/>
    <tableColumn id="2375" xr3:uid="{5FEF4500-D06E-4D55-AFC4-1916DA6ACC03}" name="Column2354" dataDxfId="28019" totalsRowDxfId="28018"/>
    <tableColumn id="2376" xr3:uid="{19E52171-6A1A-44EE-84A2-308B1ED57BDD}" name="Column2355" dataDxfId="28017" totalsRowDxfId="28016"/>
    <tableColumn id="2377" xr3:uid="{17AF844B-E3E2-4D17-BD5A-76FEEC4D15FB}" name="Column2356" dataDxfId="28015" totalsRowDxfId="28014"/>
    <tableColumn id="2378" xr3:uid="{F5E28112-133C-4E20-809E-A3E8D1F41B04}" name="Column2357" dataDxfId="28013" totalsRowDxfId="28012"/>
    <tableColumn id="2379" xr3:uid="{AB7C5DF1-8CAB-494C-A9CE-440AF19F2D9C}" name="Column2358" dataDxfId="28011" totalsRowDxfId="28010"/>
    <tableColumn id="2380" xr3:uid="{83ECEE13-3632-4939-8413-4386E278D85E}" name="Column2359" dataDxfId="28009" totalsRowDxfId="28008"/>
    <tableColumn id="2381" xr3:uid="{425EA3FC-0098-46C4-9B36-96FDD81341B3}" name="Column2360" dataDxfId="28007" totalsRowDxfId="28006"/>
    <tableColumn id="2382" xr3:uid="{F72C3AF4-93CE-4C1C-A46E-855CCB010845}" name="Column2361" dataDxfId="28005" totalsRowDxfId="28004"/>
    <tableColumn id="2383" xr3:uid="{4814A14F-D8E2-416C-A948-C0DF96D9AB40}" name="Column2362" dataDxfId="28003" totalsRowDxfId="28002"/>
    <tableColumn id="2384" xr3:uid="{E5E416D5-ED0E-4D3F-ACEA-3CB5C8CEA567}" name="Column2363" dataDxfId="28001" totalsRowDxfId="28000"/>
    <tableColumn id="2385" xr3:uid="{92BF8A60-2A66-4E2F-B6EF-A76DF9749EA1}" name="Column2364" dataDxfId="27999" totalsRowDxfId="27998"/>
    <tableColumn id="2386" xr3:uid="{72F4CC56-340F-4A26-B8D3-07D2D566A669}" name="Column2365" dataDxfId="27997" totalsRowDxfId="27996"/>
    <tableColumn id="2387" xr3:uid="{420FDBA5-B999-42B1-8324-CAA09252BCA3}" name="Column2366" dataDxfId="27995" totalsRowDxfId="27994"/>
    <tableColumn id="2388" xr3:uid="{6C562B7D-0832-4406-B56F-7A2E5298DEE6}" name="Column2367" dataDxfId="27993" totalsRowDxfId="27992"/>
    <tableColumn id="2389" xr3:uid="{98662BFC-87F2-4C6E-8854-CC5FA18B3D22}" name="Column2368" dataDxfId="27991" totalsRowDxfId="27990"/>
    <tableColumn id="2390" xr3:uid="{4D8B767E-AEC3-4009-A2E2-786F9F5D25F1}" name="Column2369" dataDxfId="27989" totalsRowDxfId="27988"/>
    <tableColumn id="2391" xr3:uid="{09293267-2C7B-4CC4-9481-6968221F7232}" name="Column2370" dataDxfId="27987" totalsRowDxfId="27986"/>
    <tableColumn id="2392" xr3:uid="{695A858E-8B79-4CC5-95AB-FE85BD26DF1E}" name="Column2371" dataDxfId="27985" totalsRowDxfId="27984"/>
    <tableColumn id="2393" xr3:uid="{D9B966B0-04A2-4C81-AA6A-CA820738F562}" name="Column2372" dataDxfId="27983" totalsRowDxfId="27982"/>
    <tableColumn id="2394" xr3:uid="{D5EA3FA5-84C4-4F14-9982-0AA8E00F89C8}" name="Column2373" dataDxfId="27981" totalsRowDxfId="27980"/>
    <tableColumn id="2395" xr3:uid="{9DC8EB3B-30F0-41F1-983C-2D0604540341}" name="Column2374" dataDxfId="27979" totalsRowDxfId="27978"/>
    <tableColumn id="2396" xr3:uid="{5BA58154-655E-4F8C-A58F-81B77B19C3F3}" name="Column2375" dataDxfId="27977" totalsRowDxfId="27976"/>
    <tableColumn id="2397" xr3:uid="{27EC7409-BF08-4E31-B3AD-CFEB21655859}" name="Column2376" dataDxfId="27975" totalsRowDxfId="27974"/>
    <tableColumn id="2398" xr3:uid="{3485C615-4C31-4DD7-ABDB-04F54DBEB08C}" name="Column2377" dataDxfId="27973" totalsRowDxfId="27972"/>
    <tableColumn id="2399" xr3:uid="{0267CD2D-1626-42AA-9A7F-C84FDE52B2DF}" name="Column2378" dataDxfId="27971" totalsRowDxfId="27970"/>
    <tableColumn id="2400" xr3:uid="{62455681-1357-4E49-974B-741CADCF7484}" name="Column2379" dataDxfId="27969" totalsRowDxfId="27968"/>
    <tableColumn id="2401" xr3:uid="{B74C95C0-6516-41FD-902C-3E5CDECD06EE}" name="Column2380" dataDxfId="27967" totalsRowDxfId="27966"/>
    <tableColumn id="2402" xr3:uid="{716D31DE-A710-45E2-B233-2B8C3C8D24A9}" name="Column2381" dataDxfId="27965" totalsRowDxfId="27964"/>
    <tableColumn id="2403" xr3:uid="{7CC3F874-E11B-4AC6-9A3F-EC27BFD61DBF}" name="Column2382" dataDxfId="27963" totalsRowDxfId="27962"/>
    <tableColumn id="2404" xr3:uid="{A3E04BA0-866C-4484-BFFB-21A6B22C6CA2}" name="Column2383" dataDxfId="27961" totalsRowDxfId="27960"/>
    <tableColumn id="2405" xr3:uid="{2B4C4C34-3B7A-4012-93A3-F9705B20A16D}" name="Column2384" dataDxfId="27959" totalsRowDxfId="27958"/>
    <tableColumn id="2406" xr3:uid="{35C2E5BA-1D05-41B9-9809-ACE27D5E5C3F}" name="Column2385" dataDxfId="27957" totalsRowDxfId="27956"/>
    <tableColumn id="2407" xr3:uid="{B309ADD4-3685-47AF-B7A9-A301D7E45BFD}" name="Column2386" dataDxfId="27955" totalsRowDxfId="27954"/>
    <tableColumn id="2408" xr3:uid="{A28730BC-BD11-47E5-AEB2-0037B93B717E}" name="Column2387" dataDxfId="27953" totalsRowDxfId="27952"/>
    <tableColumn id="2409" xr3:uid="{C11AD747-9A0C-4C50-9F26-E2A07FD49E67}" name="Column2388" dataDxfId="27951" totalsRowDxfId="27950"/>
    <tableColumn id="2410" xr3:uid="{2D9CA2E4-3453-4B9D-89BE-BB7CB771C952}" name="Column2389" dataDxfId="27949" totalsRowDxfId="27948"/>
    <tableColumn id="2411" xr3:uid="{F4DC2997-D264-4C26-94F1-05356741EFD0}" name="Column2390" dataDxfId="27947" totalsRowDxfId="27946"/>
    <tableColumn id="2412" xr3:uid="{0C647806-DD43-4C88-86E2-20EEE940BDE7}" name="Column2391" dataDxfId="27945" totalsRowDxfId="27944"/>
    <tableColumn id="2413" xr3:uid="{9D734D77-2F20-464C-9CC5-39C6D9DC8B83}" name="Column2392" dataDxfId="27943" totalsRowDxfId="27942"/>
    <tableColumn id="2414" xr3:uid="{85EF4BCA-D311-4B7D-B96E-DB8B18FEB1C2}" name="Column2393" dataDxfId="27941" totalsRowDxfId="27940"/>
    <tableColumn id="2415" xr3:uid="{0A87AC11-2D10-48C8-9959-29D3D32148A1}" name="Column2394" dataDxfId="27939" totalsRowDxfId="27938"/>
    <tableColumn id="2416" xr3:uid="{A631BD2E-BBCA-4B90-BAF5-51EED82B0868}" name="Column2395" dataDxfId="27937" totalsRowDxfId="27936"/>
    <tableColumn id="2417" xr3:uid="{3DC57865-587B-4E0A-A756-F99BAC4E837C}" name="Column2396" dataDxfId="27935" totalsRowDxfId="27934"/>
    <tableColumn id="2418" xr3:uid="{A880D117-7ABC-4310-A8D4-5C133BB33B51}" name="Column2397" dataDxfId="27933" totalsRowDxfId="27932"/>
    <tableColumn id="2419" xr3:uid="{60DA5390-3D2B-41F1-98DF-A7C16EDEE4D7}" name="Column2398" dataDxfId="27931" totalsRowDxfId="27930"/>
    <tableColumn id="2420" xr3:uid="{5EB87756-321E-43A4-BDA0-5CD06F71E363}" name="Column2399" dataDxfId="27929" totalsRowDxfId="27928"/>
    <tableColumn id="2421" xr3:uid="{DCC52D8E-30D7-44D9-8C8F-EF0AB1C811CF}" name="Column2400" dataDxfId="27927" totalsRowDxfId="27926"/>
    <tableColumn id="2422" xr3:uid="{44299BCE-1545-48B5-80AA-86BB5C39F093}" name="Column2401" dataDxfId="27925" totalsRowDxfId="27924"/>
    <tableColumn id="2423" xr3:uid="{32A9CC81-37EC-4CFD-A520-289B9D5003C2}" name="Column2402" dataDxfId="27923" totalsRowDxfId="27922"/>
    <tableColumn id="2424" xr3:uid="{5ED4F077-D9E6-4E1C-AD4A-AA70ED0C2B5A}" name="Column2403" dataDxfId="27921" totalsRowDxfId="27920"/>
    <tableColumn id="2425" xr3:uid="{DE3D4C0B-DCE3-4DE7-B8EF-B1CDF8554EAB}" name="Column2404" dataDxfId="27919" totalsRowDxfId="27918"/>
    <tableColumn id="2426" xr3:uid="{C7F51E66-3EEB-4642-90E3-F08E4FCBAC07}" name="Column2405" dataDxfId="27917" totalsRowDxfId="27916"/>
    <tableColumn id="2427" xr3:uid="{E291DBF8-382F-4850-8D70-5866F72A1FFE}" name="Column2406" dataDxfId="27915" totalsRowDxfId="27914"/>
    <tableColumn id="2428" xr3:uid="{E66D463B-F113-45C3-8F38-F8BCD99709C7}" name="Column2407" dataDxfId="27913" totalsRowDxfId="27912"/>
    <tableColumn id="2429" xr3:uid="{57D07EE4-8622-4D80-948D-B878E1D6B98E}" name="Column2408" dataDxfId="27911" totalsRowDxfId="27910"/>
    <tableColumn id="2430" xr3:uid="{564B5501-8D5D-4278-9CA0-6C86010EAC31}" name="Column2409" dataDxfId="27909" totalsRowDxfId="27908"/>
    <tableColumn id="2431" xr3:uid="{414906A3-7B95-4BD1-AFD0-5EF3856BCB67}" name="Column2410" dataDxfId="27907" totalsRowDxfId="27906"/>
    <tableColumn id="2432" xr3:uid="{7CF86632-0216-4863-86CF-43FB7793F18A}" name="Column2411" dataDxfId="27905" totalsRowDxfId="27904"/>
    <tableColumn id="2433" xr3:uid="{4D3430CC-792F-4F88-84C4-A7EB85451E4A}" name="Column2412" dataDxfId="27903" totalsRowDxfId="27902"/>
    <tableColumn id="2434" xr3:uid="{F589F420-73BE-4F1B-962A-2BD95763CD0A}" name="Column2413" dataDxfId="27901" totalsRowDxfId="27900"/>
    <tableColumn id="2435" xr3:uid="{3A3CC753-62B5-4176-B24D-50630A37F712}" name="Column2414" dataDxfId="27899" totalsRowDxfId="27898"/>
    <tableColumn id="2436" xr3:uid="{9C34B6AA-043F-4FD3-8489-740C7C3230CA}" name="Column2415" dataDxfId="27897" totalsRowDxfId="27896"/>
    <tableColumn id="2437" xr3:uid="{3629F53B-3094-4D62-9891-F671023AEE2A}" name="Column2416" dataDxfId="27895" totalsRowDxfId="27894"/>
    <tableColumn id="2438" xr3:uid="{C642E2FE-8603-4BA3-9C43-09851B2F9D1B}" name="Column2417" dataDxfId="27893" totalsRowDxfId="27892"/>
    <tableColumn id="2439" xr3:uid="{83F9EB62-90BF-4479-B72A-F07C26E49975}" name="Column2418" dataDxfId="27891" totalsRowDxfId="27890"/>
    <tableColumn id="2440" xr3:uid="{E5AC21E5-6F76-4C1C-9426-EA45AE038938}" name="Column2419" dataDxfId="27889" totalsRowDxfId="27888"/>
    <tableColumn id="2441" xr3:uid="{EDAC6E0A-5EE9-485B-BD03-21E04737E076}" name="Column2420" dataDxfId="27887" totalsRowDxfId="27886"/>
    <tableColumn id="2442" xr3:uid="{66163C80-5812-4288-ADF3-8E43F50EDE49}" name="Column2421" dataDxfId="27885" totalsRowDxfId="27884"/>
    <tableColumn id="2443" xr3:uid="{5F4CFA1E-17AB-4BAD-8AA1-77627981730A}" name="Column2422" dataDxfId="27883" totalsRowDxfId="27882"/>
    <tableColumn id="2444" xr3:uid="{CB357534-2D82-4EEC-8CA7-2327498CDC10}" name="Column2423" dataDxfId="27881" totalsRowDxfId="27880"/>
    <tableColumn id="2445" xr3:uid="{DF51B8A6-049C-4E83-BC8B-1097CE5CFFE9}" name="Column2424" dataDxfId="27879" totalsRowDxfId="27878"/>
    <tableColumn id="2446" xr3:uid="{7A6C298B-49F8-437A-A2A2-F89DB61DF8F6}" name="Column2425" dataDxfId="27877" totalsRowDxfId="27876"/>
    <tableColumn id="2447" xr3:uid="{159F0510-E9FC-48FF-A252-7A1D62872D0F}" name="Column2426" dataDxfId="27875" totalsRowDxfId="27874"/>
    <tableColumn id="2448" xr3:uid="{241A2088-E310-4CB6-9692-844531847794}" name="Column2427" dataDxfId="27873" totalsRowDxfId="27872"/>
    <tableColumn id="2449" xr3:uid="{5C647831-9341-4852-9B5A-FF6284B355DE}" name="Column2428" dataDxfId="27871" totalsRowDxfId="27870"/>
    <tableColumn id="2450" xr3:uid="{3BD2BB67-AF8A-4A8A-A472-18BB6275BD18}" name="Column2429" dataDxfId="27869" totalsRowDxfId="27868"/>
    <tableColumn id="2451" xr3:uid="{762A3862-5D1E-489F-926F-B4B67CBFB2E1}" name="Column2430" dataDxfId="27867" totalsRowDxfId="27866"/>
    <tableColumn id="2452" xr3:uid="{385433C1-F7BD-4B7A-AEAD-86CE60E4F4C0}" name="Column2431" dataDxfId="27865" totalsRowDxfId="27864"/>
    <tableColumn id="2453" xr3:uid="{11FFCFB9-9DD2-482F-8E15-E092D8851192}" name="Column2432" dataDxfId="27863" totalsRowDxfId="27862"/>
    <tableColumn id="2454" xr3:uid="{3CF78CB8-1D7E-4401-8083-033B4B4D1A96}" name="Column2433" dataDxfId="27861" totalsRowDxfId="27860"/>
    <tableColumn id="2455" xr3:uid="{0878E3FF-8168-43B6-99A0-2FC1758904D6}" name="Column2434" dataDxfId="27859" totalsRowDxfId="27858"/>
    <tableColumn id="2456" xr3:uid="{070B2F14-4B36-475D-AD23-13CFAAD71364}" name="Column2435" dataDxfId="27857" totalsRowDxfId="27856"/>
    <tableColumn id="2457" xr3:uid="{FC76C007-0A0D-4A6B-BF1E-E0C0EA51E691}" name="Column2436" dataDxfId="27855" totalsRowDxfId="27854"/>
    <tableColumn id="2458" xr3:uid="{1ABA1535-BF61-488D-BA74-B727AEEBEA7C}" name="Column2437" dataDxfId="27853" totalsRowDxfId="27852"/>
    <tableColumn id="2459" xr3:uid="{A29A317A-6A84-4A23-8556-E4F9E2A016E6}" name="Column2438" dataDxfId="27851" totalsRowDxfId="27850"/>
    <tableColumn id="2460" xr3:uid="{FE17206F-68B0-4ECB-80FF-D8A5FC5C6E5B}" name="Column2439" dataDxfId="27849" totalsRowDxfId="27848"/>
    <tableColumn id="2461" xr3:uid="{A799C5EF-5DD6-480D-B8D8-6E07E472E6CA}" name="Column2440" dataDxfId="27847" totalsRowDxfId="27846"/>
    <tableColumn id="2462" xr3:uid="{DAEF2975-1F4F-44F7-8804-A403AC6D76D6}" name="Column2441" dataDxfId="27845" totalsRowDxfId="27844"/>
    <tableColumn id="2463" xr3:uid="{D178161C-9358-455D-92EF-FBB12726113E}" name="Column2442" dataDxfId="27843" totalsRowDxfId="27842"/>
    <tableColumn id="2464" xr3:uid="{E632AD38-C6BE-47E9-9B76-5E273AFD9C11}" name="Column2443" dataDxfId="27841" totalsRowDxfId="27840"/>
    <tableColumn id="2465" xr3:uid="{0CB0624E-295A-429B-89BA-6465637098BB}" name="Column2444" dataDxfId="27839" totalsRowDxfId="27838"/>
    <tableColumn id="2466" xr3:uid="{BA6BB602-2DC3-423D-B350-8884219AEA90}" name="Column2445" dataDxfId="27837" totalsRowDxfId="27836"/>
    <tableColumn id="2467" xr3:uid="{4468727C-755C-4778-B7CF-0958F18AB300}" name="Column2446" dataDxfId="27835" totalsRowDxfId="27834"/>
    <tableColumn id="2468" xr3:uid="{FA532011-759E-4B5B-B92D-D66DA24448C1}" name="Column2447" dataDxfId="27833" totalsRowDxfId="27832"/>
    <tableColumn id="2469" xr3:uid="{AF25F37D-E150-4D1C-9D15-E2063FAB5E39}" name="Column2448" dataDxfId="27831" totalsRowDxfId="27830"/>
    <tableColumn id="2470" xr3:uid="{9DF93DC5-121E-4750-9EFC-CAE937B43268}" name="Column2449" dataDxfId="27829" totalsRowDxfId="27828"/>
    <tableColumn id="2471" xr3:uid="{7230E7CF-B353-4918-996E-C1FF4C9D9BE8}" name="Column2450" dataDxfId="27827" totalsRowDxfId="27826"/>
    <tableColumn id="2472" xr3:uid="{30507910-4617-4B3C-94F4-835E0EB280C3}" name="Column2451" dataDxfId="27825" totalsRowDxfId="27824"/>
    <tableColumn id="2473" xr3:uid="{61C1B0F6-01E9-4278-9DDD-C16C54F4DBC4}" name="Column2452" dataDxfId="27823" totalsRowDxfId="27822"/>
    <tableColumn id="2474" xr3:uid="{EB9B6064-A9EC-4223-B2E6-0F8E99CF8913}" name="Column2453" dataDxfId="27821" totalsRowDxfId="27820"/>
    <tableColumn id="2475" xr3:uid="{6465BCDF-7511-482A-A691-1394E7E6DD08}" name="Column2454" dataDxfId="27819" totalsRowDxfId="27818"/>
    <tableColumn id="2476" xr3:uid="{BFAA1E0F-3BDB-4B77-8F25-1A4122EA0530}" name="Column2455" dataDxfId="27817" totalsRowDxfId="27816"/>
    <tableColumn id="2477" xr3:uid="{DEF92171-628A-47BA-AB27-06A3D6E03702}" name="Column2456" dataDxfId="27815" totalsRowDxfId="27814"/>
    <tableColumn id="2478" xr3:uid="{4FABAAED-7864-4335-B41C-92410DC3ACDA}" name="Column2457" dataDxfId="27813" totalsRowDxfId="27812"/>
    <tableColumn id="2479" xr3:uid="{C77DF390-AADB-4250-8052-36D9CA615FC8}" name="Column2458" dataDxfId="27811" totalsRowDxfId="27810"/>
    <tableColumn id="2480" xr3:uid="{3CF65FD8-DC66-4B05-A4E8-5E4FBA0C0F16}" name="Column2459" dataDxfId="27809" totalsRowDxfId="27808"/>
    <tableColumn id="2481" xr3:uid="{56EB4E1C-8B53-4CFD-AAE0-78CE8AE90A54}" name="Column2460" dataDxfId="27807" totalsRowDxfId="27806"/>
    <tableColumn id="2482" xr3:uid="{E6F30089-927A-49A1-90EC-120AF971FE21}" name="Column2461" dataDxfId="27805" totalsRowDxfId="27804"/>
    <tableColumn id="2483" xr3:uid="{210B2BCF-0F84-4303-B8B0-5B467533622C}" name="Column2462" dataDxfId="27803" totalsRowDxfId="27802"/>
    <tableColumn id="2484" xr3:uid="{513AD719-66BF-4FA9-A7B0-98D8490B5094}" name="Column2463" dataDxfId="27801" totalsRowDxfId="27800"/>
    <tableColumn id="2485" xr3:uid="{14E778A4-40BF-4176-B694-AC3DA4EF4FAD}" name="Column2464" dataDxfId="27799" totalsRowDxfId="27798"/>
    <tableColumn id="2486" xr3:uid="{2A3C3B4F-CD13-4D14-8832-8E2D55D9C09C}" name="Column2465" dataDxfId="27797" totalsRowDxfId="27796"/>
    <tableColumn id="2487" xr3:uid="{9805EAD0-B422-49BA-859B-E358A57ACC7A}" name="Column2466" dataDxfId="27795" totalsRowDxfId="27794"/>
    <tableColumn id="2488" xr3:uid="{85A0AB83-A4A0-4246-BDC6-D4131EA7A884}" name="Column2467" dataDxfId="27793" totalsRowDxfId="27792"/>
    <tableColumn id="2489" xr3:uid="{5DC16DA5-C473-4A38-8964-636BBCC35E61}" name="Column2468" dataDxfId="27791" totalsRowDxfId="27790"/>
    <tableColumn id="2490" xr3:uid="{40ED5A99-487A-45DD-9A2E-944DE0381396}" name="Column2469" dataDxfId="27789" totalsRowDxfId="27788"/>
    <tableColumn id="2491" xr3:uid="{BCF61825-232F-4A93-BF3B-4339CC6EFD25}" name="Column2470" dataDxfId="27787" totalsRowDxfId="27786"/>
    <tableColumn id="2492" xr3:uid="{B29FE09F-7067-40A4-8EC6-C5764CCC5AF8}" name="Column2471" dataDxfId="27785" totalsRowDxfId="27784"/>
    <tableColumn id="2493" xr3:uid="{2F9F7620-AFD2-4046-A147-CF869F6B4111}" name="Column2472" dataDxfId="27783" totalsRowDxfId="27782"/>
    <tableColumn id="2494" xr3:uid="{B2565609-DB67-4437-997F-21D4FA5754BC}" name="Column2473" dataDxfId="27781" totalsRowDxfId="27780"/>
    <tableColumn id="2495" xr3:uid="{DEA40A55-8A96-412B-846E-E001EBF5C3D5}" name="Column2474" dataDxfId="27779" totalsRowDxfId="27778"/>
    <tableColumn id="2496" xr3:uid="{AEE4E86A-558F-4E33-8490-838986827D82}" name="Column2475" dataDxfId="27777" totalsRowDxfId="27776"/>
    <tableColumn id="2497" xr3:uid="{1219EA70-AFF6-4622-B723-11C55918D173}" name="Column2476" dataDxfId="27775" totalsRowDxfId="27774"/>
    <tableColumn id="2498" xr3:uid="{9C0E949E-0547-444F-BC45-211D9FD7EFF6}" name="Column2477" dataDxfId="27773" totalsRowDxfId="27772"/>
    <tableColumn id="2499" xr3:uid="{C70399F2-F1EE-4177-A3E7-6FBA987CE2C9}" name="Column2478" dataDxfId="27771" totalsRowDxfId="27770"/>
    <tableColumn id="2500" xr3:uid="{8806D2D6-47B4-48E9-9B6B-A55F27E52090}" name="Column2479" dataDxfId="27769" totalsRowDxfId="27768"/>
    <tableColumn id="2501" xr3:uid="{6F338571-A928-44EF-B2B0-90716D3BBC87}" name="Column2480" dataDxfId="27767" totalsRowDxfId="27766"/>
    <tableColumn id="2502" xr3:uid="{8D8508CA-2CBB-4AA2-AC3F-488AD9F71ADE}" name="Column2481" dataDxfId="27765" totalsRowDxfId="27764"/>
    <tableColumn id="2503" xr3:uid="{1402A1A4-2BA9-4BEF-82C6-88C827C48C5E}" name="Column2482" dataDxfId="27763" totalsRowDxfId="27762"/>
    <tableColumn id="2504" xr3:uid="{E8FA3C30-E9B7-4DEA-B498-3B4B71C7B2B2}" name="Column2483" dataDxfId="27761" totalsRowDxfId="27760"/>
    <tableColumn id="2505" xr3:uid="{7646BEC2-B2D4-4788-B5E1-5960CA898CC4}" name="Column2484" dataDxfId="27759" totalsRowDxfId="27758"/>
    <tableColumn id="2506" xr3:uid="{6A7979EB-DB90-437F-8585-C761BB75FBFA}" name="Column2485" dataDxfId="27757" totalsRowDxfId="27756"/>
    <tableColumn id="2507" xr3:uid="{16035ADB-C071-4BE6-AACC-D7A38516DC2B}" name="Column2486" dataDxfId="27755" totalsRowDxfId="27754"/>
    <tableColumn id="2508" xr3:uid="{3854B8EF-96C0-4959-B0DD-A0C5BA66442F}" name="Column2487" dataDxfId="27753" totalsRowDxfId="27752"/>
    <tableColumn id="2509" xr3:uid="{C8DDA322-1813-4B9A-BDE8-0FFCA3BA8B9D}" name="Column2488" dataDxfId="27751" totalsRowDxfId="27750"/>
    <tableColumn id="2510" xr3:uid="{89CF7561-760E-49C3-BF33-C85DC11932E6}" name="Column2489" dataDxfId="27749" totalsRowDxfId="27748"/>
    <tableColumn id="2511" xr3:uid="{D8FC9C29-4E80-4C3F-834C-4CCE694558FB}" name="Column2490" dataDxfId="27747" totalsRowDxfId="27746"/>
    <tableColumn id="2512" xr3:uid="{DABE749D-1EE6-4C8A-8933-25D624530386}" name="Column2491" dataDxfId="27745" totalsRowDxfId="27744"/>
    <tableColumn id="2513" xr3:uid="{4D2E2A85-FB6F-4C22-A79C-BB2D27E533DA}" name="Column2492" dataDxfId="27743" totalsRowDxfId="27742"/>
    <tableColumn id="2514" xr3:uid="{2857EBBE-66FC-4048-B159-DDC2BC4170D7}" name="Column2493" dataDxfId="27741" totalsRowDxfId="27740"/>
    <tableColumn id="2515" xr3:uid="{F0F88AEF-5D54-40E7-BEDD-D81DD8819FAF}" name="Column2494" dataDxfId="27739" totalsRowDxfId="27738"/>
    <tableColumn id="2516" xr3:uid="{5A39B2A6-3A68-4AD9-910E-766AFB92BD42}" name="Column2495" dataDxfId="27737" totalsRowDxfId="27736"/>
    <tableColumn id="2517" xr3:uid="{DFA11974-C3F9-44B3-967A-54EE527AE805}" name="Column2496" dataDxfId="27735" totalsRowDxfId="27734"/>
    <tableColumn id="2518" xr3:uid="{2107637A-0C8B-4812-8EF4-32D335891C30}" name="Column2497" dataDxfId="27733" totalsRowDxfId="27732"/>
    <tableColumn id="2519" xr3:uid="{F6AF23D7-C4BA-4A67-AC5C-515954D61121}" name="Column2498" dataDxfId="27731" totalsRowDxfId="27730"/>
    <tableColumn id="2520" xr3:uid="{F041B45E-1721-4A47-8802-8FB5ADB4F153}" name="Column2499" dataDxfId="27729" totalsRowDxfId="27728"/>
    <tableColumn id="2521" xr3:uid="{25F94641-93C2-4021-9F8E-AE3FAFA698AE}" name="Column2500" dataDxfId="27727" totalsRowDxfId="27726"/>
    <tableColumn id="2522" xr3:uid="{75F1B90F-99C0-4151-ABFA-F81F61B2D19C}" name="Column2501" dataDxfId="27725" totalsRowDxfId="27724"/>
    <tableColumn id="2523" xr3:uid="{26E600EB-4343-4878-B597-C1C68DCF4B20}" name="Column2502" dataDxfId="27723" totalsRowDxfId="27722"/>
    <tableColumn id="2524" xr3:uid="{CFF1EA7E-B55D-49C2-B85F-AF42CD9477A4}" name="Column2503" dataDxfId="27721" totalsRowDxfId="27720"/>
    <tableColumn id="2525" xr3:uid="{ADBCB18B-258B-4DD8-BCBF-D954EC51FF68}" name="Column2504" dataDxfId="27719" totalsRowDxfId="27718"/>
    <tableColumn id="2526" xr3:uid="{DC53359C-7586-4871-B600-87D7174F558F}" name="Column2505" dataDxfId="27717" totalsRowDxfId="27716"/>
    <tableColumn id="2527" xr3:uid="{27E8AA9C-9200-46E9-8993-87D8ED17BD19}" name="Column2506" dataDxfId="27715" totalsRowDxfId="27714"/>
    <tableColumn id="2528" xr3:uid="{529E0A57-7B39-4BD6-A0FD-396B5A651F97}" name="Column2507" dataDxfId="27713" totalsRowDxfId="27712"/>
    <tableColumn id="2529" xr3:uid="{A0117482-BFF3-4505-B1EE-337E7AA2416E}" name="Column2508" dataDxfId="27711" totalsRowDxfId="27710"/>
    <tableColumn id="2530" xr3:uid="{3B94D926-346C-49B3-8C30-113673077E16}" name="Column2509" dataDxfId="27709" totalsRowDxfId="27708"/>
    <tableColumn id="2531" xr3:uid="{1A39F7AF-E01A-49C5-8F88-E1489BDDC813}" name="Column2510" dataDxfId="27707" totalsRowDxfId="27706"/>
    <tableColumn id="2532" xr3:uid="{886DAAC2-0410-4F67-9C22-67F652B5582B}" name="Column2511" dataDxfId="27705" totalsRowDxfId="27704"/>
    <tableColumn id="2533" xr3:uid="{EF379E91-F431-4EC5-AB49-8455CB0F29A8}" name="Column2512" dataDxfId="27703" totalsRowDxfId="27702"/>
    <tableColumn id="2534" xr3:uid="{5CB3E871-E4A5-43CE-B943-204729351449}" name="Column2513" dataDxfId="27701" totalsRowDxfId="27700"/>
    <tableColumn id="2535" xr3:uid="{805E1AC4-CCA0-49AD-B819-46A2BF44CECE}" name="Column2514" dataDxfId="27699" totalsRowDxfId="27698"/>
    <tableColumn id="2536" xr3:uid="{F95EF8D6-0B07-4CB7-88AF-94B445E6C6C0}" name="Column2515" dataDxfId="27697" totalsRowDxfId="27696"/>
    <tableColumn id="2537" xr3:uid="{C6F78D53-6AEB-4EC2-BD1B-64D8629744A5}" name="Column2516" dataDxfId="27695" totalsRowDxfId="27694"/>
    <tableColumn id="2538" xr3:uid="{1DC4077D-B4BC-4E88-8653-E66FC847D2BA}" name="Column2517" dataDxfId="27693" totalsRowDxfId="27692"/>
    <tableColumn id="2539" xr3:uid="{E5C69222-28CC-4FA0-B428-A19F67C8A824}" name="Column2518" dataDxfId="27691" totalsRowDxfId="27690"/>
    <tableColumn id="2540" xr3:uid="{6B8A6C97-44FD-4B3A-991D-F99074E30EAB}" name="Column2519" dataDxfId="27689" totalsRowDxfId="27688"/>
    <tableColumn id="2541" xr3:uid="{4F7F7A46-42CD-4A17-AE96-49C3828F420F}" name="Column2520" dataDxfId="27687" totalsRowDxfId="27686"/>
    <tableColumn id="2542" xr3:uid="{CE8CB509-7CF6-4C2E-8101-9A44906E1F0E}" name="Column2521" dataDxfId="27685" totalsRowDxfId="27684"/>
    <tableColumn id="2543" xr3:uid="{AAF8E7AF-C2B1-4361-9299-A412019B7B50}" name="Column2522" dataDxfId="27683" totalsRowDxfId="27682"/>
    <tableColumn id="2544" xr3:uid="{EE8EBB01-90CE-48EB-B7B6-9D7CEF01F6ED}" name="Column2523" dataDxfId="27681" totalsRowDxfId="27680"/>
    <tableColumn id="2545" xr3:uid="{5F513B1C-D38B-41EF-80CE-84D990643563}" name="Column2524" dataDxfId="27679" totalsRowDxfId="27678"/>
    <tableColumn id="2546" xr3:uid="{F2201F0A-E997-4BC9-94EC-79E33E390AE7}" name="Column2525" dataDxfId="27677" totalsRowDxfId="27676"/>
    <tableColumn id="2547" xr3:uid="{5A08BABE-6E8E-4983-AAF6-B78709515E90}" name="Column2526" dataDxfId="27675" totalsRowDxfId="27674"/>
    <tableColumn id="2548" xr3:uid="{856D0E23-4DFC-4C58-B878-1CE287C382E0}" name="Column2527" dataDxfId="27673" totalsRowDxfId="27672"/>
    <tableColumn id="2549" xr3:uid="{058BB2DA-7680-454F-9E62-AAD47442D5CD}" name="Column2528" dataDxfId="27671" totalsRowDxfId="27670"/>
    <tableColumn id="2550" xr3:uid="{D4698DF3-A2E9-4E0A-81D7-ED72F493C464}" name="Column2529" dataDxfId="27669" totalsRowDxfId="27668"/>
    <tableColumn id="2551" xr3:uid="{69CED3A4-9E74-4184-BC25-C8E02B5C87C3}" name="Column2530" dataDxfId="27667" totalsRowDxfId="27666"/>
    <tableColumn id="2552" xr3:uid="{4BE59FF0-1634-40E2-A651-4582EC9A13D9}" name="Column2531" dataDxfId="27665" totalsRowDxfId="27664"/>
    <tableColumn id="2553" xr3:uid="{79B8579C-7471-4952-A2F7-0A2C03824DC3}" name="Column2532" dataDxfId="27663" totalsRowDxfId="27662"/>
    <tableColumn id="2554" xr3:uid="{05855FB6-C220-4535-A35B-79ABE2C3C6AA}" name="Column2533" dataDxfId="27661" totalsRowDxfId="27660"/>
    <tableColumn id="2555" xr3:uid="{FEF6403D-CDAA-4AF0-A7F8-13EB67D20442}" name="Column2534" dataDxfId="27659" totalsRowDxfId="27658"/>
    <tableColumn id="2556" xr3:uid="{38A7BE42-EB31-4ABE-876F-4017CBBB6C80}" name="Column2535" dataDxfId="27657" totalsRowDxfId="27656"/>
    <tableColumn id="2557" xr3:uid="{E351D4F1-CE02-42A6-92B4-26DC059AD510}" name="Column2536" dataDxfId="27655" totalsRowDxfId="27654"/>
    <tableColumn id="2558" xr3:uid="{105C5040-96F8-4F39-B8A5-EE1CADE4EECB}" name="Column2537" dataDxfId="27653" totalsRowDxfId="27652"/>
    <tableColumn id="2559" xr3:uid="{09204F76-43B7-477C-8CA3-B7833BB855DC}" name="Column2538" dataDxfId="27651" totalsRowDxfId="27650"/>
    <tableColumn id="2560" xr3:uid="{B0858552-4435-4ED5-AE59-8BD3AB16DC45}" name="Column2539" dataDxfId="27649" totalsRowDxfId="27648"/>
    <tableColumn id="2561" xr3:uid="{FCD8006B-7076-49A6-A965-F26EF2980B70}" name="Column2540" dataDxfId="27647" totalsRowDxfId="27646"/>
    <tableColumn id="2562" xr3:uid="{02FB7CF4-A51B-4CC5-943C-A89CDE6A5E98}" name="Column2541" dataDxfId="27645" totalsRowDxfId="27644"/>
    <tableColumn id="2563" xr3:uid="{300C6BB3-7DD8-4E22-90B6-CF89D5737DEE}" name="Column2542" dataDxfId="27643" totalsRowDxfId="27642"/>
    <tableColumn id="2564" xr3:uid="{293048F8-5171-40B9-8433-97EFDAAEADF9}" name="Column2543" dataDxfId="27641" totalsRowDxfId="27640"/>
    <tableColumn id="2565" xr3:uid="{19A0E9CF-E3F8-4D49-93F8-9908C43BD940}" name="Column2544" dataDxfId="27639" totalsRowDxfId="27638"/>
    <tableColumn id="2566" xr3:uid="{02293BA2-A5B5-408E-B4BF-77170A5DABA8}" name="Column2545" dataDxfId="27637" totalsRowDxfId="27636"/>
    <tableColumn id="2567" xr3:uid="{BEE9D79A-CE76-411E-BADB-1110623AA5E8}" name="Column2546" dataDxfId="27635" totalsRowDxfId="27634"/>
    <tableColumn id="2568" xr3:uid="{58F6CD29-C11A-4454-8BB3-08D78ECA76EF}" name="Column2547" dataDxfId="27633" totalsRowDxfId="27632"/>
    <tableColumn id="2569" xr3:uid="{C5CEAE0E-61EC-4A71-B519-65D645B4D624}" name="Column2548" dataDxfId="27631" totalsRowDxfId="27630"/>
    <tableColumn id="2570" xr3:uid="{6384A6E5-FA77-4C95-824D-773259E52BB2}" name="Column2549" dataDxfId="27629" totalsRowDxfId="27628"/>
    <tableColumn id="2571" xr3:uid="{D35A44E8-2FCF-4B83-AD8E-056F5C5F6D8B}" name="Column2550" dataDxfId="27627" totalsRowDxfId="27626"/>
    <tableColumn id="2572" xr3:uid="{A44EBA70-6E77-42E7-B5AD-D523FAD3DF7D}" name="Column2551" dataDxfId="27625" totalsRowDxfId="27624"/>
    <tableColumn id="2573" xr3:uid="{4431278F-65A3-41CD-9011-13E897A360CB}" name="Column2552" dataDxfId="27623" totalsRowDxfId="27622"/>
    <tableColumn id="2574" xr3:uid="{0922221A-CE99-41FF-A411-B357476827B1}" name="Column2553" dataDxfId="27621" totalsRowDxfId="27620"/>
    <tableColumn id="2575" xr3:uid="{096317BE-6E7E-4E65-AAB3-7A83ABC2F32D}" name="Column2554" dataDxfId="27619" totalsRowDxfId="27618"/>
    <tableColumn id="2576" xr3:uid="{5AAC1E6B-A4D9-4601-B84B-0CFD4B2E9E35}" name="Column2555" dataDxfId="27617" totalsRowDxfId="27616"/>
    <tableColumn id="2577" xr3:uid="{BEEFCF99-2033-455F-8947-858F11EB1092}" name="Column2556" dataDxfId="27615" totalsRowDxfId="27614"/>
    <tableColumn id="2578" xr3:uid="{DAC862A9-F751-496F-BD78-9725E60CFDDB}" name="Column2557" dataDxfId="27613" totalsRowDxfId="27612"/>
    <tableColumn id="2579" xr3:uid="{4301D924-275A-459B-B1DF-6BE2125AED9E}" name="Column2558" dataDxfId="27611" totalsRowDxfId="27610"/>
    <tableColumn id="2580" xr3:uid="{AF7F18D5-89A6-4F3E-8206-F60CB0D04D92}" name="Column2559" dataDxfId="27609" totalsRowDxfId="27608"/>
    <tableColumn id="2581" xr3:uid="{6C40E2FB-1346-4CBA-9DFE-4225BFABD902}" name="Column2560" dataDxfId="27607" totalsRowDxfId="27606"/>
    <tableColumn id="2582" xr3:uid="{6DFA657D-840F-4CD2-A100-C8B914594174}" name="Column2561" dataDxfId="27605" totalsRowDxfId="27604"/>
    <tableColumn id="2583" xr3:uid="{B55BCEE8-D227-4222-964D-97F0124A7D6E}" name="Column2562" dataDxfId="27603" totalsRowDxfId="27602"/>
    <tableColumn id="2584" xr3:uid="{32E07415-40F4-4825-9442-1839B196180C}" name="Column2563" dataDxfId="27601" totalsRowDxfId="27600"/>
    <tableColumn id="2585" xr3:uid="{63CAD0AC-7A84-48F0-AE0F-BCB6C04E3CA7}" name="Column2564" dataDxfId="27599" totalsRowDxfId="27598"/>
    <tableColumn id="2586" xr3:uid="{52A0E8A6-064B-4CDE-907E-5DF0BC35536F}" name="Column2565" dataDxfId="27597" totalsRowDxfId="27596"/>
    <tableColumn id="2587" xr3:uid="{9A51A01C-20C7-414B-92F8-83AA0EF70B76}" name="Column2566" dataDxfId="27595" totalsRowDxfId="27594"/>
    <tableColumn id="2588" xr3:uid="{C308E0E3-6D7B-4E0E-BEFB-24A20FF66009}" name="Column2567" dataDxfId="27593" totalsRowDxfId="27592"/>
    <tableColumn id="2589" xr3:uid="{951B074F-0354-48F0-8090-16E5AC45C658}" name="Column2568" dataDxfId="27591" totalsRowDxfId="27590"/>
    <tableColumn id="2590" xr3:uid="{A5F40252-1DEB-4DE9-8D79-13BEFC0F7904}" name="Column2569" dataDxfId="27589" totalsRowDxfId="27588"/>
    <tableColumn id="2591" xr3:uid="{9A3945B9-A137-4DC7-BDC9-133621CCAA81}" name="Column2570" dataDxfId="27587" totalsRowDxfId="27586"/>
    <tableColumn id="2592" xr3:uid="{31E21D1B-469E-4851-942E-8293C34F5F41}" name="Column2571" dataDxfId="27585" totalsRowDxfId="27584"/>
    <tableColumn id="2593" xr3:uid="{8677C17C-7BB2-4C9B-9E8B-2ABDB72EAB52}" name="Column2572" dataDxfId="27583" totalsRowDxfId="27582"/>
    <tableColumn id="2594" xr3:uid="{D7E16339-55EF-468F-9409-FA86BED869DA}" name="Column2573" dataDxfId="27581" totalsRowDxfId="27580"/>
    <tableColumn id="2595" xr3:uid="{B641E3F8-8B78-4536-A180-35A548E9B2A7}" name="Column2574" dataDxfId="27579" totalsRowDxfId="27578"/>
    <tableColumn id="2596" xr3:uid="{5FBDBC40-4510-4DEA-A0FE-961332785C81}" name="Column2575" dataDxfId="27577" totalsRowDxfId="27576"/>
    <tableColumn id="2597" xr3:uid="{CE6156C9-F209-4495-89FC-15D654DAA4DE}" name="Column2576" dataDxfId="27575" totalsRowDxfId="27574"/>
    <tableColumn id="2598" xr3:uid="{D5FEBC1B-2127-4E0A-8FB1-DD8D4FCE6ACF}" name="Column2577" dataDxfId="27573" totalsRowDxfId="27572"/>
    <tableColumn id="2599" xr3:uid="{EE1276AF-F2B7-4BCA-889D-E21AE4197849}" name="Column2578" dataDxfId="27571" totalsRowDxfId="27570"/>
    <tableColumn id="2600" xr3:uid="{285C5F64-55A2-4B27-86CC-09EB858E4A79}" name="Column2579" dataDxfId="27569" totalsRowDxfId="27568"/>
    <tableColumn id="2601" xr3:uid="{DF5CD6D4-BABE-420F-B90A-AF3352195910}" name="Column2580" dataDxfId="27567" totalsRowDxfId="27566"/>
    <tableColumn id="2602" xr3:uid="{CD0F4707-8EA8-4C81-813E-0B71822F4D5A}" name="Column2581" dataDxfId="27565" totalsRowDxfId="27564"/>
    <tableColumn id="2603" xr3:uid="{0E10EB38-8D87-469C-B804-C58353BE4387}" name="Column2582" dataDxfId="27563" totalsRowDxfId="27562"/>
    <tableColumn id="2604" xr3:uid="{8CB3E8D6-82CB-4385-AC97-ABCCE665544E}" name="Column2583" dataDxfId="27561" totalsRowDxfId="27560"/>
    <tableColumn id="2605" xr3:uid="{343A6E56-9765-48A6-B1DA-F065463A6CA6}" name="Column2584" dataDxfId="27559" totalsRowDxfId="27558"/>
    <tableColumn id="2606" xr3:uid="{F8F7DB2D-4DB2-4CFB-871A-CFA6346B3E92}" name="Column2585" dataDxfId="27557" totalsRowDxfId="27556"/>
    <tableColumn id="2607" xr3:uid="{D65A1B4A-A9C9-4E42-BE0F-A56C221D969C}" name="Column2586" dataDxfId="27555" totalsRowDxfId="27554"/>
    <tableColumn id="2608" xr3:uid="{5B158912-C273-4EEF-9FE5-4695A2347C4C}" name="Column2587" dataDxfId="27553" totalsRowDxfId="27552"/>
    <tableColumn id="2609" xr3:uid="{89207E58-BD95-4EEE-91CA-4C2B06811F74}" name="Column2588" dataDxfId="27551" totalsRowDxfId="27550"/>
    <tableColumn id="2610" xr3:uid="{32300E28-C953-4ECA-B26B-71F32F90044E}" name="Column2589" dataDxfId="27549" totalsRowDxfId="27548"/>
    <tableColumn id="2611" xr3:uid="{8560A645-C34B-4717-846E-F70E9A2E94EB}" name="Column2590" dataDxfId="27547" totalsRowDxfId="27546"/>
    <tableColumn id="2612" xr3:uid="{449D8A5A-B35F-4C31-9823-586B28150BA1}" name="Column2591" dataDxfId="27545" totalsRowDxfId="27544"/>
    <tableColumn id="2613" xr3:uid="{962E2445-45D7-4608-8CB5-7DE42CFFD34D}" name="Column2592" dataDxfId="27543" totalsRowDxfId="27542"/>
    <tableColumn id="2614" xr3:uid="{AFB6D7B9-3FED-4DEA-994B-EC2032BE0F0B}" name="Column2593" dataDxfId="27541" totalsRowDxfId="27540"/>
    <tableColumn id="2615" xr3:uid="{B77498DA-934A-4752-BBDB-322804CB3D5D}" name="Column2594" dataDxfId="27539" totalsRowDxfId="27538"/>
    <tableColumn id="2616" xr3:uid="{F1B3E447-7FA3-4EDB-9A50-622E33F4FCD6}" name="Column2595" dataDxfId="27537" totalsRowDxfId="27536"/>
    <tableColumn id="2617" xr3:uid="{E142FCAF-1104-40FB-9BB9-86D673D55401}" name="Column2596" dataDxfId="27535" totalsRowDxfId="27534"/>
    <tableColumn id="2618" xr3:uid="{496CF0A7-A088-488E-8E47-9217A46525A3}" name="Column2597" dataDxfId="27533" totalsRowDxfId="27532"/>
    <tableColumn id="2619" xr3:uid="{14A91819-8A29-48C4-B15F-BDF026C99BCA}" name="Column2598" dataDxfId="27531" totalsRowDxfId="27530"/>
    <tableColumn id="2620" xr3:uid="{E7A3AA73-BD61-473D-B74B-DC17E1F4F0C2}" name="Column2599" dataDxfId="27529" totalsRowDxfId="27528"/>
    <tableColumn id="2621" xr3:uid="{06466C71-C87E-4CE2-943C-1DF0F0CC6FE2}" name="Column2600" dataDxfId="27527" totalsRowDxfId="27526"/>
    <tableColumn id="2622" xr3:uid="{768C1B7F-2624-4182-98FF-1906D12D42EA}" name="Column2601" dataDxfId="27525" totalsRowDxfId="27524"/>
    <tableColumn id="2623" xr3:uid="{F87A7FC4-5422-4661-AF58-AB7B8960F1D3}" name="Column2602" dataDxfId="27523" totalsRowDxfId="27522"/>
    <tableColumn id="2624" xr3:uid="{3283051C-A5EA-4632-A27A-9C971EB7ADD0}" name="Column2603" dataDxfId="27521" totalsRowDxfId="27520"/>
    <tableColumn id="2625" xr3:uid="{CA352F58-5631-4575-B54F-AF5D790B48A0}" name="Column2604" dataDxfId="27519" totalsRowDxfId="27518"/>
    <tableColumn id="2626" xr3:uid="{743023C8-68E3-4B7A-8311-AA739967B8BE}" name="Column2605" dataDxfId="27517" totalsRowDxfId="27516"/>
    <tableColumn id="2627" xr3:uid="{EBCE2FB0-285A-45B9-AD35-31933AE9A59C}" name="Column2606" dataDxfId="27515" totalsRowDxfId="27514"/>
    <tableColumn id="2628" xr3:uid="{35CD5811-BE2B-4B32-8AEC-EC493030D4FD}" name="Column2607" dataDxfId="27513" totalsRowDxfId="27512"/>
    <tableColumn id="2629" xr3:uid="{53189B88-7D78-46EA-996E-502344527DAB}" name="Column2608" dataDxfId="27511" totalsRowDxfId="27510"/>
    <tableColumn id="2630" xr3:uid="{3570B2E1-83A9-4619-8862-F399048B4B57}" name="Column2609" dataDxfId="27509" totalsRowDxfId="27508"/>
    <tableColumn id="2631" xr3:uid="{B40476B0-21E5-4E7D-A73A-DDE48F1F2458}" name="Column2610" dataDxfId="27507" totalsRowDxfId="27506"/>
    <tableColumn id="2632" xr3:uid="{B63E3EDC-B61B-409D-B36A-6E70BC7495E2}" name="Column2611" dataDxfId="27505" totalsRowDxfId="27504"/>
    <tableColumn id="2633" xr3:uid="{F17D425B-5F0A-41F3-8B22-281996288642}" name="Column2612" dataDxfId="27503" totalsRowDxfId="27502"/>
    <tableColumn id="2634" xr3:uid="{37BBC810-707D-4727-8B5E-7161E396D0C6}" name="Column2613" dataDxfId="27501" totalsRowDxfId="27500"/>
    <tableColumn id="2635" xr3:uid="{3F5B6556-638C-44F4-A0C9-E2099146F83A}" name="Column2614" dataDxfId="27499" totalsRowDxfId="27498"/>
    <tableColumn id="2636" xr3:uid="{CF187F1F-35A1-4EE9-97CE-F783180BFC0B}" name="Column2615" dataDxfId="27497" totalsRowDxfId="27496"/>
    <tableColumn id="2637" xr3:uid="{55A845F6-A774-430D-9504-DCE3CBAC54D7}" name="Column2616" dataDxfId="27495" totalsRowDxfId="27494"/>
    <tableColumn id="2638" xr3:uid="{0F995F49-18C2-4F88-9958-B41D0157AF5B}" name="Column2617" dataDxfId="27493" totalsRowDxfId="27492"/>
    <tableColumn id="2639" xr3:uid="{F7E41C02-5E4F-464E-A7EB-46BB677396AE}" name="Column2618" dataDxfId="27491" totalsRowDxfId="27490"/>
    <tableColumn id="2640" xr3:uid="{7C024581-62AE-472B-A468-21EEF5B983A9}" name="Column2619" dataDxfId="27489" totalsRowDxfId="27488"/>
    <tableColumn id="2641" xr3:uid="{8D858F13-07E0-4FA5-A07E-D2AC0EA45F92}" name="Column2620" dataDxfId="27487" totalsRowDxfId="27486"/>
    <tableColumn id="2642" xr3:uid="{2444FCD0-58C0-4933-BE92-069C32026E45}" name="Column2621" dataDxfId="27485" totalsRowDxfId="27484"/>
    <tableColumn id="2643" xr3:uid="{611B5322-29FD-46BA-8B41-B4F5E8D7D9C8}" name="Column2622" dataDxfId="27483" totalsRowDxfId="27482"/>
    <tableColumn id="2644" xr3:uid="{7F93ED2E-A196-4A4C-B437-8F57E0D3D27A}" name="Column2623" dataDxfId="27481" totalsRowDxfId="27480"/>
    <tableColumn id="2645" xr3:uid="{44569D7A-98D1-4F07-A1A2-44A486DFFF86}" name="Column2624" dataDxfId="27479" totalsRowDxfId="27478"/>
    <tableColumn id="2646" xr3:uid="{73565C72-3DE9-4EE6-9504-C16EFC9A3CFD}" name="Column2625" dataDxfId="27477" totalsRowDxfId="27476"/>
    <tableColumn id="2647" xr3:uid="{73692D56-E470-49B7-88C7-8C3A54EB0ED4}" name="Column2626" dataDxfId="27475" totalsRowDxfId="27474"/>
    <tableColumn id="2648" xr3:uid="{0AA81032-CC63-47E4-8F5D-D0F4DCEEB672}" name="Column2627" dataDxfId="27473" totalsRowDxfId="27472"/>
    <tableColumn id="2649" xr3:uid="{740653FF-B5BF-40EC-98D5-80BBE3FB2D66}" name="Column2628" dataDxfId="27471" totalsRowDxfId="27470"/>
    <tableColumn id="2650" xr3:uid="{D7DACD07-2F8A-41AD-AA9C-B5D74557955C}" name="Column2629" dataDxfId="27469" totalsRowDxfId="27468"/>
    <tableColumn id="2651" xr3:uid="{FB929535-55A7-40C9-8731-5754952D5868}" name="Column2630" dataDxfId="27467" totalsRowDxfId="27466"/>
    <tableColumn id="2652" xr3:uid="{7BB8704D-3BF0-478D-9FE6-DB452B9A080D}" name="Column2631" dataDxfId="27465" totalsRowDxfId="27464"/>
    <tableColumn id="2653" xr3:uid="{5705EFFB-FAFF-4AEF-8FD6-8E68B7D10267}" name="Column2632" dataDxfId="27463" totalsRowDxfId="27462"/>
    <tableColumn id="2654" xr3:uid="{FBFB7B43-3F4D-4F50-814C-1E1EF9E565A1}" name="Column2633" dataDxfId="27461" totalsRowDxfId="27460"/>
    <tableColumn id="2655" xr3:uid="{AA7610FC-C693-4B09-A1C8-2988894F8E1A}" name="Column2634" dataDxfId="27459" totalsRowDxfId="27458"/>
    <tableColumn id="2656" xr3:uid="{ED2CAB46-2CE6-4753-A3BF-771A677D6FD1}" name="Column2635" dataDxfId="27457" totalsRowDxfId="27456"/>
    <tableColumn id="2657" xr3:uid="{9446B557-9E39-4C8B-BAED-7D3B0D3D7BE8}" name="Column2636" dataDxfId="27455" totalsRowDxfId="27454"/>
    <tableColumn id="2658" xr3:uid="{35832A29-EDAF-4D34-A06E-607455630BB9}" name="Column2637" dataDxfId="27453" totalsRowDxfId="27452"/>
    <tableColumn id="2659" xr3:uid="{053C7BB1-6FD1-4812-A722-23975E3C800E}" name="Column2638" dataDxfId="27451" totalsRowDxfId="27450"/>
    <tableColumn id="2660" xr3:uid="{A6854216-0642-47C7-90EC-CEC811CE2940}" name="Column2639" dataDxfId="27449" totalsRowDxfId="27448"/>
    <tableColumn id="2661" xr3:uid="{9551F329-CB0B-4804-B92A-E2A2ED6E3392}" name="Column2640" dataDxfId="27447" totalsRowDxfId="27446"/>
    <tableColumn id="2662" xr3:uid="{B42A0CD9-559A-4239-A3BC-2EC6CFCC80CB}" name="Column2641" dataDxfId="27445" totalsRowDxfId="27444"/>
    <tableColumn id="2663" xr3:uid="{7CF2131F-FD20-4B8C-B0BE-CEEC1B1B4379}" name="Column2642" dataDxfId="27443" totalsRowDxfId="27442"/>
    <tableColumn id="2664" xr3:uid="{4A5AEA39-6646-49C9-B94E-F27819D3F76A}" name="Column2643" dataDxfId="27441" totalsRowDxfId="27440"/>
    <tableColumn id="2665" xr3:uid="{1E7BE6AD-A4B6-47F4-A4DB-0F5800527571}" name="Column2644" dataDxfId="27439" totalsRowDxfId="27438"/>
    <tableColumn id="2666" xr3:uid="{A593C35A-BA65-4853-9B1D-7AAD7D2A8BD9}" name="Column2645" dataDxfId="27437" totalsRowDxfId="27436"/>
    <tableColumn id="2667" xr3:uid="{D238B506-2D8A-4B37-BAD2-E0E202499995}" name="Column2646" dataDxfId="27435" totalsRowDxfId="27434"/>
    <tableColumn id="2668" xr3:uid="{CF7D562D-BE2F-4393-AD00-1A2B6A1F0849}" name="Column2647" dataDxfId="27433" totalsRowDxfId="27432"/>
    <tableColumn id="2669" xr3:uid="{7D19F0FF-832A-4019-93CD-6F3EE878305C}" name="Column2648" dataDxfId="27431" totalsRowDxfId="27430"/>
    <tableColumn id="2670" xr3:uid="{DE4B24C3-7284-40D6-9F99-8263336AFD4D}" name="Column2649" dataDxfId="27429" totalsRowDxfId="27428"/>
    <tableColumn id="2671" xr3:uid="{E7575EAE-4CB4-4B13-8678-0C4BB94FFF27}" name="Column2650" dataDxfId="27427" totalsRowDxfId="27426"/>
    <tableColumn id="2672" xr3:uid="{9AA0A26F-CCF8-4729-9647-4D9ABF5A7F59}" name="Column2651" dataDxfId="27425" totalsRowDxfId="27424"/>
    <tableColumn id="2673" xr3:uid="{40799636-8355-4A45-8FBE-39399B6CDFEC}" name="Column2652" dataDxfId="27423" totalsRowDxfId="27422"/>
    <tableColumn id="2674" xr3:uid="{ED933922-AD93-49C8-9620-53890CDC5D3F}" name="Column2653" dataDxfId="27421" totalsRowDxfId="27420"/>
    <tableColumn id="2675" xr3:uid="{18FAA5BE-5754-44F0-BC7F-14BD7152B327}" name="Column2654" dataDxfId="27419" totalsRowDxfId="27418"/>
    <tableColumn id="2676" xr3:uid="{A4B2D30B-50EA-4CCD-AFC1-982B77548A39}" name="Column2655" dataDxfId="27417" totalsRowDxfId="27416"/>
    <tableColumn id="2677" xr3:uid="{A8730ED7-FD04-4779-B811-C193CCCD1C52}" name="Column2656" dataDxfId="27415" totalsRowDxfId="27414"/>
    <tableColumn id="2678" xr3:uid="{5EE077C6-E5D3-4E60-A5B6-BF33BCBD94C0}" name="Column2657" dataDxfId="27413" totalsRowDxfId="27412"/>
    <tableColumn id="2679" xr3:uid="{984E31BF-6456-44FF-AEDF-4392C510201F}" name="Column2658" dataDxfId="27411" totalsRowDxfId="27410"/>
    <tableColumn id="2680" xr3:uid="{7D597DFD-550F-4B2D-B65B-0950B584D8E7}" name="Column2659" dataDxfId="27409" totalsRowDxfId="27408"/>
    <tableColumn id="2681" xr3:uid="{FA383216-F073-4213-9339-8F971682A7F1}" name="Column2660" dataDxfId="27407" totalsRowDxfId="27406"/>
    <tableColumn id="2682" xr3:uid="{2DD487E8-49E4-43C0-9F2C-71843C9AC4C1}" name="Column2661" dataDxfId="27405" totalsRowDxfId="27404"/>
    <tableColumn id="2683" xr3:uid="{B5D6C71A-59E9-4FAA-AAA7-EC362982D8CB}" name="Column2662" dataDxfId="27403" totalsRowDxfId="27402"/>
    <tableColumn id="2684" xr3:uid="{81121D8F-3250-4FE2-8F69-E3BC6D504592}" name="Column2663" dataDxfId="27401" totalsRowDxfId="27400"/>
    <tableColumn id="2685" xr3:uid="{D8491F75-2A09-4DCB-8D96-4E6962D7E0D5}" name="Column2664" dataDxfId="27399" totalsRowDxfId="27398"/>
    <tableColumn id="2686" xr3:uid="{96128126-427F-4085-8E81-7A16AABCDE0C}" name="Column2665" dataDxfId="27397" totalsRowDxfId="27396"/>
    <tableColumn id="2687" xr3:uid="{B1F2B7D8-BAEB-4E4D-A056-4C5F1FF5FECC}" name="Column2666" dataDxfId="27395" totalsRowDxfId="27394"/>
    <tableColumn id="2688" xr3:uid="{466F7CE3-59FA-43E7-94A6-A7EB426D41A0}" name="Column2667" dataDxfId="27393" totalsRowDxfId="27392"/>
    <tableColumn id="2689" xr3:uid="{A8A2115A-E194-4B2E-A6FA-A86ED38758B7}" name="Column2668" dataDxfId="27391" totalsRowDxfId="27390"/>
    <tableColumn id="2690" xr3:uid="{047E8E9C-EB28-4499-95DF-CB550BB7831C}" name="Column2669" dataDxfId="27389" totalsRowDxfId="27388"/>
    <tableColumn id="2691" xr3:uid="{F4FD2639-D716-463B-88D8-AAD3E0241B3E}" name="Column2670" dataDxfId="27387" totalsRowDxfId="27386"/>
    <tableColumn id="2692" xr3:uid="{77FDCDA4-C6CE-44F4-B5C6-A96C48283180}" name="Column2671" dataDxfId="27385" totalsRowDxfId="27384"/>
    <tableColumn id="2693" xr3:uid="{528FB275-818D-4385-8798-2A20A817856D}" name="Column2672" dataDxfId="27383" totalsRowDxfId="27382"/>
    <tableColumn id="2694" xr3:uid="{63919D99-9EAF-4504-B05A-132E85BC99C1}" name="Column2673" dataDxfId="27381" totalsRowDxfId="27380"/>
    <tableColumn id="2695" xr3:uid="{DC4D995F-2184-4D6E-A055-4F29BBE02865}" name="Column2674" dataDxfId="27379" totalsRowDxfId="27378"/>
    <tableColumn id="2696" xr3:uid="{DE7D0ACA-AD79-47F2-A36E-FB0FBB8D668C}" name="Column2675" dataDxfId="27377" totalsRowDxfId="27376"/>
    <tableColumn id="2697" xr3:uid="{6EDF60A6-CD0A-42EA-9E1D-DBCB486BF743}" name="Column2676" dataDxfId="27375" totalsRowDxfId="27374"/>
    <tableColumn id="2698" xr3:uid="{D3CA55CA-2585-440E-9AE6-B1E1DBAF39E8}" name="Column2677" dataDxfId="27373" totalsRowDxfId="27372"/>
    <tableColumn id="2699" xr3:uid="{0E76A3AD-CCBF-4978-983E-D2BAD9B56C9C}" name="Column2678" dataDxfId="27371" totalsRowDxfId="27370"/>
    <tableColumn id="2700" xr3:uid="{83A59E32-E449-4669-B2AB-600F721A3F35}" name="Column2679" dataDxfId="27369" totalsRowDxfId="27368"/>
    <tableColumn id="2701" xr3:uid="{4DF126A6-7EB0-4517-937A-E0B814B667AC}" name="Column2680" dataDxfId="27367" totalsRowDxfId="27366"/>
    <tableColumn id="2702" xr3:uid="{F079C145-FA26-4EEE-8A09-BA1E15ED0BAF}" name="Column2681" dataDxfId="27365" totalsRowDxfId="27364"/>
    <tableColumn id="2703" xr3:uid="{7D7C0BCC-F866-4CB4-BCCA-EBD8CFF403F2}" name="Column2682" dataDxfId="27363" totalsRowDxfId="27362"/>
    <tableColumn id="2704" xr3:uid="{AB2AD7BE-AA82-4055-B42C-E0CD07EC0F3E}" name="Column2683" dataDxfId="27361" totalsRowDxfId="27360"/>
    <tableColumn id="2705" xr3:uid="{E83BC230-8BF7-4BE8-AEE7-B2001AB96D30}" name="Column2684" dataDxfId="27359" totalsRowDxfId="27358"/>
    <tableColumn id="2706" xr3:uid="{178DED00-A88F-4CC8-9D6C-AD6E5B4276DA}" name="Column2685" dataDxfId="27357" totalsRowDxfId="27356"/>
    <tableColumn id="2707" xr3:uid="{E470E5ED-3B24-4D47-A00F-210F5995F08C}" name="Column2686" dataDxfId="27355" totalsRowDxfId="27354"/>
    <tableColumn id="2708" xr3:uid="{8F392B49-3936-4CBF-AE61-901EFD381A8D}" name="Column2687" dataDxfId="27353" totalsRowDxfId="27352"/>
    <tableColumn id="2709" xr3:uid="{8EB468C8-34C2-4225-98BD-939508092897}" name="Column2688" dataDxfId="27351" totalsRowDxfId="27350"/>
    <tableColumn id="2710" xr3:uid="{B16F5EC7-9FAD-4B1C-A9BC-2286B8671651}" name="Column2689" dataDxfId="27349" totalsRowDxfId="27348"/>
    <tableColumn id="2711" xr3:uid="{8332B73A-F45A-4FE1-A90D-92DA46BE3CB5}" name="Column2690" dataDxfId="27347" totalsRowDxfId="27346"/>
    <tableColumn id="2712" xr3:uid="{043AAF77-D858-4F51-8B2B-055DEC7A0C22}" name="Column2691" dataDxfId="27345" totalsRowDxfId="27344"/>
    <tableColumn id="2713" xr3:uid="{8762FE31-D62D-4E52-8D6F-56F09021D9A1}" name="Column2692" dataDxfId="27343" totalsRowDxfId="27342"/>
    <tableColumn id="2714" xr3:uid="{1DBD7916-DAFC-4CB6-81ED-43B818A38AB4}" name="Column2693" dataDxfId="27341" totalsRowDxfId="27340"/>
    <tableColumn id="2715" xr3:uid="{396A74DD-7448-41C9-A0D5-B8F288F19CCC}" name="Column2694" dataDxfId="27339" totalsRowDxfId="27338"/>
    <tableColumn id="2716" xr3:uid="{F23FF98C-1A40-49C0-BE91-37EA46D454C9}" name="Column2695" dataDxfId="27337" totalsRowDxfId="27336"/>
    <tableColumn id="2717" xr3:uid="{1A6255A7-A182-4628-AC99-39B07BBA768B}" name="Column2696" dataDxfId="27335" totalsRowDxfId="27334"/>
    <tableColumn id="2718" xr3:uid="{3E1C86E4-32EE-4282-92EE-EEED262B443C}" name="Column2697" dataDxfId="27333" totalsRowDxfId="27332"/>
    <tableColumn id="2719" xr3:uid="{049FD004-7CA1-4A11-917E-3F00D5407807}" name="Column2698" dataDxfId="27331" totalsRowDxfId="27330"/>
    <tableColumn id="2720" xr3:uid="{D3848819-5B42-4B0A-98CF-F49725788A6C}" name="Column2699" dataDxfId="27329" totalsRowDxfId="27328"/>
    <tableColumn id="2721" xr3:uid="{A2817F68-1C1F-4C59-87A9-D94630944ECB}" name="Column2700" dataDxfId="27327" totalsRowDxfId="27326"/>
    <tableColumn id="2722" xr3:uid="{70B04855-11A5-4635-9C39-7602AA8B488F}" name="Column2701" dataDxfId="27325" totalsRowDxfId="27324"/>
    <tableColumn id="2723" xr3:uid="{DE9427AA-9F5B-4F75-908F-A879DFFB7494}" name="Column2702" dataDxfId="27323" totalsRowDxfId="27322"/>
    <tableColumn id="2724" xr3:uid="{00DBE8EF-B3EC-45DF-B2F8-70BB3C0F17CA}" name="Column2703" dataDxfId="27321" totalsRowDxfId="27320"/>
    <tableColumn id="2725" xr3:uid="{07F63A7F-304B-4F18-9DBD-F26F7E1E675D}" name="Column2704" dataDxfId="27319" totalsRowDxfId="27318"/>
    <tableColumn id="2726" xr3:uid="{3137DB0A-49B4-4224-96E7-C6F177482523}" name="Column2705" dataDxfId="27317" totalsRowDxfId="27316"/>
    <tableColumn id="2727" xr3:uid="{334D3E78-31D7-462D-9882-5B702CCFD696}" name="Column2706" dataDxfId="27315" totalsRowDxfId="27314"/>
    <tableColumn id="2728" xr3:uid="{49525BD4-A517-4408-820B-EB24AF84341D}" name="Column2707" dataDxfId="27313" totalsRowDxfId="27312"/>
    <tableColumn id="2729" xr3:uid="{0BA6AD9D-C94B-443C-9573-FE5D5B0BD5A8}" name="Column2708" dataDxfId="27311" totalsRowDxfId="27310"/>
    <tableColumn id="2730" xr3:uid="{7B751B45-404E-4880-B195-9BDE7D8F3448}" name="Column2709" dataDxfId="27309" totalsRowDxfId="27308"/>
    <tableColumn id="2731" xr3:uid="{261146F7-8BCD-4746-B2D2-58B47C06114D}" name="Column2710" dataDxfId="27307" totalsRowDxfId="27306"/>
    <tableColumn id="2732" xr3:uid="{1433DEAA-072A-4AB7-A602-3C7C12119B40}" name="Column2711" dataDxfId="27305" totalsRowDxfId="27304"/>
    <tableColumn id="2733" xr3:uid="{1A267789-5DD7-4717-A59A-96B1F5D6890D}" name="Column2712" dataDxfId="27303" totalsRowDxfId="27302"/>
    <tableColumn id="2734" xr3:uid="{945BDF79-A91B-435A-B35F-B9EC30B566DA}" name="Column2713" dataDxfId="27301" totalsRowDxfId="27300"/>
    <tableColumn id="2735" xr3:uid="{245D15F4-D2B5-48EF-9CE8-89DFAB5F1CC7}" name="Column2714" dataDxfId="27299" totalsRowDxfId="27298"/>
    <tableColumn id="2736" xr3:uid="{0219EFEC-499C-499B-AA9D-AA845BDEAF04}" name="Column2715" dataDxfId="27297" totalsRowDxfId="27296"/>
    <tableColumn id="2737" xr3:uid="{938542D1-FD8F-45B4-8040-CD78FC60AC06}" name="Column2716" dataDxfId="27295" totalsRowDxfId="27294"/>
    <tableColumn id="2738" xr3:uid="{FE9C1EF3-0F38-4DAF-8E93-787F52852FFD}" name="Column2717" dataDxfId="27293" totalsRowDxfId="27292"/>
    <tableColumn id="2739" xr3:uid="{FB29C1CF-1DB1-491B-8093-4844A29BAB52}" name="Column2718" dataDxfId="27291" totalsRowDxfId="27290"/>
    <tableColumn id="2740" xr3:uid="{D7DAA44F-A6D9-4572-9FA0-3EE9ACD22238}" name="Column2719" dataDxfId="27289" totalsRowDxfId="27288"/>
    <tableColumn id="2741" xr3:uid="{DBB18D21-D667-4339-A51D-A12374F0D493}" name="Column2720" dataDxfId="27287" totalsRowDxfId="27286"/>
    <tableColumn id="2742" xr3:uid="{2729E430-2B34-445A-B900-9F05EA14D8E1}" name="Column2721" dataDxfId="27285" totalsRowDxfId="27284"/>
    <tableColumn id="2743" xr3:uid="{55EA1CE7-758E-4A09-8179-71ACDCDDACFA}" name="Column2722" dataDxfId="27283" totalsRowDxfId="27282"/>
    <tableColumn id="2744" xr3:uid="{8BED18B7-826B-4175-ACE4-65191B7EB359}" name="Column2723" dataDxfId="27281" totalsRowDxfId="27280"/>
    <tableColumn id="2745" xr3:uid="{CBAB758C-B734-4965-A4FE-FFB010917B5F}" name="Column2724" dataDxfId="27279" totalsRowDxfId="27278"/>
    <tableColumn id="2746" xr3:uid="{9D3B234A-ABBB-4C17-9B1F-8CFFD2DFDF24}" name="Column2725" dataDxfId="27277" totalsRowDxfId="27276"/>
    <tableColumn id="2747" xr3:uid="{BFB002A5-C296-47CF-B2AF-47B6FADECC2A}" name="Column2726" dataDxfId="27275" totalsRowDxfId="27274"/>
    <tableColumn id="2748" xr3:uid="{9AA9E178-FCF8-497C-AF22-AB962C900D44}" name="Column2727" dataDxfId="27273" totalsRowDxfId="27272"/>
    <tableColumn id="2749" xr3:uid="{533D821E-A3CA-464A-9132-C76A2587F4A1}" name="Column2728" dataDxfId="27271" totalsRowDxfId="27270"/>
    <tableColumn id="2750" xr3:uid="{6E009825-9EA6-4088-8F54-44C408BD376F}" name="Column2729" dataDxfId="27269" totalsRowDxfId="27268"/>
    <tableColumn id="2751" xr3:uid="{695ACB6F-1F67-4917-B0F3-3BA300BCAADC}" name="Column2730" dataDxfId="27267" totalsRowDxfId="27266"/>
    <tableColumn id="2752" xr3:uid="{F4B01E4F-9AD2-403E-A1A8-68BF4889D5FB}" name="Column2731" dataDxfId="27265" totalsRowDxfId="27264"/>
    <tableColumn id="2753" xr3:uid="{ABEC135D-5D86-471F-9963-67BA3A2501E7}" name="Column2732" dataDxfId="27263" totalsRowDxfId="27262"/>
    <tableColumn id="2754" xr3:uid="{BF272918-891F-46A5-AE00-FE197F18DE1E}" name="Column2733" dataDxfId="27261" totalsRowDxfId="27260"/>
    <tableColumn id="2755" xr3:uid="{61BC7BC0-594C-4031-A950-12EAEFDAE655}" name="Column2734" dataDxfId="27259" totalsRowDxfId="27258"/>
    <tableColumn id="2756" xr3:uid="{447D87ED-D436-42E3-B12F-2817258D5D42}" name="Column2735" dataDxfId="27257" totalsRowDxfId="27256"/>
    <tableColumn id="2757" xr3:uid="{84967DC7-CD64-48C4-BD98-215130C9C2D8}" name="Column2736" dataDxfId="27255" totalsRowDxfId="27254"/>
    <tableColumn id="2758" xr3:uid="{675EF9BB-E6AD-4FDF-B82F-46101FAE3A63}" name="Column2737" dataDxfId="27253" totalsRowDxfId="27252"/>
    <tableColumn id="2759" xr3:uid="{CB511F21-0312-4241-8E6C-7CE2D9A1DADD}" name="Column2738" dataDxfId="27251" totalsRowDxfId="27250"/>
    <tableColumn id="2760" xr3:uid="{96E3184E-6215-4086-808F-F91E94A7FEDE}" name="Column2739" dataDxfId="27249" totalsRowDxfId="27248"/>
    <tableColumn id="2761" xr3:uid="{F253BB14-748A-4C78-84DE-915CE4F755B3}" name="Column2740" dataDxfId="27247" totalsRowDxfId="27246"/>
    <tableColumn id="2762" xr3:uid="{DBA0A6B1-FEF6-4EA4-9936-C05E04AEB420}" name="Column2741" dataDxfId="27245" totalsRowDxfId="27244"/>
    <tableColumn id="2763" xr3:uid="{4AE767D9-9581-4517-A7B7-DA619BEE6204}" name="Column2742" dataDxfId="27243" totalsRowDxfId="27242"/>
    <tableColumn id="2764" xr3:uid="{661D6299-5F02-477A-8CA4-A84B9ACDE032}" name="Column2743" dataDxfId="27241" totalsRowDxfId="27240"/>
    <tableColumn id="2765" xr3:uid="{BDB611A0-DF96-4B3B-AC73-07B758D72FCB}" name="Column2744" dataDxfId="27239" totalsRowDxfId="27238"/>
    <tableColumn id="2766" xr3:uid="{3CF03791-72B4-496E-BAE7-21809E122BB5}" name="Column2745" dataDxfId="27237" totalsRowDxfId="27236"/>
    <tableColumn id="2767" xr3:uid="{6EE463F0-BDB1-42C5-988F-E4992233D8CF}" name="Column2746" dataDxfId="27235" totalsRowDxfId="27234"/>
    <tableColumn id="2768" xr3:uid="{A57EE683-9A20-4982-B295-6E67755D792C}" name="Column2747" dataDxfId="27233" totalsRowDxfId="27232"/>
    <tableColumn id="2769" xr3:uid="{66A41596-BFA3-4E2B-8949-A2E1B5BA50A8}" name="Column2748" dataDxfId="27231" totalsRowDxfId="27230"/>
    <tableColumn id="2770" xr3:uid="{4170964F-8C81-4BF9-A525-A2546C6FA613}" name="Column2749" dataDxfId="27229" totalsRowDxfId="27228"/>
    <tableColumn id="2771" xr3:uid="{7C7AF9F1-6723-4B67-A261-2236FEB1DB25}" name="Column2750" dataDxfId="27227" totalsRowDxfId="27226"/>
    <tableColumn id="2772" xr3:uid="{6788148E-079E-4109-9A58-C931A3E64EC4}" name="Column2751" dataDxfId="27225" totalsRowDxfId="27224"/>
    <tableColumn id="2773" xr3:uid="{D3EEB373-9F0C-496B-8CA0-946B82A0F852}" name="Column2752" dataDxfId="27223" totalsRowDxfId="27222"/>
    <tableColumn id="2774" xr3:uid="{A52B4342-A17E-4D3C-AC11-F9C456DDA4C7}" name="Column2753" dataDxfId="27221" totalsRowDxfId="27220"/>
    <tableColumn id="2775" xr3:uid="{CD9D1922-46A1-4D4E-A108-B598AA2D04F4}" name="Column2754" dataDxfId="27219" totalsRowDxfId="27218"/>
    <tableColumn id="2776" xr3:uid="{72A0DBBE-84F7-4B27-B384-EBB861710BAD}" name="Column2755" dataDxfId="27217" totalsRowDxfId="27216"/>
    <tableColumn id="2777" xr3:uid="{0FB605FD-CBA4-4AB8-B446-B9E11F0F9775}" name="Column2756" dataDxfId="27215" totalsRowDxfId="27214"/>
    <tableColumn id="2778" xr3:uid="{F9578700-745D-4E90-8EFA-C1ABF77C2FE6}" name="Column2757" dataDxfId="27213" totalsRowDxfId="27212"/>
    <tableColumn id="2779" xr3:uid="{D1CBBFC7-FDF0-4892-8D75-B8B04F913B55}" name="Column2758" dataDxfId="27211" totalsRowDxfId="27210"/>
    <tableColumn id="2780" xr3:uid="{F3CF90EF-16E6-4DE4-A76A-D751587CC5D5}" name="Column2759" dataDxfId="27209" totalsRowDxfId="27208"/>
    <tableColumn id="2781" xr3:uid="{168B3F83-3727-4F5A-92B6-765E373AC406}" name="Column2760" dataDxfId="27207" totalsRowDxfId="27206"/>
    <tableColumn id="2782" xr3:uid="{BDBBFE4E-C924-4A0C-8C8D-1A308ED118AD}" name="Column2761" dataDxfId="27205" totalsRowDxfId="27204"/>
    <tableColumn id="2783" xr3:uid="{504971F2-55DD-45F2-9542-069A7E559C6D}" name="Column2762" dataDxfId="27203" totalsRowDxfId="27202"/>
    <tableColumn id="2784" xr3:uid="{BBD0024F-9098-4A6C-A300-08DCF142CC6D}" name="Column2763" dataDxfId="27201" totalsRowDxfId="27200"/>
    <tableColumn id="2785" xr3:uid="{1655E0A9-1EB3-4176-9E91-FDCD69803E6F}" name="Column2764" dataDxfId="27199" totalsRowDxfId="27198"/>
    <tableColumn id="2786" xr3:uid="{C78A658A-B593-4C70-97FE-A7373BC80896}" name="Column2765" dataDxfId="27197" totalsRowDxfId="27196"/>
    <tableColumn id="2787" xr3:uid="{C482E7F3-9FB8-4F64-8AB2-4CF5204E3198}" name="Column2766" dataDxfId="27195" totalsRowDxfId="27194"/>
    <tableColumn id="2788" xr3:uid="{4A5BA4A4-CD5E-4636-A692-F3D32A4A8E93}" name="Column2767" dataDxfId="27193" totalsRowDxfId="27192"/>
    <tableColumn id="2789" xr3:uid="{5C5EFCC8-A249-4E3C-BEC2-CCAC5EDDDCD5}" name="Column2768" dataDxfId="27191" totalsRowDxfId="27190"/>
    <tableColumn id="2790" xr3:uid="{DF230D11-AC85-42AC-8510-90CBA90CF0F9}" name="Column2769" dataDxfId="27189" totalsRowDxfId="27188"/>
    <tableColumn id="2791" xr3:uid="{D49E697F-15F9-4377-81E5-8B18F20A4B0B}" name="Column2770" dataDxfId="27187" totalsRowDxfId="27186"/>
    <tableColumn id="2792" xr3:uid="{2AA5FBE2-8A0B-4252-BD66-4FD12B5CBB9E}" name="Column2771" dataDxfId="27185" totalsRowDxfId="27184"/>
    <tableColumn id="2793" xr3:uid="{03D4D93F-5E89-406C-BB00-3C8B73B20C7C}" name="Column2772" dataDxfId="27183" totalsRowDxfId="27182"/>
    <tableColumn id="2794" xr3:uid="{539D0FE8-E5CC-45DF-B648-1F7E4F1DF3ED}" name="Column2773" dataDxfId="27181" totalsRowDxfId="27180"/>
    <tableColumn id="2795" xr3:uid="{BA8EF02F-B5D2-42B1-BC10-9A9161AAC40A}" name="Column2774" dataDxfId="27179" totalsRowDxfId="27178"/>
    <tableColumn id="2796" xr3:uid="{FE6F5557-3A26-46FA-AD5C-198ED4F073F3}" name="Column2775" dataDxfId="27177" totalsRowDxfId="27176"/>
    <tableColumn id="2797" xr3:uid="{D76C9CF4-716B-4FD8-82E8-89C8ECB22CE6}" name="Column2776" dataDxfId="27175" totalsRowDxfId="27174"/>
    <tableColumn id="2798" xr3:uid="{7BF3C773-CD01-49D6-A60C-3E746EBCAF03}" name="Column2777" dataDxfId="27173" totalsRowDxfId="27172"/>
    <tableColumn id="2799" xr3:uid="{B0DE7700-C89A-47D4-A27F-F910A0260BBC}" name="Column2778" dataDxfId="27171" totalsRowDxfId="27170"/>
    <tableColumn id="2800" xr3:uid="{ED822981-8291-4E83-840A-70C361DED36C}" name="Column2779" dataDxfId="27169" totalsRowDxfId="27168"/>
    <tableColumn id="2801" xr3:uid="{862CED73-4F15-4844-A629-0E72235955D0}" name="Column2780" dataDxfId="27167" totalsRowDxfId="27166"/>
    <tableColumn id="2802" xr3:uid="{5DFC4309-D6CA-449B-B20B-7C4891120FE8}" name="Column2781" dataDxfId="27165" totalsRowDxfId="27164"/>
    <tableColumn id="2803" xr3:uid="{9FCF9A7A-C4CB-416F-844E-E61192F43846}" name="Column2782" dataDxfId="27163" totalsRowDxfId="27162"/>
    <tableColumn id="2804" xr3:uid="{D6BD8C3F-FF13-4CB4-AE9D-F64D98B3FB94}" name="Column2783" dataDxfId="27161" totalsRowDxfId="27160"/>
    <tableColumn id="2805" xr3:uid="{DBCF1C87-7F5E-4838-A8F0-E0288158E6AA}" name="Column2784" dataDxfId="27159" totalsRowDxfId="27158"/>
    <tableColumn id="2806" xr3:uid="{2E21C108-D497-4935-A780-55090E300FF6}" name="Column2785" dataDxfId="27157" totalsRowDxfId="27156"/>
    <tableColumn id="2807" xr3:uid="{47CB5AE3-D7EB-49DD-A544-A71570369303}" name="Column2786" dataDxfId="27155" totalsRowDxfId="27154"/>
    <tableColumn id="2808" xr3:uid="{24D06A5F-73BF-4C8A-A564-D6B812D79A1B}" name="Column2787" dataDxfId="27153" totalsRowDxfId="27152"/>
    <tableColumn id="2809" xr3:uid="{BDD82FA5-1D60-4592-B4AD-ACBFB5D8599D}" name="Column2788" dataDxfId="27151" totalsRowDxfId="27150"/>
    <tableColumn id="2810" xr3:uid="{6B1DA42A-100B-4003-90E4-271330433CC7}" name="Column2789" dataDxfId="27149" totalsRowDxfId="27148"/>
    <tableColumn id="2811" xr3:uid="{65D58569-53B6-401A-869B-F3589E4B0878}" name="Column2790" dataDxfId="27147" totalsRowDxfId="27146"/>
    <tableColumn id="2812" xr3:uid="{6E65F4E2-2F14-477B-9541-911AE9B483DB}" name="Column2791" dataDxfId="27145" totalsRowDxfId="27144"/>
    <tableColumn id="2813" xr3:uid="{A166545A-5D31-4989-961D-5D7A17D62602}" name="Column2792" dataDxfId="27143" totalsRowDxfId="27142"/>
    <tableColumn id="2814" xr3:uid="{3014C486-6BFE-4BCA-8F88-AD46A51826BD}" name="Column2793" dataDxfId="27141" totalsRowDxfId="27140"/>
    <tableColumn id="2815" xr3:uid="{7AF8B1AD-8D95-4F61-A1E0-79AC49684BCF}" name="Column2794" dataDxfId="27139" totalsRowDxfId="27138"/>
    <tableColumn id="2816" xr3:uid="{2C3FCFDE-A4AB-46E9-8203-8E4DF63A7BE5}" name="Column2795" dataDxfId="27137" totalsRowDxfId="27136"/>
    <tableColumn id="2817" xr3:uid="{B1DA0288-F1F3-40B9-9B28-6B253D05B1FC}" name="Column2796" dataDxfId="27135" totalsRowDxfId="27134"/>
    <tableColumn id="2818" xr3:uid="{595F3968-C949-4D8F-B7B4-18D23FB45498}" name="Column2797" dataDxfId="27133" totalsRowDxfId="27132"/>
    <tableColumn id="2819" xr3:uid="{C69F6854-62E3-4819-AC3C-96E2FBAA0EA5}" name="Column2798" dataDxfId="27131" totalsRowDxfId="27130"/>
    <tableColumn id="2820" xr3:uid="{E296FD92-651A-4449-A996-E7A37B3F2B61}" name="Column2799" dataDxfId="27129" totalsRowDxfId="27128"/>
    <tableColumn id="2821" xr3:uid="{FD2E9EFE-E927-42A7-851C-E9CD8B9742DC}" name="Column2800" dataDxfId="27127" totalsRowDxfId="27126"/>
    <tableColumn id="2822" xr3:uid="{EBB5A258-F94A-404D-85A0-A6C9145CCA79}" name="Column2801" dataDxfId="27125" totalsRowDxfId="27124"/>
    <tableColumn id="2823" xr3:uid="{D7B24388-EDD2-4A3F-A8CB-AD1848E818DE}" name="Column2802" dataDxfId="27123" totalsRowDxfId="27122"/>
    <tableColumn id="2824" xr3:uid="{9BF33001-21C4-4588-BDF7-239AD24097FB}" name="Column2803" dataDxfId="27121" totalsRowDxfId="27120"/>
    <tableColumn id="2825" xr3:uid="{A19713CB-7DB1-4EA4-A3A5-03C57286EA61}" name="Column2804" dataDxfId="27119" totalsRowDxfId="27118"/>
    <tableColumn id="2826" xr3:uid="{9B8EEFE5-6197-4720-AA05-EC14F10141D8}" name="Column2805" dataDxfId="27117" totalsRowDxfId="27116"/>
    <tableColumn id="2827" xr3:uid="{D4AE8E16-EC58-4029-B5B8-4BC7E79EF3E1}" name="Column2806" dataDxfId="27115" totalsRowDxfId="27114"/>
    <tableColumn id="2828" xr3:uid="{A90EBB30-B879-4E3D-B8E2-5157D2CE95C3}" name="Column2807" dataDxfId="27113" totalsRowDxfId="27112"/>
    <tableColumn id="2829" xr3:uid="{3D2A2CA1-F24A-4C71-9ACC-75A304F75972}" name="Column2808" dataDxfId="27111" totalsRowDxfId="27110"/>
    <tableColumn id="2830" xr3:uid="{6354F8B8-9E49-4E7D-A6C4-47AC90D7387B}" name="Column2809" dataDxfId="27109" totalsRowDxfId="27108"/>
    <tableColumn id="2831" xr3:uid="{D43792C3-96C3-4D37-845A-E4ABF7653550}" name="Column2810" dataDxfId="27107" totalsRowDxfId="27106"/>
    <tableColumn id="2832" xr3:uid="{46F4D1FC-C46D-4D5F-821A-1466D05409BA}" name="Column2811" dataDxfId="27105" totalsRowDxfId="27104"/>
    <tableColumn id="2833" xr3:uid="{8A55A5C7-2C96-4A12-A1CD-8753763C7679}" name="Column2812" dataDxfId="27103" totalsRowDxfId="27102"/>
    <tableColumn id="2834" xr3:uid="{01E1D3DA-737E-47F4-A9F9-3DBC608E42BC}" name="Column2813" dataDxfId="27101" totalsRowDxfId="27100"/>
    <tableColumn id="2835" xr3:uid="{1FB87A49-8FF9-4A63-867B-64B36511405F}" name="Column2814" dataDxfId="27099" totalsRowDxfId="27098"/>
    <tableColumn id="2836" xr3:uid="{B45215E8-E0DB-4547-882D-EA35E5A489E7}" name="Column2815" dataDxfId="27097" totalsRowDxfId="27096"/>
    <tableColumn id="2837" xr3:uid="{1D6448AB-E581-4B94-AD41-B8C1EFEFA4B1}" name="Column2816" dataDxfId="27095" totalsRowDxfId="27094"/>
    <tableColumn id="2838" xr3:uid="{ED122F6C-4684-4B0E-89C1-429E7CE1B9F2}" name="Column2817" dataDxfId="27093" totalsRowDxfId="27092"/>
    <tableColumn id="2839" xr3:uid="{C8C8C256-F183-4D08-A801-B17EFF4B39DB}" name="Column2818" dataDxfId="27091" totalsRowDxfId="27090"/>
    <tableColumn id="2840" xr3:uid="{FEB6AE26-1F6A-4146-BDCF-80C2CC16B543}" name="Column2819" dataDxfId="27089" totalsRowDxfId="27088"/>
    <tableColumn id="2841" xr3:uid="{91D93E46-3493-42D5-8FCA-43169A92F40A}" name="Column2820" dataDxfId="27087" totalsRowDxfId="27086"/>
    <tableColumn id="2842" xr3:uid="{4D05E905-7895-47EC-88DB-290AF5C83712}" name="Column2821" dataDxfId="27085" totalsRowDxfId="27084"/>
    <tableColumn id="2843" xr3:uid="{C74F9774-D5F9-4D85-8CE9-A19F6CD0D270}" name="Column2822" dataDxfId="27083" totalsRowDxfId="27082"/>
    <tableColumn id="2844" xr3:uid="{82B2B2D7-B66C-4C9D-A094-F6801EB4DFB6}" name="Column2823" dataDxfId="27081" totalsRowDxfId="27080"/>
    <tableColumn id="2845" xr3:uid="{A14E2C3F-A711-4F41-8DCC-F50E9B644D2B}" name="Column2824" dataDxfId="27079" totalsRowDxfId="27078"/>
    <tableColumn id="2846" xr3:uid="{7ACD798C-A141-4774-B7AB-09D2C8E4BB89}" name="Column2825" dataDxfId="27077" totalsRowDxfId="27076"/>
    <tableColumn id="2847" xr3:uid="{935CB4D5-CEF8-4AA8-B209-275E2FD4E0E9}" name="Column2826" dataDxfId="27075" totalsRowDxfId="27074"/>
    <tableColumn id="2848" xr3:uid="{4CB5E6D3-3A62-4581-A95F-A78592FEA5CD}" name="Column2827" dataDxfId="27073" totalsRowDxfId="27072"/>
    <tableColumn id="2849" xr3:uid="{DAB781C3-7E23-46C5-97D0-3F7D8D9A72CF}" name="Column2828" dataDxfId="27071" totalsRowDxfId="27070"/>
    <tableColumn id="2850" xr3:uid="{D9E19084-D70D-4CF2-BC87-A4FFDE3E441F}" name="Column2829" dataDxfId="27069" totalsRowDxfId="27068"/>
    <tableColumn id="2851" xr3:uid="{79773EDE-7A56-476F-B29D-E2F23E21CB85}" name="Column2830" dataDxfId="27067" totalsRowDxfId="27066"/>
    <tableColumn id="2852" xr3:uid="{10F75E2E-76EF-439F-9255-0C7D9E5904FD}" name="Column2831" dataDxfId="27065" totalsRowDxfId="27064"/>
    <tableColumn id="2853" xr3:uid="{7D7B4B5D-318F-4930-AEBA-9DFC301AF25B}" name="Column2832" dataDxfId="27063" totalsRowDxfId="27062"/>
    <tableColumn id="2854" xr3:uid="{83F9C1FC-54CF-4F03-ADFB-EEBD5740EEF1}" name="Column2833" dataDxfId="27061" totalsRowDxfId="27060"/>
    <tableColumn id="2855" xr3:uid="{ED4C0C4B-C936-439A-8906-380A06B892A6}" name="Column2834" dataDxfId="27059" totalsRowDxfId="27058"/>
    <tableColumn id="2856" xr3:uid="{C4D635AC-0327-4B9E-AF69-33586A2D0BA3}" name="Column2835" dataDxfId="27057" totalsRowDxfId="27056"/>
    <tableColumn id="2857" xr3:uid="{D15902CD-2BCB-409D-9DD0-97562BC0AB18}" name="Column2836" dataDxfId="27055" totalsRowDxfId="27054"/>
    <tableColumn id="2858" xr3:uid="{38B6C124-D97C-4C71-A261-3BED31D2F3B7}" name="Column2837" dataDxfId="27053" totalsRowDxfId="27052"/>
    <tableColumn id="2859" xr3:uid="{BE00951B-1C12-4312-B929-EF95E4EADF90}" name="Column2838" dataDxfId="27051" totalsRowDxfId="27050"/>
    <tableColumn id="2860" xr3:uid="{6DCD6A3B-6868-4F21-98F8-203ABBEFF5F1}" name="Column2839" dataDxfId="27049" totalsRowDxfId="27048"/>
    <tableColumn id="2861" xr3:uid="{2F7379D4-6504-4DA7-B732-222FDB751FD7}" name="Column2840" dataDxfId="27047" totalsRowDxfId="27046"/>
    <tableColumn id="2862" xr3:uid="{C88597C8-BF5D-4413-82A9-4C1A2F6085AF}" name="Column2841" dataDxfId="27045" totalsRowDxfId="27044"/>
    <tableColumn id="2863" xr3:uid="{53FA82B4-EBB7-4E33-927C-F9E83797DFBA}" name="Column2842" dataDxfId="27043" totalsRowDxfId="27042"/>
    <tableColumn id="2864" xr3:uid="{71FDC3D6-8376-4C8F-8BF9-6B8D3937AE3C}" name="Column2843" dataDxfId="27041" totalsRowDxfId="27040"/>
    <tableColumn id="2865" xr3:uid="{757CA169-2A89-413B-9851-BD1A78AD7267}" name="Column2844" dataDxfId="27039" totalsRowDxfId="27038"/>
    <tableColumn id="2866" xr3:uid="{D90CAB11-E507-494F-BFF8-80D55E17FB31}" name="Column2845" dataDxfId="27037" totalsRowDxfId="27036"/>
    <tableColumn id="2867" xr3:uid="{64C00256-C1F2-44F4-B4E4-1311FF1961D2}" name="Column2846" dataDxfId="27035" totalsRowDxfId="27034"/>
    <tableColumn id="2868" xr3:uid="{57303F6C-F307-4BC1-8373-C52C977AEF3A}" name="Column2847" dataDxfId="27033" totalsRowDxfId="27032"/>
    <tableColumn id="2869" xr3:uid="{E00F5913-B84D-498B-9A7D-09D235504087}" name="Column2848" dataDxfId="27031" totalsRowDxfId="27030"/>
    <tableColumn id="2870" xr3:uid="{CF19E8D6-C45C-435F-9CB6-F0AA6740CEA9}" name="Column2849" dataDxfId="27029" totalsRowDxfId="27028"/>
    <tableColumn id="2871" xr3:uid="{DF9ABB1E-4506-4184-9664-B64938BA4602}" name="Column2850" dataDxfId="27027" totalsRowDxfId="27026"/>
    <tableColumn id="2872" xr3:uid="{30E69A28-2F2B-44B8-8547-505A9258EB75}" name="Column2851" dataDxfId="27025" totalsRowDxfId="27024"/>
    <tableColumn id="2873" xr3:uid="{10A148F3-D891-4BA3-A6AC-089688024CDD}" name="Column2852" dataDxfId="27023" totalsRowDxfId="27022"/>
    <tableColumn id="2874" xr3:uid="{969A493F-C070-4E62-B5CE-426E6F996B8E}" name="Column2853" dataDxfId="27021" totalsRowDxfId="27020"/>
    <tableColumn id="2875" xr3:uid="{6A54B05B-828B-4D37-9559-56ECF0EA2C80}" name="Column2854" dataDxfId="27019" totalsRowDxfId="27018"/>
    <tableColumn id="2876" xr3:uid="{E7BEC766-684B-4644-8E49-62B4817F2B31}" name="Column2855" dataDxfId="27017" totalsRowDxfId="27016"/>
    <tableColumn id="2877" xr3:uid="{E3EB655D-DB12-47F5-A09A-501AEA3655FF}" name="Column2856" dataDxfId="27015" totalsRowDxfId="27014"/>
    <tableColumn id="2878" xr3:uid="{53252B48-8647-4FA2-A04F-BAAA46479AAA}" name="Column2857" dataDxfId="27013" totalsRowDxfId="27012"/>
    <tableColumn id="2879" xr3:uid="{31BFBDDF-8E68-4F66-A93F-2D37AD71D02B}" name="Column2858" dataDxfId="27011" totalsRowDxfId="27010"/>
    <tableColumn id="2880" xr3:uid="{6B22E809-DD57-40D4-B5A3-CCAD57F20A1F}" name="Column2859" dataDxfId="27009" totalsRowDxfId="27008"/>
    <tableColumn id="2881" xr3:uid="{EA1C02DA-80AC-4975-9896-E3257C665CC5}" name="Column2860" dataDxfId="27007" totalsRowDxfId="27006"/>
    <tableColumn id="2882" xr3:uid="{C78C1C9E-8BD3-4B67-9A75-818A68A5CC2C}" name="Column2861" dataDxfId="27005" totalsRowDxfId="27004"/>
    <tableColumn id="2883" xr3:uid="{585BD15C-83D0-41D8-A771-7C76ACAE44BE}" name="Column2862" dataDxfId="27003" totalsRowDxfId="27002"/>
    <tableColumn id="2884" xr3:uid="{A194B532-9A22-464E-ACE2-A56564B2003A}" name="Column2863" dataDxfId="27001" totalsRowDxfId="27000"/>
    <tableColumn id="2885" xr3:uid="{6FF54D77-68C8-44B0-BABA-CFFD2D591658}" name="Column2864" dataDxfId="26999" totalsRowDxfId="26998"/>
    <tableColumn id="2886" xr3:uid="{8A9ABFD1-E543-4B0E-9DCA-C1CEB0D1A673}" name="Column2865" dataDxfId="26997" totalsRowDxfId="26996"/>
    <tableColumn id="2887" xr3:uid="{BE7C9DBB-A034-472A-B956-4F664A51E6A6}" name="Column2866" dataDxfId="26995" totalsRowDxfId="26994"/>
    <tableColumn id="2888" xr3:uid="{63BCC492-B5F9-4A57-91F5-D571924B025E}" name="Column2867" dataDxfId="26993" totalsRowDxfId="26992"/>
    <tableColumn id="2889" xr3:uid="{6A54F16D-56D6-4367-ACDC-906C2D3C1571}" name="Column2868" dataDxfId="26991" totalsRowDxfId="26990"/>
    <tableColumn id="2890" xr3:uid="{CD2D26A3-2F28-4AB4-8FC3-48836E5EE095}" name="Column2869" dataDxfId="26989" totalsRowDxfId="26988"/>
    <tableColumn id="2891" xr3:uid="{6531A0C4-7406-41B5-BD75-6A5E24C96B4F}" name="Column2870" dataDxfId="26987" totalsRowDxfId="26986"/>
    <tableColumn id="2892" xr3:uid="{14912D3D-709F-4C9B-A9EB-AF1013817005}" name="Column2871" dataDxfId="26985" totalsRowDxfId="26984"/>
    <tableColumn id="2893" xr3:uid="{ECD09252-3CDA-4F2F-AC8A-9072383523CF}" name="Column2872" dataDxfId="26983" totalsRowDxfId="26982"/>
    <tableColumn id="2894" xr3:uid="{1B3D1108-0C99-4F87-94BA-FEFD0A1F23D1}" name="Column2873" dataDxfId="26981" totalsRowDxfId="26980"/>
    <tableColumn id="2895" xr3:uid="{FEFBDA01-2559-432A-B664-030B6AC84540}" name="Column2874" dataDxfId="26979" totalsRowDxfId="26978"/>
    <tableColumn id="2896" xr3:uid="{FED7F7AF-BDBF-4911-AF8B-CA75DAD3AB2D}" name="Column2875" dataDxfId="26977" totalsRowDxfId="26976"/>
    <tableColumn id="2897" xr3:uid="{3AFAAE1F-0153-40D6-8FC7-8D3E83A4AF2C}" name="Column2876" dataDxfId="26975" totalsRowDxfId="26974"/>
    <tableColumn id="2898" xr3:uid="{CC096587-731E-460D-8688-5E274535EBF4}" name="Column2877" dataDxfId="26973" totalsRowDxfId="26972"/>
    <tableColumn id="2899" xr3:uid="{54FD6F1A-2CA1-43DB-A1F1-581D966399D2}" name="Column2878" dataDxfId="26971" totalsRowDxfId="26970"/>
    <tableColumn id="2900" xr3:uid="{ECD7C30F-098C-4C81-B5AC-C6DDA48589DB}" name="Column2879" dataDxfId="26969" totalsRowDxfId="26968"/>
    <tableColumn id="2901" xr3:uid="{CF59DCD9-E047-45FC-9B8D-95A467DBA030}" name="Column2880" dataDxfId="26967" totalsRowDxfId="26966"/>
    <tableColumn id="2902" xr3:uid="{8AA07B32-C333-4A07-9D5B-789BDE288146}" name="Column2881" dataDxfId="26965" totalsRowDxfId="26964"/>
    <tableColumn id="2903" xr3:uid="{F2B4AFC0-C1ED-4899-A3E0-D77055F1C673}" name="Column2882" dataDxfId="26963" totalsRowDxfId="26962"/>
    <tableColumn id="2904" xr3:uid="{6B783276-A11F-4FE8-B478-8A8FFC4900D2}" name="Column2883" dataDxfId="26961" totalsRowDxfId="26960"/>
    <tableColumn id="2905" xr3:uid="{0C03382B-F0F6-4DEC-9DD9-49AD91A12E6E}" name="Column2884" dataDxfId="26959" totalsRowDxfId="26958"/>
    <tableColumn id="2906" xr3:uid="{95604612-DF99-4D5A-851A-61F958D0EE70}" name="Column2885" dataDxfId="26957" totalsRowDxfId="26956"/>
    <tableColumn id="2907" xr3:uid="{06740269-80BE-44D5-AA6F-ACC0F383C586}" name="Column2886" dataDxfId="26955" totalsRowDxfId="26954"/>
    <tableColumn id="2908" xr3:uid="{AC465E07-43FC-455B-864F-CEA47C9C0603}" name="Column2887" dataDxfId="26953" totalsRowDxfId="26952"/>
    <tableColumn id="2909" xr3:uid="{EC01B632-0389-4C4C-8C9E-08CFD2D3F6CB}" name="Column2888" dataDxfId="26951" totalsRowDxfId="26950"/>
    <tableColumn id="2910" xr3:uid="{FBD33BC5-84D5-404C-8159-F7E8620CF8B5}" name="Column2889" dataDxfId="26949" totalsRowDxfId="26948"/>
    <tableColumn id="2911" xr3:uid="{AA2C6FC2-E27B-489C-B7BB-6683C0FF1CDF}" name="Column2890" dataDxfId="26947" totalsRowDxfId="26946"/>
    <tableColumn id="2912" xr3:uid="{33BF4A12-F9C2-4E64-8425-8559AD21D6BD}" name="Column2891" dataDxfId="26945" totalsRowDxfId="26944"/>
    <tableColumn id="2913" xr3:uid="{A5515140-CD72-4EE7-9795-45904BF95116}" name="Column2892" dataDxfId="26943" totalsRowDxfId="26942"/>
    <tableColumn id="2914" xr3:uid="{62B009AA-8D6B-4BFF-87AC-7E70FC8D2994}" name="Column2893" dataDxfId="26941" totalsRowDxfId="26940"/>
    <tableColumn id="2915" xr3:uid="{961157C0-9B2E-4839-8ABA-136EA6628AF2}" name="Column2894" dataDxfId="26939" totalsRowDxfId="26938"/>
    <tableColumn id="2916" xr3:uid="{50AB5AB6-030A-44F2-95BC-F5E834789188}" name="Column2895" dataDxfId="26937" totalsRowDxfId="26936"/>
    <tableColumn id="2917" xr3:uid="{D6F07B43-4AAB-4376-9C03-5890148AD092}" name="Column2896" dataDxfId="26935" totalsRowDxfId="26934"/>
    <tableColumn id="2918" xr3:uid="{0B9D1696-BA19-4170-8055-E73B71EA4DDF}" name="Column2897" dataDxfId="26933" totalsRowDxfId="26932"/>
    <tableColumn id="2919" xr3:uid="{85CFE9BE-F196-49B0-BEC4-6B5DE8A4AB1B}" name="Column2898" dataDxfId="26931" totalsRowDxfId="26930"/>
    <tableColumn id="2920" xr3:uid="{E847F48A-C3DE-46A5-982F-F771B461BB35}" name="Column2899" dataDxfId="26929" totalsRowDxfId="26928"/>
    <tableColumn id="2921" xr3:uid="{85E9B560-743D-440D-8FEF-91C325D82A19}" name="Column2900" dataDxfId="26927" totalsRowDxfId="26926"/>
    <tableColumn id="2922" xr3:uid="{63A4A05D-3991-40C8-9713-33916529EC41}" name="Column2901" dataDxfId="26925" totalsRowDxfId="26924"/>
    <tableColumn id="2923" xr3:uid="{01005FEB-834D-480F-860A-A0AC5512BE40}" name="Column2902" dataDxfId="26923" totalsRowDxfId="26922"/>
    <tableColumn id="2924" xr3:uid="{496DD9FA-51C9-4697-ABAD-AE890CF64F25}" name="Column2903" dataDxfId="26921" totalsRowDxfId="26920"/>
    <tableColumn id="2925" xr3:uid="{271C9257-44B9-427A-BB21-E372D6528A37}" name="Column2904" dataDxfId="26919" totalsRowDxfId="26918"/>
    <tableColumn id="2926" xr3:uid="{69AC2A9B-4440-4502-8807-BE9C1C34ABBB}" name="Column2905" dataDxfId="26917" totalsRowDxfId="26916"/>
    <tableColumn id="2927" xr3:uid="{C909E9AA-83F4-49A7-8CA4-7C159D765194}" name="Column2906" dataDxfId="26915" totalsRowDxfId="26914"/>
    <tableColumn id="2928" xr3:uid="{245430E4-1F3B-4DB9-83F9-DD71970EC01E}" name="Column2907" dataDxfId="26913" totalsRowDxfId="26912"/>
    <tableColumn id="2929" xr3:uid="{EC5831D3-2F6D-46B9-9F35-768FD9D4BA81}" name="Column2908" dataDxfId="26911" totalsRowDxfId="26910"/>
    <tableColumn id="2930" xr3:uid="{91739D59-9BBA-4E91-B587-70C5A330CD49}" name="Column2909" dataDxfId="26909" totalsRowDxfId="26908"/>
    <tableColumn id="2931" xr3:uid="{D22E20FE-BF51-4D8F-957A-1F4E3609CDEE}" name="Column2910" dataDxfId="26907" totalsRowDxfId="26906"/>
    <tableColumn id="2932" xr3:uid="{083DACF8-2DB9-40F5-8471-ECBBBF2BD220}" name="Column2911" dataDxfId="26905" totalsRowDxfId="26904"/>
    <tableColumn id="2933" xr3:uid="{ABB9A2AF-B6E5-41F3-9F2E-EE38D96E77CE}" name="Column2912" dataDxfId="26903" totalsRowDxfId="26902"/>
    <tableColumn id="2934" xr3:uid="{359FD76D-681C-4D9D-8D28-CA5E00A6AC81}" name="Column2913" dataDxfId="26901" totalsRowDxfId="26900"/>
    <tableColumn id="2935" xr3:uid="{AC26F375-7B4E-456C-9A21-5A5E365FEF17}" name="Column2914" dataDxfId="26899" totalsRowDxfId="26898"/>
    <tableColumn id="2936" xr3:uid="{91F16A2A-0B27-4AEC-B3E3-6969C4898ECB}" name="Column2915" dataDxfId="26897" totalsRowDxfId="26896"/>
    <tableColumn id="2937" xr3:uid="{EF1E47B7-FDF8-4519-8B3E-01E78E9C3F21}" name="Column2916" dataDxfId="26895" totalsRowDxfId="26894"/>
    <tableColumn id="2938" xr3:uid="{9881AEA7-919B-4774-B85E-C328EE2FA571}" name="Column2917" dataDxfId="26893" totalsRowDxfId="26892"/>
    <tableColumn id="2939" xr3:uid="{8BF07678-B92C-45F7-B702-22270847805E}" name="Column2918" dataDxfId="26891" totalsRowDxfId="26890"/>
    <tableColumn id="2940" xr3:uid="{BF4BF03B-B748-47B4-94E9-16286514C363}" name="Column2919" dataDxfId="26889" totalsRowDxfId="26888"/>
    <tableColumn id="2941" xr3:uid="{81D8D6CF-23A2-4DAA-BCE9-1C255F7C3057}" name="Column2920" dataDxfId="26887" totalsRowDxfId="26886"/>
    <tableColumn id="2942" xr3:uid="{12A82205-3C56-41A4-A3AF-3B3D618E4691}" name="Column2921" dataDxfId="26885" totalsRowDxfId="26884"/>
    <tableColumn id="2943" xr3:uid="{D65DCDC3-4F88-4025-93EB-DF641A2D30AF}" name="Column2922" dataDxfId="26883" totalsRowDxfId="26882"/>
    <tableColumn id="2944" xr3:uid="{D73009F7-B135-4C52-AEDD-7B842D366E63}" name="Column2923" dataDxfId="26881" totalsRowDxfId="26880"/>
    <tableColumn id="2945" xr3:uid="{CC0C3227-CB4E-46C8-AC56-2DA9B8E32A8D}" name="Column2924" dataDxfId="26879" totalsRowDxfId="26878"/>
    <tableColumn id="2946" xr3:uid="{2A4305E7-D75E-4CA5-9A7F-011AFE0A2CFE}" name="Column2925" dataDxfId="26877" totalsRowDxfId="26876"/>
    <tableColumn id="2947" xr3:uid="{2A203309-9A9F-458B-9B3E-A69C79B34D7C}" name="Column2926" dataDxfId="26875" totalsRowDxfId="26874"/>
    <tableColumn id="2948" xr3:uid="{3B5E074B-D2F5-4E1F-A3B8-4A521093D8D6}" name="Column2927" dataDxfId="26873" totalsRowDxfId="26872"/>
    <tableColumn id="2949" xr3:uid="{BEB5A4F8-AC17-401E-9A20-299C51EE887D}" name="Column2928" dataDxfId="26871" totalsRowDxfId="26870"/>
    <tableColumn id="2950" xr3:uid="{225B3E7E-CEEA-49AB-85F6-35AFB36147A0}" name="Column2929" dataDxfId="26869" totalsRowDxfId="26868"/>
    <tableColumn id="2951" xr3:uid="{4E3D3420-51D0-404D-BBAF-D9C94BE7ACF5}" name="Column2930" dataDxfId="26867" totalsRowDxfId="26866"/>
    <tableColumn id="2952" xr3:uid="{EE5FABBA-7557-44CE-B1A6-CB506A72FFC7}" name="Column2931" dataDxfId="26865" totalsRowDxfId="26864"/>
    <tableColumn id="2953" xr3:uid="{FDB4553C-02EF-4E90-838D-B61200F6DD0A}" name="Column2932" dataDxfId="26863" totalsRowDxfId="26862"/>
    <tableColumn id="2954" xr3:uid="{41476ADE-1532-470F-A9CF-DBB77DA453E8}" name="Column2933" dataDxfId="26861" totalsRowDxfId="26860"/>
    <tableColumn id="2955" xr3:uid="{05909855-D96C-43FD-881D-0DB4760D3135}" name="Column2934" dataDxfId="26859" totalsRowDxfId="26858"/>
    <tableColumn id="2956" xr3:uid="{297A1E66-FD2A-4650-81A6-702CD7E7F4D3}" name="Column2935" dataDxfId="26857" totalsRowDxfId="26856"/>
    <tableColumn id="2957" xr3:uid="{222D8D0E-D50A-4B1A-8D42-35DF682C9ABB}" name="Column2936" dataDxfId="26855" totalsRowDxfId="26854"/>
    <tableColumn id="2958" xr3:uid="{D5076E6F-622E-4C93-AC03-727B8C651950}" name="Column2937" dataDxfId="26853" totalsRowDxfId="26852"/>
    <tableColumn id="2959" xr3:uid="{A97DFEBB-0E15-460B-9B10-3AB58B197D89}" name="Column2938" dataDxfId="26851" totalsRowDxfId="26850"/>
    <tableColumn id="2960" xr3:uid="{97B6FF5A-DA03-4399-AAB4-A8024EDCFFD9}" name="Column2939" dataDxfId="26849" totalsRowDxfId="26848"/>
    <tableColumn id="2961" xr3:uid="{2E81B63A-3771-4574-B7A2-1A2440A353DA}" name="Column2940" dataDxfId="26847" totalsRowDxfId="26846"/>
    <tableColumn id="2962" xr3:uid="{531633E8-C656-44F7-8514-A66AB28A50E5}" name="Column2941" dataDxfId="26845" totalsRowDxfId="26844"/>
    <tableColumn id="2963" xr3:uid="{41A6A7E7-4657-464D-801F-FF5E1FE41B7A}" name="Column2942" dataDxfId="26843" totalsRowDxfId="26842"/>
    <tableColumn id="2964" xr3:uid="{29749A0D-6F0D-4A1C-B49C-D1B20FFE4740}" name="Column2943" dataDxfId="26841" totalsRowDxfId="26840"/>
    <tableColumn id="2965" xr3:uid="{7F25F917-36C0-4BB6-9DE7-E27322DC6FE8}" name="Column2944" dataDxfId="26839" totalsRowDxfId="26838"/>
    <tableColumn id="2966" xr3:uid="{CB2F64EE-3C6F-416F-9766-7E39924EEB2C}" name="Column2945" dataDxfId="26837" totalsRowDxfId="26836"/>
    <tableColumn id="2967" xr3:uid="{468EE8C8-07C0-47C7-8CB8-D072DE81F521}" name="Column2946" dataDxfId="26835" totalsRowDxfId="26834"/>
    <tableColumn id="2968" xr3:uid="{684F7821-4769-40A7-92FE-367E7D5C424F}" name="Column2947" dataDxfId="26833" totalsRowDxfId="26832"/>
    <tableColumn id="2969" xr3:uid="{E0514CE0-3CA5-4085-9B4A-6A2A0B3C6073}" name="Column2948" dataDxfId="26831" totalsRowDxfId="26830"/>
    <tableColumn id="2970" xr3:uid="{59BE508C-BA33-4E38-B42F-1163C360F358}" name="Column2949" dataDxfId="26829" totalsRowDxfId="26828"/>
    <tableColumn id="2971" xr3:uid="{047750D2-D76D-462F-802A-8B09FFD7E12E}" name="Column2950" dataDxfId="26827" totalsRowDxfId="26826"/>
    <tableColumn id="2972" xr3:uid="{CF3CA507-B337-4C24-BB54-DF6C5FD33DF3}" name="Column2951" dataDxfId="26825" totalsRowDxfId="26824"/>
    <tableColumn id="2973" xr3:uid="{9CE142EB-5E91-4115-8457-B9EB0A4C3401}" name="Column2952" dataDxfId="26823" totalsRowDxfId="26822"/>
    <tableColumn id="2974" xr3:uid="{C89ED56F-DABA-459D-B34F-34AFD6CA474D}" name="Column2953" dataDxfId="26821" totalsRowDxfId="26820"/>
    <tableColumn id="2975" xr3:uid="{FB913C21-9566-4D17-865A-A87F39318F51}" name="Column2954" dataDxfId="26819" totalsRowDxfId="26818"/>
    <tableColumn id="2976" xr3:uid="{6D8714F6-BD1F-4DB7-99D0-5F2A13040B51}" name="Column2955" dataDxfId="26817" totalsRowDxfId="26816"/>
    <tableColumn id="2977" xr3:uid="{3D5AEA53-B21E-4A07-92BE-8731A810A830}" name="Column2956" dataDxfId="26815" totalsRowDxfId="26814"/>
    <tableColumn id="2978" xr3:uid="{6BC0E110-6C1C-4C48-8DCF-BE675392E107}" name="Column2957" dataDxfId="26813" totalsRowDxfId="26812"/>
    <tableColumn id="2979" xr3:uid="{EE23B3D9-88AE-4F02-98F1-0A0AE52001DE}" name="Column2958" dataDxfId="26811" totalsRowDxfId="26810"/>
    <tableColumn id="2980" xr3:uid="{8F21E286-53CF-44E6-8C78-4B6C069EB3FA}" name="Column2959" dataDxfId="26809" totalsRowDxfId="26808"/>
    <tableColumn id="2981" xr3:uid="{06A54262-36E7-41D7-9940-C8E044970572}" name="Column2960" dataDxfId="26807" totalsRowDxfId="26806"/>
    <tableColumn id="2982" xr3:uid="{203105DC-A0D0-4C5D-B44C-BC4913E2DAC3}" name="Column2961" dataDxfId="26805" totalsRowDxfId="26804"/>
    <tableColumn id="2983" xr3:uid="{54ABE34C-B2F0-4A33-986C-BD95088BD487}" name="Column2962" dataDxfId="26803" totalsRowDxfId="26802"/>
    <tableColumn id="2984" xr3:uid="{19DDAB50-C21D-4DF2-9ABF-94A9E23D18AB}" name="Column2963" dataDxfId="26801" totalsRowDxfId="26800"/>
    <tableColumn id="2985" xr3:uid="{15DA5ADD-2C47-4B56-893E-DD3C0FB16C77}" name="Column2964" dataDxfId="26799" totalsRowDxfId="26798"/>
    <tableColumn id="2986" xr3:uid="{6798AD75-EC35-4EA1-ACE6-B4B87B393C6F}" name="Column2965" dataDxfId="26797" totalsRowDxfId="26796"/>
    <tableColumn id="2987" xr3:uid="{2F1E62A5-DE63-47A1-9E87-43AF02806A4A}" name="Column2966" dataDxfId="26795" totalsRowDxfId="26794"/>
    <tableColumn id="2988" xr3:uid="{BF6C0DAA-FB43-4DC9-8788-A7DA88315A08}" name="Column2967" dataDxfId="26793" totalsRowDxfId="26792"/>
    <tableColumn id="2989" xr3:uid="{F2D9B553-26CB-4DC8-BA79-04C7A62733C1}" name="Column2968" dataDxfId="26791" totalsRowDxfId="26790"/>
    <tableColumn id="2990" xr3:uid="{E0C324C5-487D-4629-BB31-988118844FEA}" name="Column2969" dataDxfId="26789" totalsRowDxfId="26788"/>
    <tableColumn id="2991" xr3:uid="{ACCDD177-051A-433B-8576-B115E676FAEC}" name="Column2970" dataDxfId="26787" totalsRowDxfId="26786"/>
    <tableColumn id="2992" xr3:uid="{B3B8B272-39E1-42BD-A7A8-7B6A93658767}" name="Column2971" dataDxfId="26785" totalsRowDxfId="26784"/>
    <tableColumn id="2993" xr3:uid="{E30C1BE5-CDAC-41F7-A561-7D33C1D71FB7}" name="Column2972" dataDxfId="26783" totalsRowDxfId="26782"/>
    <tableColumn id="2994" xr3:uid="{B03349C5-E25C-4E70-A3A9-22FE70EE2A3C}" name="Column2973" dataDxfId="26781" totalsRowDxfId="26780"/>
    <tableColumn id="2995" xr3:uid="{E7BE5BC3-F69A-4702-86D9-FC63C08DAF70}" name="Column2974" dataDxfId="26779" totalsRowDxfId="26778"/>
    <tableColumn id="2996" xr3:uid="{D630662D-4C2D-4579-84B9-0EC03A07ECFF}" name="Column2975" dataDxfId="26777" totalsRowDxfId="26776"/>
    <tableColumn id="2997" xr3:uid="{7C8F69AB-41E7-4ED3-B6CC-454D571EAD68}" name="Column2976" dataDxfId="26775" totalsRowDxfId="26774"/>
    <tableColumn id="2998" xr3:uid="{B0EBB2F4-9DD4-48B6-8BEB-7F2A7BCA47DA}" name="Column2977" dataDxfId="26773" totalsRowDxfId="26772"/>
    <tableColumn id="2999" xr3:uid="{F1D7B9F1-B475-4054-B6A7-AB3B661AC1C8}" name="Column2978" dataDxfId="26771" totalsRowDxfId="26770"/>
    <tableColumn id="3000" xr3:uid="{F1E2FF60-A2FD-485E-84E8-C601C631CD7E}" name="Column2979" dataDxfId="26769" totalsRowDxfId="26768"/>
    <tableColumn id="3001" xr3:uid="{990E7EC2-6C70-4732-A1A5-AC646D1326AC}" name="Column2980" dataDxfId="26767" totalsRowDxfId="26766"/>
    <tableColumn id="3002" xr3:uid="{218546E4-768C-4DB2-B4A0-B2FF6FA63ECA}" name="Column2981" dataDxfId="26765" totalsRowDxfId="26764"/>
    <tableColumn id="3003" xr3:uid="{D62AFF70-89C3-4CA3-A943-76AF218D3BEB}" name="Column2982" dataDxfId="26763" totalsRowDxfId="26762"/>
    <tableColumn id="3004" xr3:uid="{E5224E05-8D61-40E9-B253-0089BF695208}" name="Column2983" dataDxfId="26761" totalsRowDxfId="26760"/>
    <tableColumn id="3005" xr3:uid="{1CBC2CF3-4858-4A9C-95D9-0C48DA27B50D}" name="Column2984" dataDxfId="26759" totalsRowDxfId="26758"/>
    <tableColumn id="3006" xr3:uid="{206F9C88-AF11-4B21-8D66-BF52094C62FF}" name="Column2985" dataDxfId="26757" totalsRowDxfId="26756"/>
    <tableColumn id="3007" xr3:uid="{41187AC9-D8B4-4E88-BAA5-A1BABE7374FD}" name="Column2986" dataDxfId="26755" totalsRowDxfId="26754"/>
    <tableColumn id="3008" xr3:uid="{9501D5C4-33AE-4231-BF47-E9EB1BA546A7}" name="Column2987" dataDxfId="26753" totalsRowDxfId="26752"/>
    <tableColumn id="3009" xr3:uid="{BA432B72-9E4B-4D7F-8051-A4332E6AD2DD}" name="Column2988" dataDxfId="26751" totalsRowDxfId="26750"/>
    <tableColumn id="3010" xr3:uid="{C74595EA-1423-4098-97FB-038243A02BDA}" name="Column2989" dataDxfId="26749" totalsRowDxfId="26748"/>
    <tableColumn id="3011" xr3:uid="{CFB859E0-05EA-4F5F-A369-BAE0355C5F2E}" name="Column2990" dataDxfId="26747" totalsRowDxfId="26746"/>
    <tableColumn id="3012" xr3:uid="{347CFC7D-9B9E-48B0-A47D-2503E613B3CD}" name="Column2991" dataDxfId="26745" totalsRowDxfId="26744"/>
    <tableColumn id="3013" xr3:uid="{BE89D332-9F87-410A-8589-E8454671B009}" name="Column2992" dataDxfId="26743" totalsRowDxfId="26742"/>
    <tableColumn id="3014" xr3:uid="{3A061A49-44B9-4DDC-9AE9-F34704C81663}" name="Column2993" dataDxfId="26741" totalsRowDxfId="26740"/>
    <tableColumn id="3015" xr3:uid="{48341529-AB43-45F0-A63D-4BE5A2CA4398}" name="Column2994" dataDxfId="26739" totalsRowDxfId="26738"/>
    <tableColumn id="3016" xr3:uid="{C5D974F9-4F4D-4DE1-8AD0-003113A9D0E8}" name="Column2995" dataDxfId="26737" totalsRowDxfId="26736"/>
    <tableColumn id="3017" xr3:uid="{ACEAD804-B379-4F62-8EC0-917795326EA1}" name="Column2996" dataDxfId="26735" totalsRowDxfId="26734"/>
    <tableColumn id="3018" xr3:uid="{08BD0CD7-FF8B-4950-B78E-0FB547A6FA47}" name="Column2997" dataDxfId="26733" totalsRowDxfId="26732"/>
    <tableColumn id="3019" xr3:uid="{F0F5EA39-EBF4-481B-A6D2-43B814D8F868}" name="Column2998" dataDxfId="26731" totalsRowDxfId="26730"/>
    <tableColumn id="3020" xr3:uid="{9F86914D-64E4-4CE4-9052-DC586BB4143F}" name="Column2999" dataDxfId="26729" totalsRowDxfId="26728"/>
    <tableColumn id="3021" xr3:uid="{864326EE-B82E-4879-B858-4EE23527F5FB}" name="Column3000" dataDxfId="26727" totalsRowDxfId="26726"/>
    <tableColumn id="3022" xr3:uid="{56C99510-C322-4E2F-89C3-3B72BD27F960}" name="Column3001" dataDxfId="26725" totalsRowDxfId="26724"/>
    <tableColumn id="3023" xr3:uid="{9C280358-FAC6-4FC7-9A1E-8658FC6F74BD}" name="Column3002" dataDxfId="26723" totalsRowDxfId="26722"/>
    <tableColumn id="3024" xr3:uid="{911A42A3-2380-4166-843D-A5A6B022243B}" name="Column3003" dataDxfId="26721" totalsRowDxfId="26720"/>
    <tableColumn id="3025" xr3:uid="{57C0897E-E101-4C83-BB07-7BFE45E71F87}" name="Column3004" dataDxfId="26719" totalsRowDxfId="26718"/>
    <tableColumn id="3026" xr3:uid="{3B96E4F5-A704-4066-9215-14F1B8EE8747}" name="Column3005" dataDxfId="26717" totalsRowDxfId="26716"/>
    <tableColumn id="3027" xr3:uid="{4DDCA978-54CB-4ADD-B760-3DC6D61FBCFD}" name="Column3006" dataDxfId="26715" totalsRowDxfId="26714"/>
    <tableColumn id="3028" xr3:uid="{3F40B51E-BBC8-42AC-8EC9-AD21E2019D90}" name="Column3007" dataDxfId="26713" totalsRowDxfId="26712"/>
    <tableColumn id="3029" xr3:uid="{73E91F5F-08FC-4314-9474-7DB96994A26C}" name="Column3008" dataDxfId="26711" totalsRowDxfId="26710"/>
    <tableColumn id="3030" xr3:uid="{2C6029B1-CAAA-4F02-BFF6-2B129DD28ABD}" name="Column3009" dataDxfId="26709" totalsRowDxfId="26708"/>
    <tableColumn id="3031" xr3:uid="{DB4790CC-9627-4865-AF33-F8EF9A0CF2A7}" name="Column3010" dataDxfId="26707" totalsRowDxfId="26706"/>
    <tableColumn id="3032" xr3:uid="{25DA3F89-6F37-4DDE-A672-D4824E93005B}" name="Column3011" dataDxfId="26705" totalsRowDxfId="26704"/>
    <tableColumn id="3033" xr3:uid="{755BDFBE-5EED-4FD7-91B4-C74C038B6D5E}" name="Column3012" dataDxfId="26703" totalsRowDxfId="26702"/>
    <tableColumn id="3034" xr3:uid="{7C038FF1-D5C7-4E5C-85CC-9845C7A5945E}" name="Column3013" dataDxfId="26701" totalsRowDxfId="26700"/>
    <tableColumn id="3035" xr3:uid="{DCE06BEA-9963-4EF1-B0D2-C3EFC276EB80}" name="Column3014" dataDxfId="26699" totalsRowDxfId="26698"/>
    <tableColumn id="3036" xr3:uid="{801EB9B5-04B7-438E-8AA6-17E0A69E4769}" name="Column3015" dataDxfId="26697" totalsRowDxfId="26696"/>
    <tableColumn id="3037" xr3:uid="{93C28A94-C5A1-450A-ACF2-576773AC3934}" name="Column3016" dataDxfId="26695" totalsRowDxfId="26694"/>
    <tableColumn id="3038" xr3:uid="{2F9465AC-542A-4E5F-BB1C-8A01707985AC}" name="Column3017" dataDxfId="26693" totalsRowDxfId="26692"/>
    <tableColumn id="3039" xr3:uid="{F81D61B6-82A5-4928-B140-0D48893B9B66}" name="Column3018" dataDxfId="26691" totalsRowDxfId="26690"/>
    <tableColumn id="3040" xr3:uid="{693985AA-F24C-4BF4-9CB7-ECF7C65A0113}" name="Column3019" dataDxfId="26689" totalsRowDxfId="26688"/>
    <tableColumn id="3041" xr3:uid="{EE6A8D12-7696-4855-9F41-AFCC4B25505F}" name="Column3020" dataDxfId="26687" totalsRowDxfId="26686"/>
    <tableColumn id="3042" xr3:uid="{A768A160-2225-4432-8719-5EDE79389329}" name="Column3021" dataDxfId="26685" totalsRowDxfId="26684"/>
    <tableColumn id="3043" xr3:uid="{A6F94EBA-4FD4-44AC-A2FB-054D4F4DE92F}" name="Column3022" dataDxfId="26683" totalsRowDxfId="26682"/>
    <tableColumn id="3044" xr3:uid="{3D037759-1098-45DE-9393-3E9BC0BEE3E6}" name="Column3023" dataDxfId="26681" totalsRowDxfId="26680"/>
    <tableColumn id="3045" xr3:uid="{9E551D8B-F13D-4FBE-8E6D-C675FCB39543}" name="Column3024" dataDxfId="26679" totalsRowDxfId="26678"/>
    <tableColumn id="3046" xr3:uid="{63B4BF7D-CF2F-4E69-89B5-46438A5A7FA9}" name="Column3025" dataDxfId="26677" totalsRowDxfId="26676"/>
    <tableColumn id="3047" xr3:uid="{52E1C6A2-8BF8-438D-AE4C-FBEF639793AE}" name="Column3026" dataDxfId="26675" totalsRowDxfId="26674"/>
    <tableColumn id="3048" xr3:uid="{5A0E7E95-4007-4BAC-BA7E-09E292D72894}" name="Column3027" dataDxfId="26673" totalsRowDxfId="26672"/>
    <tableColumn id="3049" xr3:uid="{87D0B892-4801-4B1C-BA64-40A8FE9EFAB0}" name="Column3028" dataDxfId="26671" totalsRowDxfId="26670"/>
    <tableColumn id="3050" xr3:uid="{6CD2D409-B507-4EBA-B804-1491D995E4C8}" name="Column3029" dataDxfId="26669" totalsRowDxfId="26668"/>
    <tableColumn id="3051" xr3:uid="{1A80D2A6-77B0-4A4F-B8CE-6D1537AEBBA3}" name="Column3030" dataDxfId="26667" totalsRowDxfId="26666"/>
    <tableColumn id="3052" xr3:uid="{9C613A30-EAD1-4CFB-96F3-8BE7B12B05BF}" name="Column3031" dataDxfId="26665" totalsRowDxfId="26664"/>
    <tableColumn id="3053" xr3:uid="{13B4B2B6-02A5-47B2-BCD7-56CB93CA7F11}" name="Column3032" dataDxfId="26663" totalsRowDxfId="26662"/>
    <tableColumn id="3054" xr3:uid="{28DBE1AA-FB72-4A79-B959-4BF3BCBAE17A}" name="Column3033" dataDxfId="26661" totalsRowDxfId="26660"/>
    <tableColumn id="3055" xr3:uid="{A7669DDC-73A3-4663-82F4-564F58A26C64}" name="Column3034" dataDxfId="26659" totalsRowDxfId="26658"/>
    <tableColumn id="3056" xr3:uid="{7787B6E6-4E19-4ED1-B9C5-07B6DEB42EC3}" name="Column3035" dataDxfId="26657" totalsRowDxfId="26656"/>
    <tableColumn id="3057" xr3:uid="{536959B1-E98B-4E21-8C1E-D60B10FCC8D0}" name="Column3036" dataDxfId="26655" totalsRowDxfId="26654"/>
    <tableColumn id="3058" xr3:uid="{8D2EA8B7-8AB7-4431-AF59-CD262B6D9E79}" name="Column3037" dataDxfId="26653" totalsRowDxfId="26652"/>
    <tableColumn id="3059" xr3:uid="{19207B35-622D-41CE-B5BC-83BE8F6A0558}" name="Column3038" dataDxfId="26651" totalsRowDxfId="26650"/>
    <tableColumn id="3060" xr3:uid="{FC3A47CF-3485-4493-8E52-EEE5B1704CA8}" name="Column3039" dataDxfId="26649" totalsRowDxfId="26648"/>
    <tableColumn id="3061" xr3:uid="{0D9621B1-2B16-44CA-8E45-0CD82C52A83B}" name="Column3040" dataDxfId="26647" totalsRowDxfId="26646"/>
    <tableColumn id="3062" xr3:uid="{C2320D9D-D1F3-4E7C-B277-B4BB14BA3619}" name="Column3041" dataDxfId="26645" totalsRowDxfId="26644"/>
    <tableColumn id="3063" xr3:uid="{E5AAA7FF-2D01-42E1-AC6E-935E621B2179}" name="Column3042" dataDxfId="26643" totalsRowDxfId="26642"/>
    <tableColumn id="3064" xr3:uid="{7E8FE5F8-2964-476D-971D-0F24AEF0F67F}" name="Column3043" dataDxfId="26641" totalsRowDxfId="26640"/>
    <tableColumn id="3065" xr3:uid="{69C1CC8A-1285-4A1C-ABDB-D71E2C5DCCFA}" name="Column3044" dataDxfId="26639" totalsRowDxfId="26638"/>
    <tableColumn id="3066" xr3:uid="{876FE674-E9C0-4D10-BFC3-B3BC3BA247D9}" name="Column3045" dataDxfId="26637" totalsRowDxfId="26636"/>
    <tableColumn id="3067" xr3:uid="{8235C51C-5985-4FCB-9E53-AD583FB3DA72}" name="Column3046" dataDxfId="26635" totalsRowDxfId="26634"/>
    <tableColumn id="3068" xr3:uid="{D5341D0A-38AA-4A8C-B531-4CE862415427}" name="Column3047" dataDxfId="26633" totalsRowDxfId="26632"/>
    <tableColumn id="3069" xr3:uid="{184F049A-A504-49C0-A2F3-7F6FBF7C27EC}" name="Column3048" dataDxfId="26631" totalsRowDxfId="26630"/>
    <tableColumn id="3070" xr3:uid="{7E72199B-2E26-4C9A-87E0-7CCD743CC5FD}" name="Column3049" dataDxfId="26629" totalsRowDxfId="26628"/>
    <tableColumn id="3071" xr3:uid="{D8C57EE1-1DC3-42AC-AE8C-A0E8836C84AC}" name="Column3050" dataDxfId="26627" totalsRowDxfId="26626"/>
    <tableColumn id="3072" xr3:uid="{BD0D9F32-07C2-4155-8AD3-9868F73A9578}" name="Column3051" dataDxfId="26625" totalsRowDxfId="26624"/>
    <tableColumn id="3073" xr3:uid="{90B3CB69-DEEC-4D87-8543-6303F10A15E3}" name="Column3052" dataDxfId="26623" totalsRowDxfId="26622"/>
    <tableColumn id="3074" xr3:uid="{284FD669-3004-4FBA-9A51-C7FD2AE58327}" name="Column3053" dataDxfId="26621" totalsRowDxfId="26620"/>
    <tableColumn id="3075" xr3:uid="{C67907EF-4CD5-4186-86A6-586D916AC3CC}" name="Column3054" dataDxfId="26619" totalsRowDxfId="26618"/>
    <tableColumn id="3076" xr3:uid="{03B394CD-697D-4A86-B435-51227A9C8746}" name="Column3055" dataDxfId="26617" totalsRowDxfId="26616"/>
    <tableColumn id="3077" xr3:uid="{7B1DA9E9-74DF-405B-93F9-AF7A1BCE1EC0}" name="Column3056" dataDxfId="26615" totalsRowDxfId="26614"/>
    <tableColumn id="3078" xr3:uid="{0DCCF06D-D88B-47AD-A03E-23DD31BB4172}" name="Column3057" dataDxfId="26613" totalsRowDxfId="26612"/>
    <tableColumn id="3079" xr3:uid="{F5DEDB66-8339-4D45-A6AF-BB8724FC3811}" name="Column3058" dataDxfId="26611" totalsRowDxfId="26610"/>
    <tableColumn id="3080" xr3:uid="{7BC94754-7499-416E-8DDC-25AA399A48AB}" name="Column3059" dataDxfId="26609" totalsRowDxfId="26608"/>
    <tableColumn id="3081" xr3:uid="{401DB8FB-1740-470F-8F7C-8EACAA1B0660}" name="Column3060" dataDxfId="26607" totalsRowDxfId="26606"/>
    <tableColumn id="3082" xr3:uid="{1DDA2B65-A5A3-4504-B36D-2D01AE465838}" name="Column3061" dataDxfId="26605" totalsRowDxfId="26604"/>
    <tableColumn id="3083" xr3:uid="{F0E96721-33D4-4767-A643-4D4B8FE996D5}" name="Column3062" dataDxfId="26603" totalsRowDxfId="26602"/>
    <tableColumn id="3084" xr3:uid="{1649A816-01FB-474F-B85F-EE3526B1AF30}" name="Column3063" dataDxfId="26601" totalsRowDxfId="26600"/>
    <tableColumn id="3085" xr3:uid="{D49E665C-8D42-4D4E-8454-3355D4D29FFC}" name="Column3064" dataDxfId="26599" totalsRowDxfId="26598"/>
    <tableColumn id="3086" xr3:uid="{EDF6AB6F-D5B1-491A-948B-6D69270113EB}" name="Column3065" dataDxfId="26597" totalsRowDxfId="26596"/>
    <tableColumn id="3087" xr3:uid="{5204ED2B-A60F-4550-999E-A93EB5E795B6}" name="Column3066" dataDxfId="26595" totalsRowDxfId="26594"/>
    <tableColumn id="3088" xr3:uid="{B2D8E19C-A379-4221-BA78-3FF34790C341}" name="Column3067" dataDxfId="26593" totalsRowDxfId="26592"/>
    <tableColumn id="3089" xr3:uid="{20C339AB-4213-4B04-92EB-04E658C66412}" name="Column3068" dataDxfId="26591" totalsRowDxfId="26590"/>
    <tableColumn id="3090" xr3:uid="{00A0C249-D874-4207-A42C-0B7F2E38E6E8}" name="Column3069" dataDxfId="26589" totalsRowDxfId="26588"/>
    <tableColumn id="3091" xr3:uid="{57CD0BE3-B6F1-49CC-AAC4-AF7012A5F28B}" name="Column3070" dataDxfId="26587" totalsRowDxfId="26586"/>
    <tableColumn id="3092" xr3:uid="{185CEE5E-A97B-49A9-9B75-4444C1F8B3F5}" name="Column3071" dataDxfId="26585" totalsRowDxfId="26584"/>
    <tableColumn id="3093" xr3:uid="{1FFC78FD-1F51-41E2-BCF3-AE93F3EBD640}" name="Column3072" dataDxfId="26583" totalsRowDxfId="26582"/>
    <tableColumn id="3094" xr3:uid="{C7BD9D88-B394-491E-8DC8-AC463F26B75F}" name="Column3073" dataDxfId="26581" totalsRowDxfId="26580"/>
    <tableColumn id="3095" xr3:uid="{9436DDC5-E05F-405F-B322-B8A2474CFFE0}" name="Column3074" dataDxfId="26579" totalsRowDxfId="26578"/>
    <tableColumn id="3096" xr3:uid="{F48B867D-42B8-4869-897E-57716C9956CD}" name="Column3075" dataDxfId="26577" totalsRowDxfId="26576"/>
    <tableColumn id="3097" xr3:uid="{4ADCE73D-D72F-4B97-89AD-D3CAD2D8BEA2}" name="Column3076" dataDxfId="26575" totalsRowDxfId="26574"/>
    <tableColumn id="3098" xr3:uid="{3A2ED5B3-E9FA-4790-9C7A-EDBA22DFC6CA}" name="Column3077" dataDxfId="26573" totalsRowDxfId="26572"/>
    <tableColumn id="3099" xr3:uid="{5E272CC9-C944-471B-8B22-8F16D7A0F5AD}" name="Column3078" dataDxfId="26571" totalsRowDxfId="26570"/>
    <tableColumn id="3100" xr3:uid="{1DD29E3F-32CA-42B1-975D-EE6C4B0F66C4}" name="Column3079" dataDxfId="26569" totalsRowDxfId="26568"/>
    <tableColumn id="3101" xr3:uid="{5138528A-F905-45C4-A6C6-93DA18B24E29}" name="Column3080" dataDxfId="26567" totalsRowDxfId="26566"/>
    <tableColumn id="3102" xr3:uid="{FEB4CF4C-5285-4383-ACBC-409CAD3AF214}" name="Column3081" dataDxfId="26565" totalsRowDxfId="26564"/>
    <tableColumn id="3103" xr3:uid="{182AFAD4-2DC7-499B-85DC-BC51149E3DE8}" name="Column3082" dataDxfId="26563" totalsRowDxfId="26562"/>
    <tableColumn id="3104" xr3:uid="{AEF8952A-E68B-4F8E-898E-9DC98EE6F409}" name="Column3083" dataDxfId="26561" totalsRowDxfId="26560"/>
    <tableColumn id="3105" xr3:uid="{E6B84988-B389-4521-87F4-A7B87899CB76}" name="Column3084" dataDxfId="26559" totalsRowDxfId="26558"/>
    <tableColumn id="3106" xr3:uid="{EA095842-4E4A-4F33-94E9-7C92DC706A88}" name="Column3085" dataDxfId="26557" totalsRowDxfId="26556"/>
    <tableColumn id="3107" xr3:uid="{29486B0D-1BB7-401D-9118-4833E41EED9F}" name="Column3086" dataDxfId="26555" totalsRowDxfId="26554"/>
    <tableColumn id="3108" xr3:uid="{B44E8C89-0BFB-4157-98E3-EE19563BDF9A}" name="Column3087" dataDxfId="26553" totalsRowDxfId="26552"/>
    <tableColumn id="3109" xr3:uid="{67B82440-E3E5-491E-BCAB-1024DE0EA000}" name="Column3088" dataDxfId="26551" totalsRowDxfId="26550"/>
    <tableColumn id="3110" xr3:uid="{23F7E916-1876-4094-A664-413E3214ECEC}" name="Column3089" dataDxfId="26549" totalsRowDxfId="26548"/>
    <tableColumn id="3111" xr3:uid="{3EE0633A-AF6F-4EF9-9CC2-FA8C9B19D941}" name="Column3090" dataDxfId="26547" totalsRowDxfId="26546"/>
    <tableColumn id="3112" xr3:uid="{15008207-51C5-46DA-9BBA-4523979B09A5}" name="Column3091" dataDxfId="26545" totalsRowDxfId="26544"/>
    <tableColumn id="3113" xr3:uid="{B1E2F967-2674-4A91-88F3-1B8162AB80BC}" name="Column3092" dataDxfId="26543" totalsRowDxfId="26542"/>
    <tableColumn id="3114" xr3:uid="{013850F7-3B9E-489C-BE12-FBDD79E4EDF2}" name="Column3093" dataDxfId="26541" totalsRowDxfId="26540"/>
    <tableColumn id="3115" xr3:uid="{21230F6C-DB5F-44A4-BA71-81D130594CF9}" name="Column3094" dataDxfId="26539" totalsRowDxfId="26538"/>
    <tableColumn id="3116" xr3:uid="{8237FFD5-4366-441B-8449-78F3D960B3DF}" name="Column3095" dataDxfId="26537" totalsRowDxfId="26536"/>
    <tableColumn id="3117" xr3:uid="{9BB3155E-0EB4-49D5-9E40-44E0D1F7AED7}" name="Column3096" dataDxfId="26535" totalsRowDxfId="26534"/>
    <tableColumn id="3118" xr3:uid="{58A1CB57-FE8B-4C74-A8CB-8B9DDDC68C5E}" name="Column3097" dataDxfId="26533" totalsRowDxfId="26532"/>
    <tableColumn id="3119" xr3:uid="{18A3A7A5-4BA3-45AD-BFC2-0B3C54962773}" name="Column3098" dataDxfId="26531" totalsRowDxfId="26530"/>
    <tableColumn id="3120" xr3:uid="{A881AB20-C59E-4B45-BC96-CA9ABDBDBD92}" name="Column3099" dataDxfId="26529" totalsRowDxfId="26528"/>
    <tableColumn id="3121" xr3:uid="{DD570C02-6796-4521-AD31-3DC82BF0D4F8}" name="Column3100" dataDxfId="26527" totalsRowDxfId="26526"/>
    <tableColumn id="3122" xr3:uid="{28C406BA-1211-4F63-91EC-E956FE5FBF10}" name="Column3101" dataDxfId="26525" totalsRowDxfId="26524"/>
    <tableColumn id="3123" xr3:uid="{70D30FCD-675B-42E6-80C7-014200E41152}" name="Column3102" dataDxfId="26523" totalsRowDxfId="26522"/>
    <tableColumn id="3124" xr3:uid="{9F96D261-73E5-4305-8AFE-228385D26B9D}" name="Column3103" dataDxfId="26521" totalsRowDxfId="26520"/>
    <tableColumn id="3125" xr3:uid="{E5E25221-95FB-42C7-8A1F-0B63486DD349}" name="Column3104" dataDxfId="26519" totalsRowDxfId="26518"/>
    <tableColumn id="3126" xr3:uid="{96F00D42-333E-4967-87B6-6F925D0625C4}" name="Column3105" dataDxfId="26517" totalsRowDxfId="26516"/>
    <tableColumn id="3127" xr3:uid="{4C31B9D2-2F2B-45F5-9E8F-AF15F9243896}" name="Column3106" dataDxfId="26515" totalsRowDxfId="26514"/>
    <tableColumn id="3128" xr3:uid="{C21251F2-7377-419D-A32C-5D56ECC044FE}" name="Column3107" dataDxfId="26513" totalsRowDxfId="26512"/>
    <tableColumn id="3129" xr3:uid="{7173A3A7-716C-4FF9-B5BB-FDAF9A5A9561}" name="Column3108" dataDxfId="26511" totalsRowDxfId="26510"/>
    <tableColumn id="3130" xr3:uid="{8FCCEBF6-43B7-491A-A163-45052A0159DF}" name="Column3109" dataDxfId="26509" totalsRowDxfId="26508"/>
    <tableColumn id="3131" xr3:uid="{582410CC-846F-4240-8F80-D86DD6408428}" name="Column3110" dataDxfId="26507" totalsRowDxfId="26506"/>
    <tableColumn id="3132" xr3:uid="{1F3D9EE0-03EE-45B6-909E-A50E105CCAFF}" name="Column3111" dataDxfId="26505" totalsRowDxfId="26504"/>
    <tableColumn id="3133" xr3:uid="{5665B0E7-EEDE-4924-AD4F-F0D8C3FE4670}" name="Column3112" dataDxfId="26503" totalsRowDxfId="26502"/>
    <tableColumn id="3134" xr3:uid="{5D695748-A117-493C-9DFD-BF4A8E938850}" name="Column3113" dataDxfId="26501" totalsRowDxfId="26500"/>
    <tableColumn id="3135" xr3:uid="{ACF8332D-459E-4B87-B7CB-1429F23B44D5}" name="Column3114" dataDxfId="26499" totalsRowDxfId="26498"/>
    <tableColumn id="3136" xr3:uid="{7941E4F1-CAC3-4D94-9D86-B95C92E62AF2}" name="Column3115" dataDxfId="26497" totalsRowDxfId="26496"/>
    <tableColumn id="3137" xr3:uid="{4334C261-407E-4033-95AA-68786FBC1644}" name="Column3116" dataDxfId="26495" totalsRowDxfId="26494"/>
    <tableColumn id="3138" xr3:uid="{D165172B-34EB-46D2-A334-7DAD430FEFE2}" name="Column3117" dataDxfId="26493" totalsRowDxfId="26492"/>
    <tableColumn id="3139" xr3:uid="{2D6CE412-8814-428F-A899-4D0FFFC1E15C}" name="Column3118" dataDxfId="26491" totalsRowDxfId="26490"/>
    <tableColumn id="3140" xr3:uid="{0C266415-C7AB-4B8D-9BFE-417510B15731}" name="Column3119" dataDxfId="26489" totalsRowDxfId="26488"/>
    <tableColumn id="3141" xr3:uid="{6075E374-5922-43C6-AF2B-5787EC398359}" name="Column3120" dataDxfId="26487" totalsRowDxfId="26486"/>
    <tableColumn id="3142" xr3:uid="{A6711173-EBCB-4864-B81C-6A0EE4EEE130}" name="Column3121" dataDxfId="26485" totalsRowDxfId="26484"/>
    <tableColumn id="3143" xr3:uid="{E2981530-5E4A-4FA5-BB33-F29943BA9B96}" name="Column3122" dataDxfId="26483" totalsRowDxfId="26482"/>
    <tableColumn id="3144" xr3:uid="{9EFDE9AF-5AF5-4960-885D-299E51C0BA1B}" name="Column3123" dataDxfId="26481" totalsRowDxfId="26480"/>
    <tableColumn id="3145" xr3:uid="{41679145-160D-4CD4-BCD2-3FD616AF3444}" name="Column3124" dataDxfId="26479" totalsRowDxfId="26478"/>
    <tableColumn id="3146" xr3:uid="{3D040952-5390-4D77-A685-F2A247169520}" name="Column3125" dataDxfId="26477" totalsRowDxfId="26476"/>
    <tableColumn id="3147" xr3:uid="{98F89A98-EF08-4D90-99BD-C8AF93F0A691}" name="Column3126" dataDxfId="26475" totalsRowDxfId="26474"/>
    <tableColumn id="3148" xr3:uid="{144554B2-6A0F-4C7D-8DFA-3A4F78CB7C9B}" name="Column3127" dataDxfId="26473" totalsRowDxfId="26472"/>
    <tableColumn id="3149" xr3:uid="{DBE1B075-6F2F-422F-BB12-D2F2B79728C5}" name="Column3128" dataDxfId="26471" totalsRowDxfId="26470"/>
    <tableColumn id="3150" xr3:uid="{9A93AB72-977A-442A-A314-2256F635A3D3}" name="Column3129" dataDxfId="26469" totalsRowDxfId="26468"/>
    <tableColumn id="3151" xr3:uid="{E05A12A5-2251-43B3-AFAC-F68F966122B5}" name="Column3130" dataDxfId="26467" totalsRowDxfId="26466"/>
    <tableColumn id="3152" xr3:uid="{D9815F06-954B-48F9-86D1-F6DE1FE8413D}" name="Column3131" dataDxfId="26465" totalsRowDxfId="26464"/>
    <tableColumn id="3153" xr3:uid="{0E463AB7-5A9B-46D4-A823-E09EC71E3866}" name="Column3132" dataDxfId="26463" totalsRowDxfId="26462"/>
    <tableColumn id="3154" xr3:uid="{5399E278-3AF2-4E26-985A-8B4FCA7DBC07}" name="Column3133" dataDxfId="26461" totalsRowDxfId="26460"/>
    <tableColumn id="3155" xr3:uid="{FDFBB7C8-A595-45D9-85E1-DF4048B90ECB}" name="Column3134" dataDxfId="26459" totalsRowDxfId="26458"/>
    <tableColumn id="3156" xr3:uid="{73E07602-BF97-4606-B140-E5715C84D118}" name="Column3135" dataDxfId="26457" totalsRowDxfId="26456"/>
    <tableColumn id="3157" xr3:uid="{2E32451C-0F2F-40D8-8AC9-B74D8EBA09AF}" name="Column3136" dataDxfId="26455" totalsRowDxfId="26454"/>
    <tableColumn id="3158" xr3:uid="{2F5C1B24-4BAA-4481-B109-C985333F9F69}" name="Column3137" dataDxfId="26453" totalsRowDxfId="26452"/>
    <tableColumn id="3159" xr3:uid="{8A29B516-A3DC-4373-999C-D74B34852389}" name="Column3138" dataDxfId="26451" totalsRowDxfId="26450"/>
    <tableColumn id="3160" xr3:uid="{B24B6B05-FF04-42A9-AC63-41B164A9DBA6}" name="Column3139" dataDxfId="26449" totalsRowDxfId="26448"/>
    <tableColumn id="3161" xr3:uid="{141C14F2-2531-44B2-8C74-C78165C2DE14}" name="Column3140" dataDxfId="26447" totalsRowDxfId="26446"/>
    <tableColumn id="3162" xr3:uid="{93533694-A3D6-4797-B0CF-A94D905F394D}" name="Column3141" dataDxfId="26445" totalsRowDxfId="26444"/>
    <tableColumn id="3163" xr3:uid="{ADA6D1D4-0778-4598-8644-0A145B57F22A}" name="Column3142" dataDxfId="26443" totalsRowDxfId="26442"/>
    <tableColumn id="3164" xr3:uid="{5EF702C6-5D8D-4647-A833-C97717109476}" name="Column3143" dataDxfId="26441" totalsRowDxfId="26440"/>
    <tableColumn id="3165" xr3:uid="{F7204419-9452-47CA-B956-EA3878A6D8C4}" name="Column3144" dataDxfId="26439" totalsRowDxfId="26438"/>
    <tableColumn id="3166" xr3:uid="{DE0A5509-0DF2-4C0A-9215-F0C338DCEE1C}" name="Column3145" dataDxfId="26437" totalsRowDxfId="26436"/>
    <tableColumn id="3167" xr3:uid="{26AE9933-D7A5-461D-9843-1D990BEB907E}" name="Column3146" dataDxfId="26435" totalsRowDxfId="26434"/>
    <tableColumn id="3168" xr3:uid="{891236AA-F305-4312-88EF-8220B19BF869}" name="Column3147" dataDxfId="26433" totalsRowDxfId="26432"/>
    <tableColumn id="3169" xr3:uid="{AB46B7E7-07B1-49AA-8A9A-C49372F703F6}" name="Column3148" dataDxfId="26431" totalsRowDxfId="26430"/>
    <tableColumn id="3170" xr3:uid="{31989A6D-E8FA-42F0-B132-ED73172582C1}" name="Column3149" dataDxfId="26429" totalsRowDxfId="26428"/>
    <tableColumn id="3171" xr3:uid="{6207A74E-36DF-404C-AE2F-1F33A4F4D133}" name="Column3150" dataDxfId="26427" totalsRowDxfId="26426"/>
    <tableColumn id="3172" xr3:uid="{3B3E1585-4175-4887-BC38-98944078BF71}" name="Column3151" dataDxfId="26425" totalsRowDxfId="26424"/>
    <tableColumn id="3173" xr3:uid="{08C40F2E-31CA-46E7-BE4B-A40618935F1D}" name="Column3152" dataDxfId="26423" totalsRowDxfId="26422"/>
    <tableColumn id="3174" xr3:uid="{07931B40-18D6-438F-8574-4CEE83E93470}" name="Column3153" dataDxfId="26421" totalsRowDxfId="26420"/>
    <tableColumn id="3175" xr3:uid="{B2156930-AFFF-4867-8996-8AAB8491C3AF}" name="Column3154" dataDxfId="26419" totalsRowDxfId="26418"/>
    <tableColumn id="3176" xr3:uid="{3BB9922F-8BFD-41B0-A0F5-A34B02A3978C}" name="Column3155" dataDxfId="26417" totalsRowDxfId="26416"/>
    <tableColumn id="3177" xr3:uid="{DB6A0B13-F10A-4B33-97F7-E890702518DD}" name="Column3156" dataDxfId="26415" totalsRowDxfId="26414"/>
    <tableColumn id="3178" xr3:uid="{79C2446C-B0EF-45F1-8C9B-F4DC84D577C1}" name="Column3157" dataDxfId="26413" totalsRowDxfId="26412"/>
    <tableColumn id="3179" xr3:uid="{B8BAE5F3-7B38-4C79-837F-26F809CFEA7E}" name="Column3158" dataDxfId="26411" totalsRowDxfId="26410"/>
    <tableColumn id="3180" xr3:uid="{560D83AC-729E-422C-988A-6D85E056F5CB}" name="Column3159" dataDxfId="26409" totalsRowDxfId="26408"/>
    <tableColumn id="3181" xr3:uid="{FEF5094B-8554-4585-9277-2ED2C36E342C}" name="Column3160" dataDxfId="26407" totalsRowDxfId="26406"/>
    <tableColumn id="3182" xr3:uid="{A0A776EC-B9F7-4CCE-AEAD-C4D53982C955}" name="Column3161" dataDxfId="26405" totalsRowDxfId="26404"/>
    <tableColumn id="3183" xr3:uid="{CC648431-A721-468E-8A60-5BE91EC196F0}" name="Column3162" dataDxfId="26403" totalsRowDxfId="26402"/>
    <tableColumn id="3184" xr3:uid="{36CF1CCF-7EEF-476F-B0CB-64DF076D668B}" name="Column3163" dataDxfId="26401" totalsRowDxfId="26400"/>
    <tableColumn id="3185" xr3:uid="{5E7F2170-0C3C-4386-9B3A-6324227B0938}" name="Column3164" dataDxfId="26399" totalsRowDxfId="26398"/>
    <tableColumn id="3186" xr3:uid="{47CB2B18-2CD1-47BD-8343-EE663E2183C0}" name="Column3165" dataDxfId="26397" totalsRowDxfId="26396"/>
    <tableColumn id="3187" xr3:uid="{70501569-DF15-4851-AC29-2EBA89506C09}" name="Column3166" dataDxfId="26395" totalsRowDxfId="26394"/>
    <tableColumn id="3188" xr3:uid="{F493C51C-F976-44F7-8B3D-45B3A17E8A92}" name="Column3167" dataDxfId="26393" totalsRowDxfId="26392"/>
    <tableColumn id="3189" xr3:uid="{AB45A77A-B524-41C7-A50D-90047A4EE48B}" name="Column3168" dataDxfId="26391" totalsRowDxfId="26390"/>
    <tableColumn id="3190" xr3:uid="{6EBAEC85-6EFC-413C-A1E6-DD7F5CFD91DB}" name="Column3169" dataDxfId="26389" totalsRowDxfId="26388"/>
    <tableColumn id="3191" xr3:uid="{0CC529C6-D136-4889-BBDC-1834F575F297}" name="Column3170" dataDxfId="26387" totalsRowDxfId="26386"/>
    <tableColumn id="3192" xr3:uid="{0D06D1C4-6E8A-421C-A8A9-C900FAA369A9}" name="Column3171" dataDxfId="26385" totalsRowDxfId="26384"/>
    <tableColumn id="3193" xr3:uid="{F57C0BBB-9E40-41E6-8164-EACD4D93EACD}" name="Column3172" dataDxfId="26383" totalsRowDxfId="26382"/>
    <tableColumn id="3194" xr3:uid="{32160029-CF67-441A-B539-B6DD6E6C582C}" name="Column3173" dataDxfId="26381" totalsRowDxfId="26380"/>
    <tableColumn id="3195" xr3:uid="{D38D387A-05F2-463D-92D1-A1E3A051F8DE}" name="Column3174" dataDxfId="26379" totalsRowDxfId="26378"/>
    <tableColumn id="3196" xr3:uid="{93630A78-B25F-44B8-B383-B2B7C0CEB3BD}" name="Column3175" dataDxfId="26377" totalsRowDxfId="26376"/>
    <tableColumn id="3197" xr3:uid="{F95B7921-8517-4B14-BA15-69C53F06D5A2}" name="Column3176" dataDxfId="26375" totalsRowDxfId="26374"/>
    <tableColumn id="3198" xr3:uid="{D8B3624C-4774-41C4-BD98-6D23AF9E25E8}" name="Column3177" dataDxfId="26373" totalsRowDxfId="26372"/>
    <tableColumn id="3199" xr3:uid="{8CCF48DC-12E7-4690-B22D-468793DC0E9C}" name="Column3178" dataDxfId="26371" totalsRowDxfId="26370"/>
    <tableColumn id="3200" xr3:uid="{F93FAF00-D08E-478E-BF6B-22C3843F4589}" name="Column3179" dataDxfId="26369" totalsRowDxfId="26368"/>
    <tableColumn id="3201" xr3:uid="{326C9E6F-DB7B-4A6F-9ADE-5A585DD927F1}" name="Column3180" dataDxfId="26367" totalsRowDxfId="26366"/>
    <tableColumn id="3202" xr3:uid="{CA5EE32A-3400-432E-B71F-5644501CECE6}" name="Column3181" dataDxfId="26365" totalsRowDxfId="26364"/>
    <tableColumn id="3203" xr3:uid="{19BF0F3B-3704-4823-8967-86F76A052BD6}" name="Column3182" dataDxfId="26363" totalsRowDxfId="26362"/>
    <tableColumn id="3204" xr3:uid="{4717A4F9-87C3-4D0B-8582-2EE9B24B561D}" name="Column3183" dataDxfId="26361" totalsRowDxfId="26360"/>
    <tableColumn id="3205" xr3:uid="{D32AB40C-FDC1-46E1-B558-9DE0E74C682F}" name="Column3184" dataDxfId="26359" totalsRowDxfId="26358"/>
    <tableColumn id="3206" xr3:uid="{89CDC7F8-9D4F-46EA-BC0E-EF8E8640DC90}" name="Column3185" dataDxfId="26357" totalsRowDxfId="26356"/>
    <tableColumn id="3207" xr3:uid="{5E107CB0-A79E-4E5C-8CB1-EE99B3B671A5}" name="Column3186" dataDxfId="26355" totalsRowDxfId="26354"/>
    <tableColumn id="3208" xr3:uid="{BDD8EC4C-DE73-49F1-8D20-AD5E5A94E538}" name="Column3187" dataDxfId="26353" totalsRowDxfId="26352"/>
    <tableColumn id="3209" xr3:uid="{FDCBF021-934B-40AD-BFB8-28D36DF5B36A}" name="Column3188" dataDxfId="26351" totalsRowDxfId="26350"/>
    <tableColumn id="3210" xr3:uid="{5F61E52F-357F-4799-B657-5AE1D24ED716}" name="Column3189" dataDxfId="26349" totalsRowDxfId="26348"/>
    <tableColumn id="3211" xr3:uid="{10C33A8C-2BD4-47FA-9188-18475F8114A3}" name="Column3190" dataDxfId="26347" totalsRowDxfId="26346"/>
    <tableColumn id="3212" xr3:uid="{9B366E18-E8C7-4D64-B60A-2EA0E1ADDAE9}" name="Column3191" dataDxfId="26345" totalsRowDxfId="26344"/>
    <tableColumn id="3213" xr3:uid="{144D8EA3-BD00-466D-837C-6F5E8D0CB0A1}" name="Column3192" dataDxfId="26343" totalsRowDxfId="26342"/>
    <tableColumn id="3214" xr3:uid="{7B820ED4-45F2-4356-9A4B-32DD669FC2A1}" name="Column3193" dataDxfId="26341" totalsRowDxfId="26340"/>
    <tableColumn id="3215" xr3:uid="{BB02CA93-A304-45AC-B4FE-2CC8E36310BE}" name="Column3194" dataDxfId="26339" totalsRowDxfId="26338"/>
    <tableColumn id="3216" xr3:uid="{3F575FA3-AC8A-4F47-BD17-67BFB0A61556}" name="Column3195" dataDxfId="26337" totalsRowDxfId="26336"/>
    <tableColumn id="3217" xr3:uid="{E96508CD-7E81-498D-9347-178215BF99FC}" name="Column3196" dataDxfId="26335" totalsRowDxfId="26334"/>
    <tableColumn id="3218" xr3:uid="{AF62CCCD-4607-42F6-ABD3-87F514CE7A7D}" name="Column3197" dataDxfId="26333" totalsRowDxfId="26332"/>
    <tableColumn id="3219" xr3:uid="{BC6F8EFE-A244-4B1E-A338-C7ACD4A7FD02}" name="Column3198" dataDxfId="26331" totalsRowDxfId="26330"/>
    <tableColumn id="3220" xr3:uid="{1029A9EF-C8BF-4FA8-AF9D-3040FA62312D}" name="Column3199" dataDxfId="26329" totalsRowDxfId="26328"/>
    <tableColumn id="3221" xr3:uid="{530AA925-640F-4581-8346-2DE40F8B1426}" name="Column3200" dataDxfId="26327" totalsRowDxfId="26326"/>
    <tableColumn id="3222" xr3:uid="{C7AE016B-4417-431E-A018-8036BBCAA693}" name="Column3201" dataDxfId="26325" totalsRowDxfId="26324"/>
    <tableColumn id="3223" xr3:uid="{AD9E426C-082F-4504-B8AD-A9C50EC06CC0}" name="Column3202" dataDxfId="26323" totalsRowDxfId="26322"/>
    <tableColumn id="3224" xr3:uid="{4965EE12-B904-45EC-9B41-1ECC0A6357FE}" name="Column3203" dataDxfId="26321" totalsRowDxfId="26320"/>
    <tableColumn id="3225" xr3:uid="{2CEB8684-F0C2-433C-97B5-774990E1CBBD}" name="Column3204" dataDxfId="26319" totalsRowDxfId="26318"/>
    <tableColumn id="3226" xr3:uid="{E6A45F67-32AF-4542-A702-973D52A2CC0E}" name="Column3205" dataDxfId="26317" totalsRowDxfId="26316"/>
    <tableColumn id="3227" xr3:uid="{7A9F6CE7-CC78-4DB8-A136-CFDE84A0D038}" name="Column3206" dataDxfId="26315" totalsRowDxfId="26314"/>
    <tableColumn id="3228" xr3:uid="{D19550CD-23EA-4CC2-B20F-EA75D342A79A}" name="Column3207" dataDxfId="26313" totalsRowDxfId="26312"/>
    <tableColumn id="3229" xr3:uid="{20BF1A02-4613-4EDE-A3D9-74EC66E74E88}" name="Column3208" dataDxfId="26311" totalsRowDxfId="26310"/>
    <tableColumn id="3230" xr3:uid="{2844BC7C-CB1B-44A6-8C77-B3C2270416C2}" name="Column3209" dataDxfId="26309" totalsRowDxfId="26308"/>
    <tableColumn id="3231" xr3:uid="{675C317F-ED6A-47A4-9347-ED0ACAAC87A0}" name="Column3210" dataDxfId="26307" totalsRowDxfId="26306"/>
    <tableColumn id="3232" xr3:uid="{D8329D8C-F81F-4049-9BC9-B6DD12F46E46}" name="Column3211" dataDxfId="26305" totalsRowDxfId="26304"/>
    <tableColumn id="3233" xr3:uid="{247B55CD-728C-4320-AAB0-A5F049644143}" name="Column3212" dataDxfId="26303" totalsRowDxfId="26302"/>
    <tableColumn id="3234" xr3:uid="{85CDDA88-FA8F-4F82-AC1D-2052A3A08DE5}" name="Column3213" dataDxfId="26301" totalsRowDxfId="26300"/>
    <tableColumn id="3235" xr3:uid="{0CBEA256-FD14-44CA-83CB-DA76BCA3C72F}" name="Column3214" dataDxfId="26299" totalsRowDxfId="26298"/>
    <tableColumn id="3236" xr3:uid="{3E5AAC42-A4AA-458F-AAD6-23F4890594E3}" name="Column3215" dataDxfId="26297" totalsRowDxfId="26296"/>
    <tableColumn id="3237" xr3:uid="{CE3066A0-DFB5-49C1-9A9A-DBC66C4DBD85}" name="Column3216" dataDxfId="26295" totalsRowDxfId="26294"/>
    <tableColumn id="3238" xr3:uid="{3281BB44-BFB0-4F25-B37C-682DA58ECBF8}" name="Column3217" dataDxfId="26293" totalsRowDxfId="26292"/>
    <tableColumn id="3239" xr3:uid="{AF710D85-5870-4C02-9F4F-80A7F66C88F4}" name="Column3218" dataDxfId="26291" totalsRowDxfId="26290"/>
    <tableColumn id="3240" xr3:uid="{B901AF9A-99B4-4CC3-83C4-77EA21FFFCE6}" name="Column3219" dataDxfId="26289" totalsRowDxfId="26288"/>
    <tableColumn id="3241" xr3:uid="{6CE40A2D-B5DC-4E33-BAA6-0AD40EA6882F}" name="Column3220" dataDxfId="26287" totalsRowDxfId="26286"/>
    <tableColumn id="3242" xr3:uid="{BBBF5DF9-EF0D-4C0A-AAF1-A89BF265B510}" name="Column3221" dataDxfId="26285" totalsRowDxfId="26284"/>
    <tableColumn id="3243" xr3:uid="{335EC69F-CA6E-4C11-B278-E107643C3B92}" name="Column3222" dataDxfId="26283" totalsRowDxfId="26282"/>
    <tableColumn id="3244" xr3:uid="{17BB5215-B561-4B07-ACF0-2B34D99F6191}" name="Column3223" dataDxfId="26281" totalsRowDxfId="26280"/>
    <tableColumn id="3245" xr3:uid="{5843745E-3E44-420C-863B-9E85E87F758A}" name="Column3224" dataDxfId="26279" totalsRowDxfId="26278"/>
    <tableColumn id="3246" xr3:uid="{480CCC3C-A6B1-4C57-A911-74CA06D41AA7}" name="Column3225" dataDxfId="26277" totalsRowDxfId="26276"/>
    <tableColumn id="3247" xr3:uid="{50FB06E0-154A-460D-BAC3-E438E59FDCF6}" name="Column3226" dataDxfId="26275" totalsRowDxfId="26274"/>
    <tableColumn id="3248" xr3:uid="{46F4D17A-F17A-4CFF-9788-B6E791B56409}" name="Column3227" dataDxfId="26273" totalsRowDxfId="26272"/>
    <tableColumn id="3249" xr3:uid="{06BBCED7-4A7A-431A-AEEA-406F46E882C8}" name="Column3228" dataDxfId="26271" totalsRowDxfId="26270"/>
    <tableColumn id="3250" xr3:uid="{4A7BB463-4C11-4932-8256-E73B10BB05D7}" name="Column3229" dataDxfId="26269" totalsRowDxfId="26268"/>
    <tableColumn id="3251" xr3:uid="{14AC121F-A6F5-4751-8DE0-D399340103B7}" name="Column3230" dataDxfId="26267" totalsRowDxfId="26266"/>
    <tableColumn id="3252" xr3:uid="{6222C2F6-D141-43E5-8290-02696710B917}" name="Column3231" dataDxfId="26265" totalsRowDxfId="26264"/>
    <tableColumn id="3253" xr3:uid="{715966C2-9E1D-4CCF-B516-10B5F913D1C5}" name="Column3232" dataDxfId="26263" totalsRowDxfId="26262"/>
    <tableColumn id="3254" xr3:uid="{381C6AD5-BDF0-496C-801A-D3D318AE145C}" name="Column3233" dataDxfId="26261" totalsRowDxfId="26260"/>
    <tableColumn id="3255" xr3:uid="{8433DECB-7D48-4D83-B058-D3F7B90F86EF}" name="Column3234" dataDxfId="26259" totalsRowDxfId="26258"/>
    <tableColumn id="3256" xr3:uid="{6A15B042-DC4F-42DC-9D97-F255D849D3E2}" name="Column3235" dataDxfId="26257" totalsRowDxfId="26256"/>
    <tableColumn id="3257" xr3:uid="{812475EA-56A6-4284-9A2D-B29121866A4B}" name="Column3236" dataDxfId="26255" totalsRowDxfId="26254"/>
    <tableColumn id="3258" xr3:uid="{D350AB51-38D7-42AA-8CE5-3716775DF178}" name="Column3237" dataDxfId="26253" totalsRowDxfId="26252"/>
    <tableColumn id="3259" xr3:uid="{7C68EC2B-0856-4EDD-A5EA-812FCAC6CB13}" name="Column3238" dataDxfId="26251" totalsRowDxfId="26250"/>
    <tableColumn id="3260" xr3:uid="{789E5F01-C3F6-4619-B8E4-8FD94CF029B7}" name="Column3239" dataDxfId="26249" totalsRowDxfId="26248"/>
    <tableColumn id="3261" xr3:uid="{5FCCE33E-502E-4533-BC0C-6B0DEC7076F3}" name="Column3240" dataDxfId="26247" totalsRowDxfId="26246"/>
    <tableColumn id="3262" xr3:uid="{A6CF165E-3750-4C4B-A4D1-EBA0B6620782}" name="Column3241" dataDxfId="26245" totalsRowDxfId="26244"/>
    <tableColumn id="3263" xr3:uid="{383A481E-00E4-4CF7-B338-E87B62997D2F}" name="Column3242" dataDxfId="26243" totalsRowDxfId="26242"/>
    <tableColumn id="3264" xr3:uid="{3D9AD525-6CBD-47B1-AE28-B20533930692}" name="Column3243" dataDxfId="26241" totalsRowDxfId="26240"/>
    <tableColumn id="3265" xr3:uid="{2FF5AC07-8AC1-472B-9EE9-D4B331BA8603}" name="Column3244" dataDxfId="26239" totalsRowDxfId="26238"/>
    <tableColumn id="3266" xr3:uid="{E9547A75-73F1-413D-AEA2-0A2BDC69BCB7}" name="Column3245" dataDxfId="26237" totalsRowDxfId="26236"/>
    <tableColumn id="3267" xr3:uid="{2343EC13-CBC2-4B10-A2A1-9ACD47694C11}" name="Column3246" dataDxfId="26235" totalsRowDxfId="26234"/>
    <tableColumn id="3268" xr3:uid="{68B940AE-773F-4ED0-9B11-DDBB1418621F}" name="Column3247" dataDxfId="26233" totalsRowDxfId="26232"/>
    <tableColumn id="3269" xr3:uid="{C2F5E241-A9ED-4F08-B6B3-5A6EA1BD4BC9}" name="Column3248" dataDxfId="26231" totalsRowDxfId="26230"/>
    <tableColumn id="3270" xr3:uid="{8DAA1423-9077-4217-BFFC-76A3791C0126}" name="Column3249" dataDxfId="26229" totalsRowDxfId="26228"/>
    <tableColumn id="3271" xr3:uid="{34E5792D-3591-4F70-85AD-8597953DE9B7}" name="Column3250" dataDxfId="26227" totalsRowDxfId="26226"/>
    <tableColumn id="3272" xr3:uid="{00A4607C-71AB-4E92-B34A-0D887AC7BD9A}" name="Column3251" dataDxfId="26225" totalsRowDxfId="26224"/>
    <tableColumn id="3273" xr3:uid="{26171071-2FAB-41E9-8C69-56FB34AFFF64}" name="Column3252" dataDxfId="26223" totalsRowDxfId="26222"/>
    <tableColumn id="3274" xr3:uid="{105DA3D0-CC9F-4E8D-8FED-0826E8FCCD74}" name="Column3253" dataDxfId="26221" totalsRowDxfId="26220"/>
    <tableColumn id="3275" xr3:uid="{D412CEDB-E83B-4511-B4DE-25B6988AFCD8}" name="Column3254" dataDxfId="26219" totalsRowDxfId="26218"/>
    <tableColumn id="3276" xr3:uid="{5D15CA4F-EBBF-407D-9700-02EFB931D79D}" name="Column3255" dataDxfId="26217" totalsRowDxfId="26216"/>
    <tableColumn id="3277" xr3:uid="{D9177390-AF82-4158-911D-B78F18EA3549}" name="Column3256" dataDxfId="26215" totalsRowDxfId="26214"/>
    <tableColumn id="3278" xr3:uid="{9112CEFF-187F-457A-A75E-2458864BE65F}" name="Column3257" dataDxfId="26213" totalsRowDxfId="26212"/>
    <tableColumn id="3279" xr3:uid="{F011B4F0-0A96-4EAA-8CEC-C21DEAD91F28}" name="Column3258" dataDxfId="26211" totalsRowDxfId="26210"/>
    <tableColumn id="3280" xr3:uid="{EF226FB3-FCD6-4649-9D7C-E94508FD2A18}" name="Column3259" dataDxfId="26209" totalsRowDxfId="26208"/>
    <tableColumn id="3281" xr3:uid="{0F30E6C1-72E1-449A-B4BB-4C295957A3EF}" name="Column3260" dataDxfId="26207" totalsRowDxfId="26206"/>
    <tableColumn id="3282" xr3:uid="{D9FFE56F-1DAB-4734-B7BC-67C93817AFA0}" name="Column3261" dataDxfId="26205" totalsRowDxfId="26204"/>
    <tableColumn id="3283" xr3:uid="{A7709A49-F595-4EB4-AB4C-80D8A23F7369}" name="Column3262" dataDxfId="26203" totalsRowDxfId="26202"/>
    <tableColumn id="3284" xr3:uid="{CC32F1DC-42DD-42BA-AA09-D6F93A459383}" name="Column3263" dataDxfId="26201" totalsRowDxfId="26200"/>
    <tableColumn id="3285" xr3:uid="{F45CEB18-A33D-4DF5-9E92-E07038445D48}" name="Column3264" dataDxfId="26199" totalsRowDxfId="26198"/>
    <tableColumn id="3286" xr3:uid="{0F9155F1-B6EF-4442-B79C-374BE6FDFA8B}" name="Column3265" dataDxfId="26197" totalsRowDxfId="26196"/>
    <tableColumn id="3287" xr3:uid="{EF981C0D-7C8C-453D-AF6F-48BA6B569375}" name="Column3266" dataDxfId="26195" totalsRowDxfId="26194"/>
    <tableColumn id="3288" xr3:uid="{07C07803-2729-4997-B022-95967FB35929}" name="Column3267" dataDxfId="26193" totalsRowDxfId="26192"/>
    <tableColumn id="3289" xr3:uid="{B572A1F9-1EDB-409F-A6A9-F804CD866337}" name="Column3268" dataDxfId="26191" totalsRowDxfId="26190"/>
    <tableColumn id="3290" xr3:uid="{4398ED60-9303-4117-9C56-98A48310BB91}" name="Column3269" dataDxfId="26189" totalsRowDxfId="26188"/>
    <tableColumn id="3291" xr3:uid="{C9A41649-1DAB-4EAB-82C3-1EC4955EB421}" name="Column3270" dataDxfId="26187" totalsRowDxfId="26186"/>
    <tableColumn id="3292" xr3:uid="{E328619F-7C83-4D50-9506-7A9749704845}" name="Column3271" dataDxfId="26185" totalsRowDxfId="26184"/>
    <tableColumn id="3293" xr3:uid="{2D3F39DC-A1ED-4E9F-A0EB-8D651C3C8316}" name="Column3272" dataDxfId="26183" totalsRowDxfId="26182"/>
    <tableColumn id="3294" xr3:uid="{D7A83045-0127-4D36-B2DD-02E285F1DC38}" name="Column3273" dataDxfId="26181" totalsRowDxfId="26180"/>
    <tableColumn id="3295" xr3:uid="{529EB18C-D76F-4CD0-BC51-0F770206E21B}" name="Column3274" dataDxfId="26179" totalsRowDxfId="26178"/>
    <tableColumn id="3296" xr3:uid="{7FE15FA8-3DF0-4768-BBCD-3FCE77A681AE}" name="Column3275" dataDxfId="26177" totalsRowDxfId="26176"/>
    <tableColumn id="3297" xr3:uid="{AA5466B8-4BAA-4EB8-AD66-852CFD8A9162}" name="Column3276" dataDxfId="26175" totalsRowDxfId="26174"/>
    <tableColumn id="3298" xr3:uid="{E8CEEB81-4802-414D-89E5-F1258D1365D6}" name="Column3277" dataDxfId="26173" totalsRowDxfId="26172"/>
    <tableColumn id="3299" xr3:uid="{33226F8F-1E5A-4D56-89C2-BF4E49B1924B}" name="Column3278" dataDxfId="26171" totalsRowDxfId="26170"/>
    <tableColumn id="3300" xr3:uid="{165E9C99-9463-4F19-8EB4-2969BEACF318}" name="Column3279" dataDxfId="26169" totalsRowDxfId="26168"/>
    <tableColumn id="3301" xr3:uid="{06CEBC04-3B95-4C59-AE12-AE8B922F6B5D}" name="Column3280" dataDxfId="26167" totalsRowDxfId="26166"/>
    <tableColumn id="3302" xr3:uid="{ADAAF877-45CD-48E9-9B56-DD87708F1E80}" name="Column3281" dataDxfId="26165" totalsRowDxfId="26164"/>
    <tableColumn id="3303" xr3:uid="{AF15A207-4753-4689-AC35-3DED97DD5823}" name="Column3282" dataDxfId="26163" totalsRowDxfId="26162"/>
    <tableColumn id="3304" xr3:uid="{401149B2-F39E-4ACF-B6A7-D27788117262}" name="Column3283" dataDxfId="26161" totalsRowDxfId="26160"/>
    <tableColumn id="3305" xr3:uid="{1FECE0BC-9B2B-41C5-9B3E-1623457F1114}" name="Column3284" dataDxfId="26159" totalsRowDxfId="26158"/>
    <tableColumn id="3306" xr3:uid="{8CD74444-95C0-49A0-991F-8EEC3A133CC7}" name="Column3285" dataDxfId="26157" totalsRowDxfId="26156"/>
    <tableColumn id="3307" xr3:uid="{B406D809-33CC-4D9F-BD56-7F41BBCA9863}" name="Column3286" dataDxfId="26155" totalsRowDxfId="26154"/>
    <tableColumn id="3308" xr3:uid="{CBECFC4A-608F-4A3C-95CF-3196410138EA}" name="Column3287" dataDxfId="26153" totalsRowDxfId="26152"/>
    <tableColumn id="3309" xr3:uid="{6EA01373-720E-4288-9E70-20DC371E41E5}" name="Column3288" dataDxfId="26151" totalsRowDxfId="26150"/>
    <tableColumn id="3310" xr3:uid="{5F9AEFE8-F1C4-43EF-89A7-2E670897DD70}" name="Column3289" dataDxfId="26149" totalsRowDxfId="26148"/>
    <tableColumn id="3311" xr3:uid="{7DC45807-9710-4C3F-97A9-ACC607F91FAD}" name="Column3290" dataDxfId="26147" totalsRowDxfId="26146"/>
    <tableColumn id="3312" xr3:uid="{36F19B80-BC56-432D-BFBE-A1D00E348CCA}" name="Column3291" dataDxfId="26145" totalsRowDxfId="26144"/>
    <tableColumn id="3313" xr3:uid="{23A1E3AF-C1AD-4B7A-82A2-03B7A6202133}" name="Column3292" dataDxfId="26143" totalsRowDxfId="26142"/>
    <tableColumn id="3314" xr3:uid="{83C52155-7AAF-4E14-B60D-D2F412650223}" name="Column3293" dataDxfId="26141" totalsRowDxfId="26140"/>
    <tableColumn id="3315" xr3:uid="{35BE25B3-1B86-4887-9AEC-E0360C9ABD19}" name="Column3294" dataDxfId="26139" totalsRowDxfId="26138"/>
    <tableColumn id="3316" xr3:uid="{C8847C13-4F5E-49A9-A199-B43754A48263}" name="Column3295" dataDxfId="26137" totalsRowDxfId="26136"/>
    <tableColumn id="3317" xr3:uid="{85F29BC5-057D-4A93-9A01-D6FE6144083F}" name="Column3296" dataDxfId="26135" totalsRowDxfId="26134"/>
    <tableColumn id="3318" xr3:uid="{58EE15DA-AA25-4BA8-9BFC-5C7B2ECC101D}" name="Column3297" dataDxfId="26133" totalsRowDxfId="26132"/>
    <tableColumn id="3319" xr3:uid="{D2C7CD17-AC10-4130-BB8D-E985371C7158}" name="Column3298" dataDxfId="26131" totalsRowDxfId="26130"/>
    <tableColumn id="3320" xr3:uid="{D1028316-DB8E-4814-84E8-4BA45ADA8D01}" name="Column3299" dataDxfId="26129" totalsRowDxfId="26128"/>
    <tableColumn id="3321" xr3:uid="{C7E69929-B380-4655-8C28-4B0DC812564E}" name="Column3300" dataDxfId="26127" totalsRowDxfId="26126"/>
    <tableColumn id="3322" xr3:uid="{E5C07812-C7EE-4CD6-A1A3-20AC97F38D06}" name="Column3301" dataDxfId="26125" totalsRowDxfId="26124"/>
    <tableColumn id="3323" xr3:uid="{79E71820-2256-4A1E-803B-8A9D3838C56B}" name="Column3302" dataDxfId="26123" totalsRowDxfId="26122"/>
    <tableColumn id="3324" xr3:uid="{1B3D16D3-94B0-4697-ADBC-F70CAD6E2C0C}" name="Column3303" dataDxfId="26121" totalsRowDxfId="26120"/>
    <tableColumn id="3325" xr3:uid="{8EB064A5-26BA-4B39-B12B-E5911C6AB83C}" name="Column3304" dataDxfId="26119" totalsRowDxfId="26118"/>
    <tableColumn id="3326" xr3:uid="{BCBA80F7-A205-496D-A3B7-6E939BFFF6A4}" name="Column3305" dataDxfId="26117" totalsRowDxfId="26116"/>
    <tableColumn id="3327" xr3:uid="{FB1C6558-6ECB-4D2F-AF71-318EBF11CA36}" name="Column3306" dataDxfId="26115" totalsRowDxfId="26114"/>
    <tableColumn id="3328" xr3:uid="{F8174274-1C62-46BD-A874-3C1E75807AC5}" name="Column3307" dataDxfId="26113" totalsRowDxfId="26112"/>
    <tableColumn id="3329" xr3:uid="{B1D441EF-F79A-4011-B8EC-30679B80A5D6}" name="Column3308" dataDxfId="26111" totalsRowDxfId="26110"/>
    <tableColumn id="3330" xr3:uid="{2ED5E6D5-726B-4DC9-BFB7-95F80A143072}" name="Column3309" dataDxfId="26109" totalsRowDxfId="26108"/>
    <tableColumn id="3331" xr3:uid="{56DDFBD5-28F6-4D81-ADEB-DA1379166EF4}" name="Column3310" dataDxfId="26107" totalsRowDxfId="26106"/>
    <tableColumn id="3332" xr3:uid="{9F823E9F-46C5-46B1-9BF8-C3D4DBAE3092}" name="Column3311" dataDxfId="26105" totalsRowDxfId="26104"/>
    <tableColumn id="3333" xr3:uid="{559257FC-C220-41D2-8259-98B12C259554}" name="Column3312" dataDxfId="26103" totalsRowDxfId="26102"/>
    <tableColumn id="3334" xr3:uid="{D82A93FC-61E5-49D0-82FA-139D55BC60C7}" name="Column3313" dataDxfId="26101" totalsRowDxfId="26100"/>
    <tableColumn id="3335" xr3:uid="{75A62FFE-C2C0-41EC-9D69-53B622F909A2}" name="Column3314" dataDxfId="26099" totalsRowDxfId="26098"/>
    <tableColumn id="3336" xr3:uid="{7FCCF5F0-3A61-43D5-8B0F-F11DCFC1B2F3}" name="Column3315" dataDxfId="26097" totalsRowDxfId="26096"/>
    <tableColumn id="3337" xr3:uid="{B02829DA-1EEE-4518-95BA-12D854D008B4}" name="Column3316" dataDxfId="26095" totalsRowDxfId="26094"/>
    <tableColumn id="3338" xr3:uid="{73A8B846-B86B-484F-8D37-23465859E31D}" name="Column3317" dataDxfId="26093" totalsRowDxfId="26092"/>
    <tableColumn id="3339" xr3:uid="{919A257B-D48D-448A-BF2E-592892BF61A2}" name="Column3318" dataDxfId="26091" totalsRowDxfId="26090"/>
    <tableColumn id="3340" xr3:uid="{DA145DC4-76AB-4446-9CC7-0CD57BBF241D}" name="Column3319" dataDxfId="26089" totalsRowDxfId="26088"/>
    <tableColumn id="3341" xr3:uid="{A3A68311-7E27-4296-B92C-E5ECE4799BCD}" name="Column3320" dataDxfId="26087" totalsRowDxfId="26086"/>
    <tableColumn id="3342" xr3:uid="{2523FC18-5D51-4CF3-ACFE-674005FF777E}" name="Column3321" dataDxfId="26085" totalsRowDxfId="26084"/>
    <tableColumn id="3343" xr3:uid="{7B3FB6E6-7744-43BE-8484-9EB182F7AEAC}" name="Column3322" dataDxfId="26083" totalsRowDxfId="26082"/>
    <tableColumn id="3344" xr3:uid="{6809A35F-A493-4216-9366-FB94A8A5AD1E}" name="Column3323" dataDxfId="26081" totalsRowDxfId="26080"/>
    <tableColumn id="3345" xr3:uid="{1660777D-D5BE-40DA-88F4-D12D01A673F2}" name="Column3324" dataDxfId="26079" totalsRowDxfId="26078"/>
    <tableColumn id="3346" xr3:uid="{70A336DE-2075-42FF-872F-E337F15D6E92}" name="Column3325" dataDxfId="26077" totalsRowDxfId="26076"/>
    <tableColumn id="3347" xr3:uid="{64D3BBC6-F9C4-4C7F-88CF-A623C4D6BB45}" name="Column3326" dataDxfId="26075" totalsRowDxfId="26074"/>
    <tableColumn id="3348" xr3:uid="{EAC2C032-7165-4B4F-852A-D6B4E277C8D1}" name="Column3327" dataDxfId="26073" totalsRowDxfId="26072"/>
    <tableColumn id="3349" xr3:uid="{4925EDFB-B3D7-4C8B-9FA2-47511D4F7803}" name="Column3328" dataDxfId="26071" totalsRowDxfId="26070"/>
    <tableColumn id="3350" xr3:uid="{750BC909-AA13-4CE6-A312-7E2683EDB29C}" name="Column3329" dataDxfId="26069" totalsRowDxfId="26068"/>
    <tableColumn id="3351" xr3:uid="{A2EBB392-BE11-4B51-95AD-641FBD2739F3}" name="Column3330" dataDxfId="26067" totalsRowDxfId="26066"/>
    <tableColumn id="3352" xr3:uid="{159951A1-4BEF-4280-AA6A-610698933A35}" name="Column3331" dataDxfId="26065" totalsRowDxfId="26064"/>
    <tableColumn id="3353" xr3:uid="{188F9D12-5C8A-4F18-AFE3-561102B2C0CC}" name="Column3332" dataDxfId="26063" totalsRowDxfId="26062"/>
    <tableColumn id="3354" xr3:uid="{CF148F44-6C35-46A3-B206-9579C32BCDCA}" name="Column3333" dataDxfId="26061" totalsRowDxfId="26060"/>
    <tableColumn id="3355" xr3:uid="{2C58B53E-D3D4-43C0-8764-8AEA2B172735}" name="Column3334" dataDxfId="26059" totalsRowDxfId="26058"/>
    <tableColumn id="3356" xr3:uid="{999965D0-C039-4E29-BFAD-30067A7E3FCB}" name="Column3335" dataDxfId="26057" totalsRowDxfId="26056"/>
    <tableColumn id="3357" xr3:uid="{A95EC8D8-5C30-462E-AC44-B6F0FF1FA62F}" name="Column3336" dataDxfId="26055" totalsRowDxfId="26054"/>
    <tableColumn id="3358" xr3:uid="{281462A7-9678-4C58-892C-8A4E97243CA3}" name="Column3337" dataDxfId="26053" totalsRowDxfId="26052"/>
    <tableColumn id="3359" xr3:uid="{1DDA71EC-A7C0-432A-AC65-79797070B00A}" name="Column3338" dataDxfId="26051" totalsRowDxfId="26050"/>
    <tableColumn id="3360" xr3:uid="{0ADF023E-8F0B-4DCA-B8E7-C52F3032B5C1}" name="Column3339" dataDxfId="26049" totalsRowDxfId="26048"/>
    <tableColumn id="3361" xr3:uid="{45C52268-C960-47B3-B9E9-AB78510B91B2}" name="Column3340" dataDxfId="26047" totalsRowDxfId="26046"/>
    <tableColumn id="3362" xr3:uid="{04379D5D-B322-4518-B1AB-63980095F20D}" name="Column3341" dataDxfId="26045" totalsRowDxfId="26044"/>
    <tableColumn id="3363" xr3:uid="{5A3C40B9-A6C5-4041-BCD0-D54B51AEBAE7}" name="Column3342" dataDxfId="26043" totalsRowDxfId="26042"/>
    <tableColumn id="3364" xr3:uid="{088DB7FC-E045-4972-919A-D1740FF7BC37}" name="Column3343" dataDxfId="26041" totalsRowDxfId="26040"/>
    <tableColumn id="3365" xr3:uid="{60EC948B-BBC8-4368-80D1-CBE6467703CB}" name="Column3344" dataDxfId="26039" totalsRowDxfId="26038"/>
    <tableColumn id="3366" xr3:uid="{8AA0A95E-9D5F-4BE4-9C31-B36E88927307}" name="Column3345" dataDxfId="26037" totalsRowDxfId="26036"/>
    <tableColumn id="3367" xr3:uid="{9175EB15-73F1-41D3-B84F-7393D406476D}" name="Column3346" dataDxfId="26035" totalsRowDxfId="26034"/>
    <tableColumn id="3368" xr3:uid="{35ED8FCC-2B60-499B-9EB6-314789F4FDE8}" name="Column3347" dataDxfId="26033" totalsRowDxfId="26032"/>
    <tableColumn id="3369" xr3:uid="{E9DEC400-8287-4D04-8656-AE994CBE1279}" name="Column3348" dataDxfId="26031" totalsRowDxfId="26030"/>
    <tableColumn id="3370" xr3:uid="{8FD52240-95F7-4030-8EAD-B5C072ABCB5F}" name="Column3349" dataDxfId="26029" totalsRowDxfId="26028"/>
    <tableColumn id="3371" xr3:uid="{A600F5B9-1988-4147-85FA-7070F5A48036}" name="Column3350" dataDxfId="26027" totalsRowDxfId="26026"/>
    <tableColumn id="3372" xr3:uid="{A023143E-B578-4882-B2A8-E0FDF4958C3B}" name="Column3351" dataDxfId="26025" totalsRowDxfId="26024"/>
    <tableColumn id="3373" xr3:uid="{5F007A48-1F76-4CD6-AEC9-B9264DED8F03}" name="Column3352" dataDxfId="26023" totalsRowDxfId="26022"/>
    <tableColumn id="3374" xr3:uid="{4DA360E2-D07D-41DF-B381-0CB26D3CAB5B}" name="Column3353" dataDxfId="26021" totalsRowDxfId="26020"/>
    <tableColumn id="3375" xr3:uid="{4FE51D30-83FB-4C99-B9D6-237942C37C45}" name="Column3354" dataDxfId="26019" totalsRowDxfId="26018"/>
    <tableColumn id="3376" xr3:uid="{69741D4C-CC8F-42BD-95E1-677EC6FDCC2D}" name="Column3355" dataDxfId="26017" totalsRowDxfId="26016"/>
    <tableColumn id="3377" xr3:uid="{1A085087-30E4-44F5-9F91-00067007B86F}" name="Column3356" dataDxfId="26015" totalsRowDxfId="26014"/>
    <tableColumn id="3378" xr3:uid="{F6084D77-95D2-41F3-9FAF-C62967B47CB9}" name="Column3357" dataDxfId="26013" totalsRowDxfId="26012"/>
    <tableColumn id="3379" xr3:uid="{B5FB067A-170A-414B-9F6E-E014377F9754}" name="Column3358" dataDxfId="26011" totalsRowDxfId="26010"/>
    <tableColumn id="3380" xr3:uid="{B6536677-6466-4508-BF97-6CFB27F1ADFF}" name="Column3359" dataDxfId="26009" totalsRowDxfId="26008"/>
    <tableColumn id="3381" xr3:uid="{6F54A7BF-1128-48E5-B51B-08D721029B3C}" name="Column3360" dataDxfId="26007" totalsRowDxfId="26006"/>
    <tableColumn id="3382" xr3:uid="{82AC7ED8-46FA-48FD-9967-10365BCCF616}" name="Column3361" dataDxfId="26005" totalsRowDxfId="26004"/>
    <tableColumn id="3383" xr3:uid="{F3DD3C2D-8CF2-413B-BB16-5C5F3D7A0C59}" name="Column3362" dataDxfId="26003" totalsRowDxfId="26002"/>
    <tableColumn id="3384" xr3:uid="{94A8795D-4D9D-40C9-845F-04D0766B6906}" name="Column3363" dataDxfId="26001" totalsRowDxfId="26000"/>
    <tableColumn id="3385" xr3:uid="{657E2736-E623-4E52-9C03-F7BB1A799E4A}" name="Column3364" dataDxfId="25999" totalsRowDxfId="25998"/>
    <tableColumn id="3386" xr3:uid="{E15D7661-1AF6-4AC3-A49B-DBF2C91070A8}" name="Column3365" dataDxfId="25997" totalsRowDxfId="25996"/>
    <tableColumn id="3387" xr3:uid="{42D7CD95-9537-4827-AB8F-43830B8CD056}" name="Column3366" dataDxfId="25995" totalsRowDxfId="25994"/>
    <tableColumn id="3388" xr3:uid="{5052DB71-90C6-4C4F-84E8-1824344FED63}" name="Column3367" dataDxfId="25993" totalsRowDxfId="25992"/>
    <tableColumn id="3389" xr3:uid="{BC4FD053-7301-4C0A-AD51-25666EA8B952}" name="Column3368" dataDxfId="25991" totalsRowDxfId="25990"/>
    <tableColumn id="3390" xr3:uid="{0C5BA12E-283E-434C-9DD1-F007BCA3642B}" name="Column3369" dataDxfId="25989" totalsRowDxfId="25988"/>
    <tableColumn id="3391" xr3:uid="{7DB0034F-306F-468C-A6F6-E24189F5E3D0}" name="Column3370" dataDxfId="25987" totalsRowDxfId="25986"/>
    <tableColumn id="3392" xr3:uid="{905F50F6-06EF-4FF8-944C-D386B7259329}" name="Column3371" dataDxfId="25985" totalsRowDxfId="25984"/>
    <tableColumn id="3393" xr3:uid="{6B75CEF4-D9CC-45AB-8848-BEC349F66507}" name="Column3372" dataDxfId="25983" totalsRowDxfId="25982"/>
    <tableColumn id="3394" xr3:uid="{87C7699F-F3BA-48EF-BBB5-32094E0F111A}" name="Column3373" dataDxfId="25981" totalsRowDxfId="25980"/>
    <tableColumn id="3395" xr3:uid="{661BADA9-4CAC-42FB-A611-8459F217BA28}" name="Column3374" dataDxfId="25979" totalsRowDxfId="25978"/>
    <tableColumn id="3396" xr3:uid="{0CDA0260-6612-477E-8034-3C2E8687E58B}" name="Column3375" dataDxfId="25977" totalsRowDxfId="25976"/>
    <tableColumn id="3397" xr3:uid="{0E3E4FAC-E2F0-422B-ACFB-ECB63E296777}" name="Column3376" dataDxfId="25975" totalsRowDxfId="25974"/>
    <tableColumn id="3398" xr3:uid="{0368EED5-DE2D-4CC8-BEE7-93FF9F9FF9B5}" name="Column3377" dataDxfId="25973" totalsRowDxfId="25972"/>
    <tableColumn id="3399" xr3:uid="{52079EFA-E4FE-43C7-B05C-CD3B027303C5}" name="Column3378" dataDxfId="25971" totalsRowDxfId="25970"/>
    <tableColumn id="3400" xr3:uid="{311FCEB0-6D62-4059-BB42-1A4252F952DD}" name="Column3379" dataDxfId="25969" totalsRowDxfId="25968"/>
    <tableColumn id="3401" xr3:uid="{51ECC870-661A-4393-966E-56419E40EBBE}" name="Column3380" dataDxfId="25967" totalsRowDxfId="25966"/>
    <tableColumn id="3402" xr3:uid="{76F903DF-3D25-4A92-BBF9-25D07EC30B91}" name="Column3381" dataDxfId="25965" totalsRowDxfId="25964"/>
    <tableColumn id="3403" xr3:uid="{0A396F9D-3217-4DCF-B939-95D65219DC94}" name="Column3382" dataDxfId="25963" totalsRowDxfId="25962"/>
    <tableColumn id="3404" xr3:uid="{6178E92E-534E-46F8-BDEE-0E25E5DA85CA}" name="Column3383" dataDxfId="25961" totalsRowDxfId="25960"/>
    <tableColumn id="3405" xr3:uid="{7D9A11E4-DD54-4320-B5C0-4107A4F52F8F}" name="Column3384" dataDxfId="25959" totalsRowDxfId="25958"/>
    <tableColumn id="3406" xr3:uid="{F0B83B46-6858-44FF-B9CF-3D99553D3616}" name="Column3385" dataDxfId="25957" totalsRowDxfId="25956"/>
    <tableColumn id="3407" xr3:uid="{64927076-93F8-4128-97D3-82900DEFECAE}" name="Column3386" dataDxfId="25955" totalsRowDxfId="25954"/>
    <tableColumn id="3408" xr3:uid="{2ECD6196-F9FC-4DE1-9E58-316D3A9231B0}" name="Column3387" dataDxfId="25953" totalsRowDxfId="25952"/>
    <tableColumn id="3409" xr3:uid="{5526FA84-77AA-4824-8381-1381F38E50E6}" name="Column3388" dataDxfId="25951" totalsRowDxfId="25950"/>
    <tableColumn id="3410" xr3:uid="{424CB6D1-BF63-4FEA-9103-E6DF71E5804B}" name="Column3389" dataDxfId="25949" totalsRowDxfId="25948"/>
    <tableColumn id="3411" xr3:uid="{C1BE9F62-F059-478B-B6F9-5A6FCFB7D4E8}" name="Column3390" dataDxfId="25947" totalsRowDxfId="25946"/>
    <tableColumn id="3412" xr3:uid="{368D7ABB-96FC-458F-AEDB-86D9D2CB32E9}" name="Column3391" dataDxfId="25945" totalsRowDxfId="25944"/>
    <tableColumn id="3413" xr3:uid="{66A16BF7-AE10-4BE1-9CD9-1DCD607ECD02}" name="Column3392" dataDxfId="25943" totalsRowDxfId="25942"/>
    <tableColumn id="3414" xr3:uid="{BEA986F4-D7D6-4137-A510-7C9E078A1AE6}" name="Column3393" dataDxfId="25941" totalsRowDxfId="25940"/>
    <tableColumn id="3415" xr3:uid="{78EB1FDB-DEC3-44F0-8DDF-950E4CE53D44}" name="Column3394" dataDxfId="25939" totalsRowDxfId="25938"/>
    <tableColumn id="3416" xr3:uid="{95C4A230-1E38-4E0C-AFB2-30F912B5B679}" name="Column3395" dataDxfId="25937" totalsRowDxfId="25936"/>
    <tableColumn id="3417" xr3:uid="{7C112367-F53E-46F7-9E4D-70DB4ACC4D91}" name="Column3396" dataDxfId="25935" totalsRowDxfId="25934"/>
    <tableColumn id="3418" xr3:uid="{AE9169FD-BE45-47E5-AF84-60CD0A489166}" name="Column3397" dataDxfId="25933" totalsRowDxfId="25932"/>
    <tableColumn id="3419" xr3:uid="{D604132A-0034-41F7-9FBC-275797FA9560}" name="Column3398" dataDxfId="25931" totalsRowDxfId="25930"/>
    <tableColumn id="3420" xr3:uid="{21EC35A3-F81A-443A-961E-B38B4487DBF9}" name="Column3399" dataDxfId="25929" totalsRowDxfId="25928"/>
    <tableColumn id="3421" xr3:uid="{82FC1369-FAAA-4E76-9EA7-DE7260C5CB1F}" name="Column3400" dataDxfId="25927" totalsRowDxfId="25926"/>
    <tableColumn id="3422" xr3:uid="{5844102C-C2FF-4671-81EC-D20D3475954A}" name="Column3401" dataDxfId="25925" totalsRowDxfId="25924"/>
    <tableColumn id="3423" xr3:uid="{B43A5483-6FE4-486C-9FE1-FF741753A6A5}" name="Column3402" dataDxfId="25923" totalsRowDxfId="25922"/>
    <tableColumn id="3424" xr3:uid="{2A0B97E7-4B7E-4790-BA10-4F7A24AE462E}" name="Column3403" dataDxfId="25921" totalsRowDxfId="25920"/>
    <tableColumn id="3425" xr3:uid="{16ADDE57-30A6-4A4A-8296-3699B1EF0432}" name="Column3404" dataDxfId="25919" totalsRowDxfId="25918"/>
    <tableColumn id="3426" xr3:uid="{721DE9C9-C711-4C91-ACE6-D376AD3DDA33}" name="Column3405" dataDxfId="25917" totalsRowDxfId="25916"/>
    <tableColumn id="3427" xr3:uid="{6A78CA42-65CD-4096-8969-45E8A43327C4}" name="Column3406" dataDxfId="25915" totalsRowDxfId="25914"/>
    <tableColumn id="3428" xr3:uid="{16AE0FB4-3F93-48A4-9CCE-7903B2323580}" name="Column3407" dataDxfId="25913" totalsRowDxfId="25912"/>
    <tableColumn id="3429" xr3:uid="{F8FBA487-1860-4E74-B629-8E98E2086227}" name="Column3408" dataDxfId="25911" totalsRowDxfId="25910"/>
    <tableColumn id="3430" xr3:uid="{93589B4D-465E-4900-A4CF-CFB4E875B28F}" name="Column3409" dataDxfId="25909" totalsRowDxfId="25908"/>
    <tableColumn id="3431" xr3:uid="{52D21939-F097-4CB2-B6A1-AD711456434E}" name="Column3410" dataDxfId="25907" totalsRowDxfId="25906"/>
    <tableColumn id="3432" xr3:uid="{3D8773B6-5FC9-46DE-8C18-A8410231F1BF}" name="Column3411" dataDxfId="25905" totalsRowDxfId="25904"/>
    <tableColumn id="3433" xr3:uid="{A83EC677-5B49-4C47-81BF-B954FCADE1CF}" name="Column3412" dataDxfId="25903" totalsRowDxfId="25902"/>
    <tableColumn id="3434" xr3:uid="{A4ADA46A-CCDF-4009-B16E-AED85B385E6D}" name="Column3413" dataDxfId="25901" totalsRowDxfId="25900"/>
    <tableColumn id="3435" xr3:uid="{8D885EBE-27E2-4BF3-849D-16BD537473A8}" name="Column3414" dataDxfId="25899" totalsRowDxfId="25898"/>
    <tableColumn id="3436" xr3:uid="{4BE467F4-0786-405B-80B2-EF8BCE94B799}" name="Column3415" dataDxfId="25897" totalsRowDxfId="25896"/>
    <tableColumn id="3437" xr3:uid="{3E71A574-6DF7-433A-96F9-4B9CF17EE2CC}" name="Column3416" dataDxfId="25895" totalsRowDxfId="25894"/>
    <tableColumn id="3438" xr3:uid="{3573CC86-2437-4FE5-88DA-EAA92A09E09A}" name="Column3417" dataDxfId="25893" totalsRowDxfId="25892"/>
    <tableColumn id="3439" xr3:uid="{EE4BA3B2-AB0F-4621-B0C4-88887A7A8280}" name="Column3418" dataDxfId="25891" totalsRowDxfId="25890"/>
    <tableColumn id="3440" xr3:uid="{6BDEA92D-80A7-4EBB-A784-6E0D943B224C}" name="Column3419" dataDxfId="25889" totalsRowDxfId="25888"/>
    <tableColumn id="3441" xr3:uid="{71B91CFD-2E63-48EB-BE68-E04D6DAD1E15}" name="Column3420" dataDxfId="25887" totalsRowDxfId="25886"/>
    <tableColumn id="3442" xr3:uid="{D19F255F-BB8D-45BC-A575-DF983D32329E}" name="Column3421" dataDxfId="25885" totalsRowDxfId="25884"/>
    <tableColumn id="3443" xr3:uid="{3FB6EE56-6ED6-400B-A679-2A6C1760FA2E}" name="Column3422" dataDxfId="25883" totalsRowDxfId="25882"/>
    <tableColumn id="3444" xr3:uid="{C8182B89-32E4-46B4-BDB2-70D05770BE45}" name="Column3423" dataDxfId="25881" totalsRowDxfId="25880"/>
    <tableColumn id="3445" xr3:uid="{8D3B599F-73DC-468D-A89F-581EA88178A2}" name="Column3424" dataDxfId="25879" totalsRowDxfId="25878"/>
    <tableColumn id="3446" xr3:uid="{F0620E27-68E1-4D3D-8C5C-CDEBAACE6095}" name="Column3425" dataDxfId="25877" totalsRowDxfId="25876"/>
    <tableColumn id="3447" xr3:uid="{9F0C9C5D-4000-4C4F-92C2-DF40DFA4ACD8}" name="Column3426" dataDxfId="25875" totalsRowDxfId="25874"/>
    <tableColumn id="3448" xr3:uid="{A6C7A088-A9B6-4991-AD5A-6221B0BA8764}" name="Column3427" dataDxfId="25873" totalsRowDxfId="25872"/>
    <tableColumn id="3449" xr3:uid="{048A1A47-FCD6-4826-A60D-4FBFE9B1650C}" name="Column3428" dataDxfId="25871" totalsRowDxfId="25870"/>
    <tableColumn id="3450" xr3:uid="{7798303B-DD4E-4B43-B546-6BBB893148AB}" name="Column3429" dataDxfId="25869" totalsRowDxfId="25868"/>
    <tableColumn id="3451" xr3:uid="{9AA476D0-FE33-4871-A0F7-072CC83E0297}" name="Column3430" dataDxfId="25867" totalsRowDxfId="25866"/>
    <tableColumn id="3452" xr3:uid="{C05CF5F2-6A10-417E-9FE4-35FE44FC7796}" name="Column3431" dataDxfId="25865" totalsRowDxfId="25864"/>
    <tableColumn id="3453" xr3:uid="{59EF0DCF-DB4D-44F6-B55B-5550B47D753A}" name="Column3432" dataDxfId="25863" totalsRowDxfId="25862"/>
    <tableColumn id="3454" xr3:uid="{EAB7B574-6D0D-494C-A429-FDAA64A4FF93}" name="Column3433" dataDxfId="25861" totalsRowDxfId="25860"/>
    <tableColumn id="3455" xr3:uid="{3E559998-EF18-45B5-85AA-527233B54DBD}" name="Column3434" dataDxfId="25859" totalsRowDxfId="25858"/>
    <tableColumn id="3456" xr3:uid="{A66C406A-61D3-479B-9216-69C48549DE94}" name="Column3435" dataDxfId="25857" totalsRowDxfId="25856"/>
    <tableColumn id="3457" xr3:uid="{DEAE1533-AB37-4605-8FF2-C6B069989F34}" name="Column3436" dataDxfId="25855" totalsRowDxfId="25854"/>
    <tableColumn id="3458" xr3:uid="{6D795900-D4BD-4AEE-9EAE-A61B8EF7A7D1}" name="Column3437" dataDxfId="25853" totalsRowDxfId="25852"/>
    <tableColumn id="3459" xr3:uid="{94C948F9-6A74-4AB7-9A43-206FC12EA5AE}" name="Column3438" dataDxfId="25851" totalsRowDxfId="25850"/>
    <tableColumn id="3460" xr3:uid="{BDBB0C14-77E8-4FB1-970C-AC1FB728B3FD}" name="Column3439" dataDxfId="25849" totalsRowDxfId="25848"/>
    <tableColumn id="3461" xr3:uid="{C770FA29-C396-4899-A8F7-B01D22D0F8A6}" name="Column3440" dataDxfId="25847" totalsRowDxfId="25846"/>
    <tableColumn id="3462" xr3:uid="{7BF4886D-BF94-4D3B-960E-9898FAAA1D57}" name="Column3441" dataDxfId="25845" totalsRowDxfId="25844"/>
    <tableColumn id="3463" xr3:uid="{E0D3FB1C-7E8F-4B21-BB32-7174D277725F}" name="Column3442" dataDxfId="25843" totalsRowDxfId="25842"/>
    <tableColumn id="3464" xr3:uid="{2568F6C6-795A-4A87-9657-D66984BED524}" name="Column3443" dataDxfId="25841" totalsRowDxfId="25840"/>
    <tableColumn id="3465" xr3:uid="{2CF51ED4-AAFF-4617-A101-8E23C8FCD18E}" name="Column3444" dataDxfId="25839" totalsRowDxfId="25838"/>
    <tableColumn id="3466" xr3:uid="{D2F523FD-EB78-4E30-AC2B-821C7F1208F0}" name="Column3445" dataDxfId="25837" totalsRowDxfId="25836"/>
    <tableColumn id="3467" xr3:uid="{953D19CF-2435-4A07-92C4-EC0B667FD408}" name="Column3446" dataDxfId="25835" totalsRowDxfId="25834"/>
    <tableColumn id="3468" xr3:uid="{484579E7-67CD-4382-9EA4-C2501926EA67}" name="Column3447" dataDxfId="25833" totalsRowDxfId="25832"/>
    <tableColumn id="3469" xr3:uid="{49DE0316-F3D5-41AE-86FB-4FE700836327}" name="Column3448" dataDxfId="25831" totalsRowDxfId="25830"/>
    <tableColumn id="3470" xr3:uid="{85D1FFA7-D75D-4900-AD0A-62D97AA9C8E8}" name="Column3449" dataDxfId="25829" totalsRowDxfId="25828"/>
    <tableColumn id="3471" xr3:uid="{3EDBCE97-143D-45DE-85B9-218B49FC0073}" name="Column3450" dataDxfId="25827" totalsRowDxfId="25826"/>
    <tableColumn id="3472" xr3:uid="{95A7A7D7-811E-4A00-B31B-394A41786987}" name="Column3451" dataDxfId="25825" totalsRowDxfId="25824"/>
    <tableColumn id="3473" xr3:uid="{88341B75-660D-4C1B-84E5-0309F28EF686}" name="Column3452" dataDxfId="25823" totalsRowDxfId="25822"/>
    <tableColumn id="3474" xr3:uid="{75E685A0-3F64-461F-A7F1-0B7AB1267BFA}" name="Column3453" dataDxfId="25821" totalsRowDxfId="25820"/>
    <tableColumn id="3475" xr3:uid="{E9EA38C3-2A25-43E5-A9FF-2D837864EEBD}" name="Column3454" dataDxfId="25819" totalsRowDxfId="25818"/>
    <tableColumn id="3476" xr3:uid="{E68A028E-407B-4537-9E23-FAD865F35B67}" name="Column3455" dataDxfId="25817" totalsRowDxfId="25816"/>
    <tableColumn id="3477" xr3:uid="{B5D6D655-9C20-41E3-A700-1F1EFBE46C43}" name="Column3456" dataDxfId="25815" totalsRowDxfId="25814"/>
    <tableColumn id="3478" xr3:uid="{88D25B0C-9693-4A69-92A1-E29C1B65706E}" name="Column3457" dataDxfId="25813" totalsRowDxfId="25812"/>
    <tableColumn id="3479" xr3:uid="{A93E0391-EE26-4E18-ADD0-6BB46F88AB8A}" name="Column3458" dataDxfId="25811" totalsRowDxfId="25810"/>
    <tableColumn id="3480" xr3:uid="{86ABF65D-0186-4AEE-B905-A39E6F9204B5}" name="Column3459" dataDxfId="25809" totalsRowDxfId="25808"/>
    <tableColumn id="3481" xr3:uid="{92A34C7E-5586-40C8-AF8C-797ED81525B6}" name="Column3460" dataDxfId="25807" totalsRowDxfId="25806"/>
    <tableColumn id="3482" xr3:uid="{BEA5579A-E7D8-4C2F-8302-CADCC39054E1}" name="Column3461" dataDxfId="25805" totalsRowDxfId="25804"/>
    <tableColumn id="3483" xr3:uid="{AB09B0D6-F2A0-4468-90C5-52FBFE1AC8F1}" name="Column3462" dataDxfId="25803" totalsRowDxfId="25802"/>
    <tableColumn id="3484" xr3:uid="{80D37A9D-43E7-4FE0-A420-78640073498F}" name="Column3463" dataDxfId="25801" totalsRowDxfId="25800"/>
    <tableColumn id="3485" xr3:uid="{96611626-AECB-4C72-8EB4-19E7313042A5}" name="Column3464" dataDxfId="25799" totalsRowDxfId="25798"/>
    <tableColumn id="3486" xr3:uid="{FB0A9AFF-3330-4858-9D51-5AB2CA75B10F}" name="Column3465" dataDxfId="25797" totalsRowDxfId="25796"/>
    <tableColumn id="3487" xr3:uid="{476F6F39-3155-4574-9E36-8A692BD8F371}" name="Column3466" dataDxfId="25795" totalsRowDxfId="25794"/>
    <tableColumn id="3488" xr3:uid="{58083184-0960-44A6-A5EC-6676D607AE86}" name="Column3467" dataDxfId="25793" totalsRowDxfId="25792"/>
    <tableColumn id="3489" xr3:uid="{72EEDBFE-02C7-4015-9D43-0CF61CAAB14A}" name="Column3468" dataDxfId="25791" totalsRowDxfId="25790"/>
    <tableColumn id="3490" xr3:uid="{797400BB-D03A-4E87-A1D6-FA212A886DFB}" name="Column3469" dataDxfId="25789" totalsRowDxfId="25788"/>
    <tableColumn id="3491" xr3:uid="{3E8B6E69-0DBB-4A35-8760-BD9EE348D792}" name="Column3470" dataDxfId="25787" totalsRowDxfId="25786"/>
    <tableColumn id="3492" xr3:uid="{695B674F-67C3-4A06-A13D-F64D134FB58F}" name="Column3471" dataDxfId="25785" totalsRowDxfId="25784"/>
    <tableColumn id="3493" xr3:uid="{35BD15F4-E997-468E-8E72-C29BB1397982}" name="Column3472" dataDxfId="25783" totalsRowDxfId="25782"/>
    <tableColumn id="3494" xr3:uid="{B147E54F-5E68-4A0B-824B-A675AE204533}" name="Column3473" dataDxfId="25781" totalsRowDxfId="25780"/>
    <tableColumn id="3495" xr3:uid="{D8AC5645-CA3D-4693-9327-471E2A4861CE}" name="Column3474" dataDxfId="25779" totalsRowDxfId="25778"/>
    <tableColumn id="3496" xr3:uid="{3730D54A-8912-4B72-9298-A319C50EDCFA}" name="Column3475" dataDxfId="25777" totalsRowDxfId="25776"/>
    <tableColumn id="3497" xr3:uid="{95350AE4-9BDA-4496-B1D3-E62B52918E7C}" name="Column3476" dataDxfId="25775" totalsRowDxfId="25774"/>
    <tableColumn id="3498" xr3:uid="{0C010D02-95E2-4EAC-AD5D-76A6A65CEF39}" name="Column3477" dataDxfId="25773" totalsRowDxfId="25772"/>
    <tableColumn id="3499" xr3:uid="{DFD7D8F9-CFD7-4267-975B-2853EC6AC63F}" name="Column3478" dataDxfId="25771" totalsRowDxfId="25770"/>
    <tableColumn id="3500" xr3:uid="{EE476C9C-9C9C-44E3-9335-C6D32C038741}" name="Column3479" dataDxfId="25769" totalsRowDxfId="25768"/>
    <tableColumn id="3501" xr3:uid="{30771BF6-F029-490E-A9DB-F88D8EFE8FAB}" name="Column3480" dataDxfId="25767" totalsRowDxfId="25766"/>
    <tableColumn id="3502" xr3:uid="{B4CA8EE8-C706-4EBF-9BC3-B4AAD9C32558}" name="Column3481" dataDxfId="25765" totalsRowDxfId="25764"/>
    <tableColumn id="3503" xr3:uid="{7F97E1A5-BE99-477B-B693-548621802484}" name="Column3482" dataDxfId="25763" totalsRowDxfId="25762"/>
    <tableColumn id="3504" xr3:uid="{1175CD7B-BE45-413F-B8E0-00D4DAE182C7}" name="Column3483" dataDxfId="25761" totalsRowDxfId="25760"/>
    <tableColumn id="3505" xr3:uid="{0D964B18-B538-43E4-9D7B-0CAE8B08A12F}" name="Column3484" dataDxfId="25759" totalsRowDxfId="25758"/>
    <tableColumn id="3506" xr3:uid="{AC8B972C-E34B-4CAC-A84B-CD2D168D06D3}" name="Column3485" dataDxfId="25757" totalsRowDxfId="25756"/>
    <tableColumn id="3507" xr3:uid="{B988ED84-D7B1-4FCE-8D6F-2F445587699F}" name="Column3486" dataDxfId="25755" totalsRowDxfId="25754"/>
    <tableColumn id="3508" xr3:uid="{7BDE00D3-6231-400A-8F19-F4191F8D4252}" name="Column3487" dataDxfId="25753" totalsRowDxfId="25752"/>
    <tableColumn id="3509" xr3:uid="{D75A4678-9625-41C9-9F87-E22B427FA7A1}" name="Column3488" dataDxfId="25751" totalsRowDxfId="25750"/>
    <tableColumn id="3510" xr3:uid="{434CDA0A-1CED-4523-BEE7-EDA6CF5D556B}" name="Column3489" dataDxfId="25749" totalsRowDxfId="25748"/>
    <tableColumn id="3511" xr3:uid="{2F64DA66-B691-4EA5-A526-BB2D2DCDF9E2}" name="Column3490" dataDxfId="25747" totalsRowDxfId="25746"/>
    <tableColumn id="3512" xr3:uid="{9BC7752B-0B7E-4F95-9BC6-E566D63194A0}" name="Column3491" dataDxfId="25745" totalsRowDxfId="25744"/>
    <tableColumn id="3513" xr3:uid="{EAEE8624-74E3-4393-A33D-9455041FA7B1}" name="Column3492" dataDxfId="25743" totalsRowDxfId="25742"/>
    <tableColumn id="3514" xr3:uid="{83A4BDE5-365E-4168-AD8C-66BE2A3A8FA4}" name="Column3493" dataDxfId="25741" totalsRowDxfId="25740"/>
    <tableColumn id="3515" xr3:uid="{C0488433-E6B5-4262-BF61-5F11EC338847}" name="Column3494" dataDxfId="25739" totalsRowDxfId="25738"/>
    <tableColumn id="3516" xr3:uid="{AEC586DB-6AD0-4EE2-B3E8-E0773AC9A0B7}" name="Column3495" dataDxfId="25737" totalsRowDxfId="25736"/>
    <tableColumn id="3517" xr3:uid="{20011E94-E6DB-489B-970B-6DADD9AAFE24}" name="Column3496" dataDxfId="25735" totalsRowDxfId="25734"/>
    <tableColumn id="3518" xr3:uid="{CD01C142-44FA-46B5-8A05-55E1A5EC4D0B}" name="Column3497" dataDxfId="25733" totalsRowDxfId="25732"/>
    <tableColumn id="3519" xr3:uid="{1CFB1CF2-ED68-45C2-BA81-DC08313D6F1B}" name="Column3498" dataDxfId="25731" totalsRowDxfId="25730"/>
    <tableColumn id="3520" xr3:uid="{E58A0E01-EF0F-4A88-A36B-B7C2973E09AA}" name="Column3499" dataDxfId="25729" totalsRowDxfId="25728"/>
    <tableColumn id="3521" xr3:uid="{DA5E8E20-5A8C-406B-A95D-CBBE5A6F6C48}" name="Column3500" dataDxfId="25727" totalsRowDxfId="25726"/>
    <tableColumn id="3522" xr3:uid="{C161052E-FBB9-4EE3-BCA2-68392BAC9663}" name="Column3501" dataDxfId="25725" totalsRowDxfId="25724"/>
    <tableColumn id="3523" xr3:uid="{06ADCE87-8B65-42BA-91A3-E0D919D1AB94}" name="Column3502" dataDxfId="25723" totalsRowDxfId="25722"/>
    <tableColumn id="3524" xr3:uid="{6F4D3123-FCFB-4150-AAAA-330EE0B3BA31}" name="Column3503" dataDxfId="25721" totalsRowDxfId="25720"/>
    <tableColumn id="3525" xr3:uid="{6EAC95C2-B6A0-4155-8EBE-02501562541C}" name="Column3504" dataDxfId="25719" totalsRowDxfId="25718"/>
    <tableColumn id="3526" xr3:uid="{0BBE6908-1338-4996-B38F-E9BEA4B672D8}" name="Column3505" dataDxfId="25717" totalsRowDxfId="25716"/>
    <tableColumn id="3527" xr3:uid="{5A10F27E-8C41-4DAA-A2F7-8D2965B8CCA1}" name="Column3506" dataDxfId="25715" totalsRowDxfId="25714"/>
    <tableColumn id="3528" xr3:uid="{9C75FE64-C75B-4E54-9F02-1BAF474A5700}" name="Column3507" dataDxfId="25713" totalsRowDxfId="25712"/>
    <tableColumn id="3529" xr3:uid="{B286F739-6513-4C4C-8A2F-F22F39FBFD2B}" name="Column3508" dataDxfId="25711" totalsRowDxfId="25710"/>
    <tableColumn id="3530" xr3:uid="{BA89AB38-6183-40B3-9CE5-B116B0709361}" name="Column3509" dataDxfId="25709" totalsRowDxfId="25708"/>
    <tableColumn id="3531" xr3:uid="{8F8EBB70-8550-48E4-A014-2DEDA523D716}" name="Column3510" dataDxfId="25707" totalsRowDxfId="25706"/>
    <tableColumn id="3532" xr3:uid="{8BF69218-9DB5-402A-9FB6-9B1F6FE6836E}" name="Column3511" dataDxfId="25705" totalsRowDxfId="25704"/>
    <tableColumn id="3533" xr3:uid="{63E6F5AA-E22B-4317-86A1-960C6B6E101F}" name="Column3512" dataDxfId="25703" totalsRowDxfId="25702"/>
    <tableColumn id="3534" xr3:uid="{D8DE46C8-526D-4D39-A4D1-1EE959E8D293}" name="Column3513" dataDxfId="25701" totalsRowDxfId="25700"/>
    <tableColumn id="3535" xr3:uid="{8F068538-E679-4971-99B8-280F54B456F5}" name="Column3514" dataDxfId="25699" totalsRowDxfId="25698"/>
    <tableColumn id="3536" xr3:uid="{3A7D56F4-95B1-4D5A-B466-2ED48BB9D230}" name="Column3515" dataDxfId="25697" totalsRowDxfId="25696"/>
    <tableColumn id="3537" xr3:uid="{DFCC909C-6DA4-449E-8771-6BBAD905B3DB}" name="Column3516" dataDxfId="25695" totalsRowDxfId="25694"/>
    <tableColumn id="3538" xr3:uid="{46EF3889-E815-48EB-8672-CF522DC8E88C}" name="Column3517" dataDxfId="25693" totalsRowDxfId="25692"/>
    <tableColumn id="3539" xr3:uid="{FEC23D59-8AB8-4420-844B-15F47C4E283C}" name="Column3518" dataDxfId="25691" totalsRowDxfId="25690"/>
    <tableColumn id="3540" xr3:uid="{D85FF815-46E4-41D4-BC17-1FC5CBD71AA5}" name="Column3519" dataDxfId="25689" totalsRowDxfId="25688"/>
    <tableColumn id="3541" xr3:uid="{FA2CCB3D-CFEF-4F82-BA60-C4297A6BA991}" name="Column3520" dataDxfId="25687" totalsRowDxfId="25686"/>
    <tableColumn id="3542" xr3:uid="{EA838A12-E369-4BB1-A351-9465D6505968}" name="Column3521" dataDxfId="25685" totalsRowDxfId="25684"/>
    <tableColumn id="3543" xr3:uid="{298FAE2F-7645-4DB4-9ABE-CB5D013A1557}" name="Column3522" dataDxfId="25683" totalsRowDxfId="25682"/>
    <tableColumn id="3544" xr3:uid="{1DCB8C86-9C9D-49F8-A03A-6B48B19FD7AB}" name="Column3523" dataDxfId="25681" totalsRowDxfId="25680"/>
    <tableColumn id="3545" xr3:uid="{D57F8AA4-0FB8-4D32-8D93-895D0AE1E243}" name="Column3524" dataDxfId="25679" totalsRowDxfId="25678"/>
    <tableColumn id="3546" xr3:uid="{0187AB7B-5686-4F0B-9EB0-59930E7E6DF7}" name="Column3525" dataDxfId="25677" totalsRowDxfId="25676"/>
    <tableColumn id="3547" xr3:uid="{4AD8BCDB-890D-41DA-8EC9-7FD869A84DF7}" name="Column3526" dataDxfId="25675" totalsRowDxfId="25674"/>
    <tableColumn id="3548" xr3:uid="{EA250FC4-D6F4-4BCC-90E1-00BC7BE1EAB9}" name="Column3527" dataDxfId="25673" totalsRowDxfId="25672"/>
    <tableColumn id="3549" xr3:uid="{4732EEA8-4DFF-4219-8620-200FBE27F570}" name="Column3528" dataDxfId="25671" totalsRowDxfId="25670"/>
    <tableColumn id="3550" xr3:uid="{7C4DA9CE-E03F-4FA7-8F8D-D10F6BBECB5B}" name="Column3529" dataDxfId="25669" totalsRowDxfId="25668"/>
    <tableColumn id="3551" xr3:uid="{B73D8DA3-D5AB-41BB-A163-4B4D3E6871CB}" name="Column3530" dataDxfId="25667" totalsRowDxfId="25666"/>
    <tableColumn id="3552" xr3:uid="{1F536FD2-1199-4A7C-8368-476E44E49774}" name="Column3531" dataDxfId="25665" totalsRowDxfId="25664"/>
    <tableColumn id="3553" xr3:uid="{7350193F-851A-404B-9310-31563A57A529}" name="Column3532" dataDxfId="25663" totalsRowDxfId="25662"/>
    <tableColumn id="3554" xr3:uid="{CBF36EC4-AE6D-47E1-946C-AF05F6D64CF2}" name="Column3533" dataDxfId="25661" totalsRowDxfId="25660"/>
    <tableColumn id="3555" xr3:uid="{97B3231A-FD6D-4150-B3F8-46E9C1BCAC50}" name="Column3534" dataDxfId="25659" totalsRowDxfId="25658"/>
    <tableColumn id="3556" xr3:uid="{801E58D6-233A-4CBF-8B6B-08F3AC60D517}" name="Column3535" dataDxfId="25657" totalsRowDxfId="25656"/>
    <tableColumn id="3557" xr3:uid="{FA6DB7F3-2D37-4700-AF85-DDCC763AA87D}" name="Column3536" dataDxfId="25655" totalsRowDxfId="25654"/>
    <tableColumn id="3558" xr3:uid="{91A11B23-4099-41B7-A66E-F2BC044A29AC}" name="Column3537" dataDxfId="25653" totalsRowDxfId="25652"/>
    <tableColumn id="3559" xr3:uid="{1045035B-1D2B-46B5-9393-5B27D2EA67E4}" name="Column3538" dataDxfId="25651" totalsRowDxfId="25650"/>
    <tableColumn id="3560" xr3:uid="{8CA3FD64-BED2-4A7D-A7CC-045F2A14177B}" name="Column3539" dataDxfId="25649" totalsRowDxfId="25648"/>
    <tableColumn id="3561" xr3:uid="{F0D66B2B-0692-46CB-8072-FD2CAAF296B2}" name="Column3540" dataDxfId="25647" totalsRowDxfId="25646"/>
    <tableColumn id="3562" xr3:uid="{171A8BD7-39EE-4963-AB01-995A1881F353}" name="Column3541" dataDxfId="25645" totalsRowDxfId="25644"/>
    <tableColumn id="3563" xr3:uid="{78AA0B15-3EFC-4651-9454-29786E072B42}" name="Column3542" dataDxfId="25643" totalsRowDxfId="25642"/>
    <tableColumn id="3564" xr3:uid="{8099C4E4-6B11-4D62-A090-0B85E1109D94}" name="Column3543" dataDxfId="25641" totalsRowDxfId="25640"/>
    <tableColumn id="3565" xr3:uid="{251944DC-B6E2-49FF-A0C5-BDCCDF8DD04D}" name="Column3544" dataDxfId="25639" totalsRowDxfId="25638"/>
    <tableColumn id="3566" xr3:uid="{C487E7B8-3173-40C7-B767-B4956AD4F109}" name="Column3545" dataDxfId="25637" totalsRowDxfId="25636"/>
    <tableColumn id="3567" xr3:uid="{B8F84774-23E8-43A4-BD72-3ECD7F7A270F}" name="Column3546" dataDxfId="25635" totalsRowDxfId="25634"/>
    <tableColumn id="3568" xr3:uid="{FC1829BF-0F61-4420-943A-6E0717AF401A}" name="Column3547" dataDxfId="25633" totalsRowDxfId="25632"/>
    <tableColumn id="3569" xr3:uid="{C38D1DDB-0C25-4BD8-AFFA-8219C214F06F}" name="Column3548" dataDxfId="25631" totalsRowDxfId="25630"/>
    <tableColumn id="3570" xr3:uid="{85965D04-97AB-400B-822F-8C69C5682C61}" name="Column3549" dataDxfId="25629" totalsRowDxfId="25628"/>
    <tableColumn id="3571" xr3:uid="{2FDB8FBF-1397-4A38-8D8E-BBACD94581B6}" name="Column3550" dataDxfId="25627" totalsRowDxfId="25626"/>
    <tableColumn id="3572" xr3:uid="{66876E55-AAF1-4313-9B56-D1F262991024}" name="Column3551" dataDxfId="25625" totalsRowDxfId="25624"/>
    <tableColumn id="3573" xr3:uid="{63B81FCB-E1B5-4E66-A626-66A89E635564}" name="Column3552" dataDxfId="25623" totalsRowDxfId="25622"/>
    <tableColumn id="3574" xr3:uid="{3E55F589-D235-43F7-A7AA-8F9794EA0758}" name="Column3553" dataDxfId="25621" totalsRowDxfId="25620"/>
    <tableColumn id="3575" xr3:uid="{96641026-142F-4AD0-9F44-73778D9594DB}" name="Column3554" dataDxfId="25619" totalsRowDxfId="25618"/>
    <tableColumn id="3576" xr3:uid="{28CBAC71-407F-45C2-9C80-3C33D097C791}" name="Column3555" dataDxfId="25617" totalsRowDxfId="25616"/>
    <tableColumn id="3577" xr3:uid="{7B984167-F928-4502-B4BA-1096FE2C8980}" name="Column3556" dataDxfId="25615" totalsRowDxfId="25614"/>
    <tableColumn id="3578" xr3:uid="{44555942-3014-46ED-9CC9-A94F827D12E8}" name="Column3557" dataDxfId="25613" totalsRowDxfId="25612"/>
    <tableColumn id="3579" xr3:uid="{58561115-CB20-495E-A2ED-30688C97174F}" name="Column3558" dataDxfId="25611" totalsRowDxfId="25610"/>
    <tableColumn id="3580" xr3:uid="{56F3009F-A675-4249-B230-5B72BC916412}" name="Column3559" dataDxfId="25609" totalsRowDxfId="25608"/>
    <tableColumn id="3581" xr3:uid="{E0F392AA-1560-4288-A8CB-7B0DEFC1EBFF}" name="Column3560" dataDxfId="25607" totalsRowDxfId="25606"/>
    <tableColumn id="3582" xr3:uid="{0BDF2E50-ED55-4010-9C0F-143030BDEB46}" name="Column3561" dataDxfId="25605" totalsRowDxfId="25604"/>
    <tableColumn id="3583" xr3:uid="{FC7D7868-56E0-418A-AB08-589F4F5351C2}" name="Column3562" dataDxfId="25603" totalsRowDxfId="25602"/>
    <tableColumn id="3584" xr3:uid="{DCE19604-3A03-4CF3-A5D6-945D36E7D399}" name="Column3563" dataDxfId="25601" totalsRowDxfId="25600"/>
    <tableColumn id="3585" xr3:uid="{6C733E41-0EE9-4505-9943-B996C7EC4C37}" name="Column3564" dataDxfId="25599" totalsRowDxfId="25598"/>
    <tableColumn id="3586" xr3:uid="{07DCD6CB-C905-443C-846A-B5676FE156F7}" name="Column3565" dataDxfId="25597" totalsRowDxfId="25596"/>
    <tableColumn id="3587" xr3:uid="{B475267D-FAF7-4633-BD0B-6384EAB5BA82}" name="Column3566" dataDxfId="25595" totalsRowDxfId="25594"/>
    <tableColumn id="3588" xr3:uid="{4B179FCA-43AC-4984-B061-BF7DD2CF0E5B}" name="Column3567" dataDxfId="25593" totalsRowDxfId="25592"/>
    <tableColumn id="3589" xr3:uid="{751161B1-786A-4292-8336-D295D14C4B31}" name="Column3568" dataDxfId="25591" totalsRowDxfId="25590"/>
    <tableColumn id="3590" xr3:uid="{921FA48E-BCA5-4FC9-B26B-7C8131FC48BA}" name="Column3569" dataDxfId="25589" totalsRowDxfId="25588"/>
    <tableColumn id="3591" xr3:uid="{755F1611-9226-4CC4-A5E5-2183FDC97C48}" name="Column3570" dataDxfId="25587" totalsRowDxfId="25586"/>
    <tableColumn id="3592" xr3:uid="{68D1A30F-6B14-49B2-AE65-0F944293B66C}" name="Column3571" dataDxfId="25585" totalsRowDxfId="25584"/>
    <tableColumn id="3593" xr3:uid="{47626424-DF57-4E03-9364-832266ABDF4E}" name="Column3572" dataDxfId="25583" totalsRowDxfId="25582"/>
    <tableColumn id="3594" xr3:uid="{CA13DCD8-4BEC-40E3-947C-36B7D8EF7725}" name="Column3573" dataDxfId="25581" totalsRowDxfId="25580"/>
    <tableColumn id="3595" xr3:uid="{33879810-B46E-4804-B3D7-CCB29C998660}" name="Column3574" dataDxfId="25579" totalsRowDxfId="25578"/>
    <tableColumn id="3596" xr3:uid="{07D11686-0C0A-4393-AF4E-4461710EFD2D}" name="Column3575" dataDxfId="25577" totalsRowDxfId="25576"/>
    <tableColumn id="3597" xr3:uid="{B7BD7407-C4C3-4C3E-A761-E29F0E09C472}" name="Column3576" dataDxfId="25575" totalsRowDxfId="25574"/>
    <tableColumn id="3598" xr3:uid="{E80BFFD8-10BA-4E52-8104-5BD52B98C2D3}" name="Column3577" dataDxfId="25573" totalsRowDxfId="25572"/>
    <tableColumn id="3599" xr3:uid="{EC87598F-805D-4A83-B189-4AFCD389E79E}" name="Column3578" dataDxfId="25571" totalsRowDxfId="25570"/>
    <tableColumn id="3600" xr3:uid="{35E9528F-B05C-40C0-9A4C-3DDC059BD0FE}" name="Column3579" dataDxfId="25569" totalsRowDxfId="25568"/>
    <tableColumn id="3601" xr3:uid="{058F4FA0-E52D-45D5-9C8B-471F7B3013E4}" name="Column3580" dataDxfId="25567" totalsRowDxfId="25566"/>
    <tableColumn id="3602" xr3:uid="{675A45C7-2FA3-46EF-91D5-0068D474A4C5}" name="Column3581" dataDxfId="25565" totalsRowDxfId="25564"/>
    <tableColumn id="3603" xr3:uid="{9FB28061-FB9B-48AA-B0E2-74CA6BCFDF4B}" name="Column3582" dataDxfId="25563" totalsRowDxfId="25562"/>
    <tableColumn id="3604" xr3:uid="{5A33EE56-691A-432E-8E6E-EC001DB980FE}" name="Column3583" dataDxfId="25561" totalsRowDxfId="25560"/>
    <tableColumn id="3605" xr3:uid="{783E9DC0-79E9-44B1-97C9-B2BC96F69CAA}" name="Column3584" dataDxfId="25559" totalsRowDxfId="25558"/>
    <tableColumn id="3606" xr3:uid="{371F019A-342F-4930-B426-04E8306EC7F2}" name="Column3585" dataDxfId="25557" totalsRowDxfId="25556"/>
    <tableColumn id="3607" xr3:uid="{743C7D82-8C9D-4670-90EA-D173308B5B5D}" name="Column3586" dataDxfId="25555" totalsRowDxfId="25554"/>
    <tableColumn id="3608" xr3:uid="{D15A0680-4081-4326-B3F5-41FD9B5D86B6}" name="Column3587" dataDxfId="25553" totalsRowDxfId="25552"/>
    <tableColumn id="3609" xr3:uid="{7EE5280B-4DEB-4030-8DEA-B31D9BE78051}" name="Column3588" dataDxfId="25551" totalsRowDxfId="25550"/>
    <tableColumn id="3610" xr3:uid="{DDBC2E13-1972-450E-86D8-E7D2AF65F58A}" name="Column3589" dataDxfId="25549" totalsRowDxfId="25548"/>
    <tableColumn id="3611" xr3:uid="{567223DF-9E20-47BA-90BE-F8C31EB0FA6D}" name="Column3590" dataDxfId="25547" totalsRowDxfId="25546"/>
    <tableColumn id="3612" xr3:uid="{4F6F48FE-599A-4A79-8E72-46EA081AA73B}" name="Column3591" dataDxfId="25545" totalsRowDxfId="25544"/>
    <tableColumn id="3613" xr3:uid="{69E6D3D3-30FF-462E-8FD3-40E5E00BAEF5}" name="Column3592" dataDxfId="25543" totalsRowDxfId="25542"/>
    <tableColumn id="3614" xr3:uid="{FECA1E7A-6628-47B3-9716-8CA1DF58CD94}" name="Column3593" dataDxfId="25541" totalsRowDxfId="25540"/>
    <tableColumn id="3615" xr3:uid="{8288EBB4-84C7-4B72-85EB-7FC3765772CE}" name="Column3594" dataDxfId="25539" totalsRowDxfId="25538"/>
    <tableColumn id="3616" xr3:uid="{00136130-89C3-4368-B4CE-DED7E7323A27}" name="Column3595" dataDxfId="25537" totalsRowDxfId="25536"/>
    <tableColumn id="3617" xr3:uid="{85170DAD-1342-4423-B274-21AB217D5216}" name="Column3596" dataDxfId="25535" totalsRowDxfId="25534"/>
    <tableColumn id="3618" xr3:uid="{2E0A0372-0D16-4467-A421-146CD01520B0}" name="Column3597" dataDxfId="25533" totalsRowDxfId="25532"/>
    <tableColumn id="3619" xr3:uid="{9BF8C699-F8CF-4F7E-81FE-4FB53BCEEB25}" name="Column3598" dataDxfId="25531" totalsRowDxfId="25530"/>
    <tableColumn id="3620" xr3:uid="{D669FD25-6BCC-478E-93E1-FC1E7D92F4E6}" name="Column3599" dataDxfId="25529" totalsRowDxfId="25528"/>
    <tableColumn id="3621" xr3:uid="{C38A7997-4385-4DF4-A711-2D1A932DD300}" name="Column3600" dataDxfId="25527" totalsRowDxfId="25526"/>
    <tableColumn id="3622" xr3:uid="{971DB60B-C78D-475D-BF05-35C5256FB9A3}" name="Column3601" dataDxfId="25525" totalsRowDxfId="25524"/>
    <tableColumn id="3623" xr3:uid="{B839A32E-8813-4571-85FB-9043F67E11F0}" name="Column3602" dataDxfId="25523" totalsRowDxfId="25522"/>
    <tableColumn id="3624" xr3:uid="{0DFD3C78-CE99-45F1-82D8-D6962B6738EE}" name="Column3603" dataDxfId="25521" totalsRowDxfId="25520"/>
    <tableColumn id="3625" xr3:uid="{A6C47F48-016C-455B-B9E8-12AD509B16F2}" name="Column3604" dataDxfId="25519" totalsRowDxfId="25518"/>
    <tableColumn id="3626" xr3:uid="{342CC706-7B5C-4118-A4B1-553B0485CC9F}" name="Column3605" dataDxfId="25517" totalsRowDxfId="25516"/>
    <tableColumn id="3627" xr3:uid="{1059495F-CCD0-452D-B404-E8132A668F97}" name="Column3606" dataDxfId="25515" totalsRowDxfId="25514"/>
    <tableColumn id="3628" xr3:uid="{1C4DCA54-E62C-4252-8D56-DD5DB27F4AB2}" name="Column3607" dataDxfId="25513" totalsRowDxfId="25512"/>
    <tableColumn id="3629" xr3:uid="{27D63911-BCE1-4550-AC90-9F96BCE96F09}" name="Column3608" dataDxfId="25511" totalsRowDxfId="25510"/>
    <tableColumn id="3630" xr3:uid="{AFBDBDFF-0A8B-4020-ABE1-8F1F25B7C9B4}" name="Column3609" dataDxfId="25509" totalsRowDxfId="25508"/>
    <tableColumn id="3631" xr3:uid="{2501455F-FBA7-4994-BF22-FDE19EE51D4F}" name="Column3610" dataDxfId="25507" totalsRowDxfId="25506"/>
    <tableColumn id="3632" xr3:uid="{A27379DE-49D8-46F3-94B1-C2D407E6BCA3}" name="Column3611" dataDxfId="25505" totalsRowDxfId="25504"/>
    <tableColumn id="3633" xr3:uid="{D321D932-A2E8-4E54-99D3-C19043EC7749}" name="Column3612" dataDxfId="25503" totalsRowDxfId="25502"/>
    <tableColumn id="3634" xr3:uid="{07A8C8E0-177C-4659-9534-A70A4774747D}" name="Column3613" dataDxfId="25501" totalsRowDxfId="25500"/>
    <tableColumn id="3635" xr3:uid="{003920EE-6EA4-41B6-A58E-5584DECF3ADF}" name="Column3614" dataDxfId="25499" totalsRowDxfId="25498"/>
    <tableColumn id="3636" xr3:uid="{E6656887-27F2-469D-AC87-19A17D2D4F18}" name="Column3615" dataDxfId="25497" totalsRowDxfId="25496"/>
    <tableColumn id="3637" xr3:uid="{94680C72-1238-415C-891C-E06DBA7CF4B6}" name="Column3616" dataDxfId="25495" totalsRowDxfId="25494"/>
    <tableColumn id="3638" xr3:uid="{2ED4045E-11EE-4AE9-9CC2-334C944F0D0A}" name="Column3617" dataDxfId="25493" totalsRowDxfId="25492"/>
    <tableColumn id="3639" xr3:uid="{0D971483-89E5-4B35-A949-1D2640EFC0B5}" name="Column3618" dataDxfId="25491" totalsRowDxfId="25490"/>
    <tableColumn id="3640" xr3:uid="{AF9AEB18-0633-4F1D-8282-CEFB34CC277A}" name="Column3619" dataDxfId="25489" totalsRowDxfId="25488"/>
    <tableColumn id="3641" xr3:uid="{1D319FD2-AA7C-40FB-AD11-5C965403B4D1}" name="Column3620" dataDxfId="25487" totalsRowDxfId="25486"/>
    <tableColumn id="3642" xr3:uid="{90E85315-15E6-4362-A0A7-F26182DCE310}" name="Column3621" dataDxfId="25485" totalsRowDxfId="25484"/>
    <tableColumn id="3643" xr3:uid="{B39A923C-2A56-4519-8496-EE736A924AEA}" name="Column3622" dataDxfId="25483" totalsRowDxfId="25482"/>
    <tableColumn id="3644" xr3:uid="{42A8CA84-19E0-4147-9D52-64F8DB50AD48}" name="Column3623" dataDxfId="25481" totalsRowDxfId="25480"/>
    <tableColumn id="3645" xr3:uid="{B2F3E825-E9D3-4588-9303-676ED08853B9}" name="Column3624" dataDxfId="25479" totalsRowDxfId="25478"/>
    <tableColumn id="3646" xr3:uid="{317BBBF3-7405-4D0E-AE76-8475A26F1F99}" name="Column3625" dataDxfId="25477" totalsRowDxfId="25476"/>
    <tableColumn id="3647" xr3:uid="{71F4ABEA-2877-4FA1-BEC4-643023203556}" name="Column3626" dataDxfId="25475" totalsRowDxfId="25474"/>
    <tableColumn id="3648" xr3:uid="{3826FB3B-76E6-4562-8AC6-2F7FF11D9004}" name="Column3627" dataDxfId="25473" totalsRowDxfId="25472"/>
    <tableColumn id="3649" xr3:uid="{816C262B-D3E1-465C-9B92-4AC428718BEF}" name="Column3628" dataDxfId="25471" totalsRowDxfId="25470"/>
    <tableColumn id="3650" xr3:uid="{B81DC2E4-9F6E-493D-AD8E-2342F5251543}" name="Column3629" dataDxfId="25469" totalsRowDxfId="25468"/>
    <tableColumn id="3651" xr3:uid="{46340A7B-9020-4407-9BC6-F0913FCA81C4}" name="Column3630" dataDxfId="25467" totalsRowDxfId="25466"/>
    <tableColumn id="3652" xr3:uid="{023AE46A-A92B-44C8-A3F3-681B9D2219C0}" name="Column3631" dataDxfId="25465" totalsRowDxfId="25464"/>
    <tableColumn id="3653" xr3:uid="{0EEE4842-F14A-42B2-AAF5-F660DCA78BC3}" name="Column3632" dataDxfId="25463" totalsRowDxfId="25462"/>
    <tableColumn id="3654" xr3:uid="{B117F0D1-8B6B-494D-AD65-E82C192304EF}" name="Column3633" dataDxfId="25461" totalsRowDxfId="25460"/>
    <tableColumn id="3655" xr3:uid="{30404837-C85E-48CA-AC91-022E07589081}" name="Column3634" dataDxfId="25459" totalsRowDxfId="25458"/>
    <tableColumn id="3656" xr3:uid="{2F427B66-55FF-421F-A801-5A5E3BD0326F}" name="Column3635" dataDxfId="25457" totalsRowDxfId="25456"/>
    <tableColumn id="3657" xr3:uid="{13E83DC3-26A3-4F56-8101-764F2D15F547}" name="Column3636" dataDxfId="25455" totalsRowDxfId="25454"/>
    <tableColumn id="3658" xr3:uid="{C7626B18-F3AC-4005-A576-C96958212EC1}" name="Column3637" dataDxfId="25453" totalsRowDxfId="25452"/>
    <tableColumn id="3659" xr3:uid="{E9D9878E-1E2D-44A8-9B22-2BECE17C7439}" name="Column3638" dataDxfId="25451" totalsRowDxfId="25450"/>
    <tableColumn id="3660" xr3:uid="{1EBE8F93-666F-4B35-B75C-A31C49A46C83}" name="Column3639" dataDxfId="25449" totalsRowDxfId="25448"/>
    <tableColumn id="3661" xr3:uid="{A3C05BEA-935D-4157-AC9D-E95910683724}" name="Column3640" dataDxfId="25447" totalsRowDxfId="25446"/>
    <tableColumn id="3662" xr3:uid="{679A8DB7-CCD9-4498-A9EE-8F87EE2E0B28}" name="Column3641" dataDxfId="25445" totalsRowDxfId="25444"/>
    <tableColumn id="3663" xr3:uid="{1AE2CA6A-B727-4C9E-8FBB-9461464FA07D}" name="Column3642" dataDxfId="25443" totalsRowDxfId="25442"/>
    <tableColumn id="3664" xr3:uid="{B1B4B9DC-2056-49BB-ABD0-5D38D4A05965}" name="Column3643" dataDxfId="25441" totalsRowDxfId="25440"/>
    <tableColumn id="3665" xr3:uid="{EB8CC9CA-1154-4633-8FC5-8B495B4F71C9}" name="Column3644" dataDxfId="25439" totalsRowDxfId="25438"/>
    <tableColumn id="3666" xr3:uid="{27F79C8B-AF05-425F-B53F-B4FD69F24C2B}" name="Column3645" dataDxfId="25437" totalsRowDxfId="25436"/>
    <tableColumn id="3667" xr3:uid="{23218C95-858F-40A3-A31E-80B8E767BBCC}" name="Column3646" dataDxfId="25435" totalsRowDxfId="25434"/>
    <tableColumn id="3668" xr3:uid="{B0673961-1156-461D-B9BE-57F82116299B}" name="Column3647" dataDxfId="25433" totalsRowDxfId="25432"/>
    <tableColumn id="3669" xr3:uid="{30CE719C-DD00-45AB-8619-9429010D8093}" name="Column3648" dataDxfId="25431" totalsRowDxfId="25430"/>
    <tableColumn id="3670" xr3:uid="{9205FC4F-84DD-463F-AA16-4CCC339F761F}" name="Column3649" dataDxfId="25429" totalsRowDxfId="25428"/>
    <tableColumn id="3671" xr3:uid="{86A18669-48E4-43C6-A0E9-6A7633D82129}" name="Column3650" dataDxfId="25427" totalsRowDxfId="25426"/>
    <tableColumn id="3672" xr3:uid="{72CDD543-3147-40EA-9583-42E706CB333B}" name="Column3651" dataDxfId="25425" totalsRowDxfId="25424"/>
    <tableColumn id="3673" xr3:uid="{CDBF3D1B-7EC4-4065-AB80-D6E873AFD35F}" name="Column3652" dataDxfId="25423" totalsRowDxfId="25422"/>
    <tableColumn id="3674" xr3:uid="{20835006-A3D8-478A-8801-8438BEDBEAFF}" name="Column3653" dataDxfId="25421" totalsRowDxfId="25420"/>
    <tableColumn id="3675" xr3:uid="{60263AB8-E94C-4F83-B1DC-BDC15B1DDE83}" name="Column3654" dataDxfId="25419" totalsRowDxfId="25418"/>
    <tableColumn id="3676" xr3:uid="{24CA0BD9-F82D-4D5B-83A6-0D9E7A61187F}" name="Column3655" dataDxfId="25417" totalsRowDxfId="25416"/>
    <tableColumn id="3677" xr3:uid="{1F4BDF43-B10B-4849-AAB5-EB51592B6416}" name="Column3656" dataDxfId="25415" totalsRowDxfId="25414"/>
    <tableColumn id="3678" xr3:uid="{9CA14400-8B17-4339-8B85-F5B1723389BD}" name="Column3657" dataDxfId="25413" totalsRowDxfId="25412"/>
    <tableColumn id="3679" xr3:uid="{99D985B0-42A9-4A54-9236-5978F7236494}" name="Column3658" dataDxfId="25411" totalsRowDxfId="25410"/>
    <tableColumn id="3680" xr3:uid="{64CDF882-E9E1-40F7-8DF9-14DA76E996AD}" name="Column3659" dataDxfId="25409" totalsRowDxfId="25408"/>
    <tableColumn id="3681" xr3:uid="{E631610E-C43B-40BD-A9EA-D1B010E66104}" name="Column3660" dataDxfId="25407" totalsRowDxfId="25406"/>
    <tableColumn id="3682" xr3:uid="{C3B3AB66-12A2-44A6-B78F-07B98E0817F4}" name="Column3661" dataDxfId="25405" totalsRowDxfId="25404"/>
    <tableColumn id="3683" xr3:uid="{4DEE46EE-C14D-4879-AA99-4F32D7984083}" name="Column3662" dataDxfId="25403" totalsRowDxfId="25402"/>
    <tableColumn id="3684" xr3:uid="{9422A4C0-372B-4B7C-81FD-1914FD66C2D3}" name="Column3663" dataDxfId="25401" totalsRowDxfId="25400"/>
    <tableColumn id="3685" xr3:uid="{5A150EAA-D77B-4DEC-A766-6942A22081EF}" name="Column3664" dataDxfId="25399" totalsRowDxfId="25398"/>
    <tableColumn id="3686" xr3:uid="{ADCD1D01-ADF4-4DB9-93D7-DCD3C90A0446}" name="Column3665" dataDxfId="25397" totalsRowDxfId="25396"/>
    <tableColumn id="3687" xr3:uid="{4D39EFB5-4120-4055-971B-5B8E81BE0247}" name="Column3666" dataDxfId="25395" totalsRowDxfId="25394"/>
    <tableColumn id="3688" xr3:uid="{306BEDA1-FFCA-49CA-A76D-980E6D1C200E}" name="Column3667" dataDxfId="25393" totalsRowDxfId="25392"/>
    <tableColumn id="3689" xr3:uid="{14EF3466-6F1A-493B-B70E-3DDFBC66C73C}" name="Column3668" dataDxfId="25391" totalsRowDxfId="25390"/>
    <tableColumn id="3690" xr3:uid="{F62E474D-E46D-418E-8874-5C7AAADABC39}" name="Column3669" dataDxfId="25389" totalsRowDxfId="25388"/>
    <tableColumn id="3691" xr3:uid="{3F46FAC2-9119-4677-A9E9-10501B00A44A}" name="Column3670" dataDxfId="25387" totalsRowDxfId="25386"/>
    <tableColumn id="3692" xr3:uid="{E7336132-1ADD-4DCE-98BF-DECC3E8E0DC5}" name="Column3671" dataDxfId="25385" totalsRowDxfId="25384"/>
    <tableColumn id="3693" xr3:uid="{9798CE8E-8CF6-4974-A386-D5C75614214A}" name="Column3672" dataDxfId="25383" totalsRowDxfId="25382"/>
    <tableColumn id="3694" xr3:uid="{83A6BA53-FE01-4F32-A502-D1B7D072D154}" name="Column3673" dataDxfId="25381" totalsRowDxfId="25380"/>
    <tableColumn id="3695" xr3:uid="{48C2BD30-EC8C-4AED-874D-D785FE890429}" name="Column3674" dataDxfId="25379" totalsRowDxfId="25378"/>
    <tableColumn id="3696" xr3:uid="{53FDE153-ED29-4424-9A1F-69D2F8162D27}" name="Column3675" dataDxfId="25377" totalsRowDxfId="25376"/>
    <tableColumn id="3697" xr3:uid="{E3D566FE-CDD2-436D-A0EF-098893FDA9BB}" name="Column3676" dataDxfId="25375" totalsRowDxfId="25374"/>
    <tableColumn id="3698" xr3:uid="{4EC01047-DB0F-4F5D-B5B8-2DE2AF1CB382}" name="Column3677" dataDxfId="25373" totalsRowDxfId="25372"/>
    <tableColumn id="3699" xr3:uid="{6974D9F1-7A23-418C-9F7B-6F5379418D8E}" name="Column3678" dataDxfId="25371" totalsRowDxfId="25370"/>
    <tableColumn id="3700" xr3:uid="{9CD71D25-3F5E-4AD7-8779-265AF0646051}" name="Column3679" dataDxfId="25369" totalsRowDxfId="25368"/>
    <tableColumn id="3701" xr3:uid="{A69B8FF0-079B-4093-A0D0-65382E368414}" name="Column3680" dataDxfId="25367" totalsRowDxfId="25366"/>
    <tableColumn id="3702" xr3:uid="{2F4EC7D3-CEBC-43FB-A396-BB41A0ABB106}" name="Column3681" dataDxfId="25365" totalsRowDxfId="25364"/>
    <tableColumn id="3703" xr3:uid="{B0771D78-ED6C-4228-B61B-E453D2D4E807}" name="Column3682" dataDxfId="25363" totalsRowDxfId="25362"/>
    <tableColumn id="3704" xr3:uid="{A34781D1-25AB-4B59-9A87-CC19C2903FD0}" name="Column3683" dataDxfId="25361" totalsRowDxfId="25360"/>
    <tableColumn id="3705" xr3:uid="{4505951F-FDC4-460F-8F0C-4696148F4F87}" name="Column3684" dataDxfId="25359" totalsRowDxfId="25358"/>
    <tableColumn id="3706" xr3:uid="{6B84772C-713D-4E2E-9C04-E3C18E562D15}" name="Column3685" dataDxfId="25357" totalsRowDxfId="25356"/>
    <tableColumn id="3707" xr3:uid="{54B874A9-C099-4303-BE34-832EED457CF9}" name="Column3686" dataDxfId="25355" totalsRowDxfId="25354"/>
    <tableColumn id="3708" xr3:uid="{9278C475-C7E6-496A-BD8F-9570FFE01513}" name="Column3687" dataDxfId="25353" totalsRowDxfId="25352"/>
    <tableColumn id="3709" xr3:uid="{D17EB092-9501-4298-8C0A-96C1CB1BB0AD}" name="Column3688" dataDxfId="25351" totalsRowDxfId="25350"/>
    <tableColumn id="3710" xr3:uid="{DEFBDFD7-D22D-4B7C-AC38-653C3DEF262C}" name="Column3689" dataDxfId="25349" totalsRowDxfId="25348"/>
    <tableColumn id="3711" xr3:uid="{77E35645-B832-48E0-8926-8289035BF5BF}" name="Column3690" dataDxfId="25347" totalsRowDxfId="25346"/>
    <tableColumn id="3712" xr3:uid="{1F36775E-847D-4C6E-80FB-18A518F7CC10}" name="Column3691" dataDxfId="25345" totalsRowDxfId="25344"/>
    <tableColumn id="3713" xr3:uid="{F6F947B2-878D-4455-9293-F6478AF8B4DC}" name="Column3692" dataDxfId="25343" totalsRowDxfId="25342"/>
    <tableColumn id="3714" xr3:uid="{C4E81BEA-599D-4793-BBCA-9B3B52750254}" name="Column3693" dataDxfId="25341" totalsRowDxfId="25340"/>
    <tableColumn id="3715" xr3:uid="{F7667014-2347-4AB0-B1A2-806A0188BE31}" name="Column3694" dataDxfId="25339" totalsRowDxfId="25338"/>
    <tableColumn id="3716" xr3:uid="{BAA9D8EE-B24C-4E2B-B60A-FD3434782FC3}" name="Column3695" dataDxfId="25337" totalsRowDxfId="25336"/>
    <tableColumn id="3717" xr3:uid="{A565043D-D89A-4150-8D5E-349EA4AAD6BD}" name="Column3696" dataDxfId="25335" totalsRowDxfId="25334"/>
    <tableColumn id="3718" xr3:uid="{54481F8A-8BCF-4B98-826C-8ADFF7D54011}" name="Column3697" dataDxfId="25333" totalsRowDxfId="25332"/>
    <tableColumn id="3719" xr3:uid="{773F90C5-2C45-4BDE-876C-132F3F2978E2}" name="Column3698" dataDxfId="25331" totalsRowDxfId="25330"/>
    <tableColumn id="3720" xr3:uid="{6236A61F-BE8E-4EA6-8092-0E038B3DE3DE}" name="Column3699" dataDxfId="25329" totalsRowDxfId="25328"/>
    <tableColumn id="3721" xr3:uid="{1AEC0146-A8E1-46FD-AB16-5D459E1583DF}" name="Column3700" dataDxfId="25327" totalsRowDxfId="25326"/>
    <tableColumn id="3722" xr3:uid="{C63CE523-E94C-4DE0-A644-CFB420471DFC}" name="Column3701" dataDxfId="25325" totalsRowDxfId="25324"/>
    <tableColumn id="3723" xr3:uid="{E6AD4D28-F837-4697-998D-201031D9B696}" name="Column3702" dataDxfId="25323" totalsRowDxfId="25322"/>
    <tableColumn id="3724" xr3:uid="{826AD787-C13D-4FAC-A03A-DB1FBEBBE73D}" name="Column3703" dataDxfId="25321" totalsRowDxfId="25320"/>
    <tableColumn id="3725" xr3:uid="{A325B875-CBBC-4F1C-A323-9D1B8897C801}" name="Column3704" dataDxfId="25319" totalsRowDxfId="25318"/>
    <tableColumn id="3726" xr3:uid="{079C3F69-CF1E-42CF-B802-D72C0A8797ED}" name="Column3705" dataDxfId="25317" totalsRowDxfId="25316"/>
    <tableColumn id="3727" xr3:uid="{AD2AA879-26F8-4264-980D-34789FBD44C1}" name="Column3706" dataDxfId="25315" totalsRowDxfId="25314"/>
    <tableColumn id="3728" xr3:uid="{3BA5F4D1-3727-448F-AF4E-255922DE61D1}" name="Column3707" dataDxfId="25313" totalsRowDxfId="25312"/>
    <tableColumn id="3729" xr3:uid="{7D20C4B7-80DB-4D85-98A3-756FD7706B39}" name="Column3708" dataDxfId="25311" totalsRowDxfId="25310"/>
    <tableColumn id="3730" xr3:uid="{5EFE5BC8-4568-45F5-B690-215AC6D3457A}" name="Column3709" dataDxfId="25309" totalsRowDxfId="25308"/>
    <tableColumn id="3731" xr3:uid="{A0F5AE7E-9BE7-42C4-950E-07084B6AFB83}" name="Column3710" dataDxfId="25307" totalsRowDxfId="25306"/>
    <tableColumn id="3732" xr3:uid="{795B6E6F-0429-4CF5-AC21-DD7B38C9A141}" name="Column3711" dataDxfId="25305" totalsRowDxfId="25304"/>
    <tableColumn id="3733" xr3:uid="{CC1BF6CE-D5EF-4D88-8C85-C6137E47AA93}" name="Column3712" dataDxfId="25303" totalsRowDxfId="25302"/>
    <tableColumn id="3734" xr3:uid="{7E7C53D2-AA39-4449-9FE0-D4E518DF1541}" name="Column3713" dataDxfId="25301" totalsRowDxfId="25300"/>
    <tableColumn id="3735" xr3:uid="{F565B5F1-E866-4DF3-8E00-B531CA4055A0}" name="Column3714" dataDxfId="25299" totalsRowDxfId="25298"/>
    <tableColumn id="3736" xr3:uid="{18330CDB-E56D-481E-88D7-A3B7FF202CCD}" name="Column3715" dataDxfId="25297" totalsRowDxfId="25296"/>
    <tableColumn id="3737" xr3:uid="{FA3BAB79-A5EE-4813-B8EE-05E2EF879AD3}" name="Column3716" dataDxfId="25295" totalsRowDxfId="25294"/>
    <tableColumn id="3738" xr3:uid="{79A495BC-282D-487E-806E-C015233E68B4}" name="Column3717" dataDxfId="25293" totalsRowDxfId="25292"/>
    <tableColumn id="3739" xr3:uid="{46BF666C-1C9B-4217-839B-8021D6797879}" name="Column3718" dataDxfId="25291" totalsRowDxfId="25290"/>
    <tableColumn id="3740" xr3:uid="{7D01CED6-3DA9-43B7-9573-B48E9029E145}" name="Column3719" dataDxfId="25289" totalsRowDxfId="25288"/>
    <tableColumn id="3741" xr3:uid="{3FC0083E-4EAE-4359-A80B-E181B6B464B5}" name="Column3720" dataDxfId="25287" totalsRowDxfId="25286"/>
    <tableColumn id="3742" xr3:uid="{A349171E-562B-4234-8656-84D9C1C54DC6}" name="Column3721" dataDxfId="25285" totalsRowDxfId="25284"/>
    <tableColumn id="3743" xr3:uid="{CF215E19-5C6B-41D4-9CCE-747192DB1FA0}" name="Column3722" dataDxfId="25283" totalsRowDxfId="25282"/>
    <tableColumn id="3744" xr3:uid="{9496B951-6E4F-40F5-8CBE-E261AF079D05}" name="Column3723" dataDxfId="25281" totalsRowDxfId="25280"/>
    <tableColumn id="3745" xr3:uid="{4A7350E8-DE68-43D6-8092-BC2E64F63B59}" name="Column3724" dataDxfId="25279" totalsRowDxfId="25278"/>
    <tableColumn id="3746" xr3:uid="{80331C80-A089-4A61-B81B-1BF316006402}" name="Column3725" dataDxfId="25277" totalsRowDxfId="25276"/>
    <tableColumn id="3747" xr3:uid="{B4481EFA-AA49-4CCC-AD68-5E96E2228224}" name="Column3726" dataDxfId="25275" totalsRowDxfId="25274"/>
    <tableColumn id="3748" xr3:uid="{2BF42B20-BAC8-4F31-BD57-BDE14ED95B37}" name="Column3727" dataDxfId="25273" totalsRowDxfId="25272"/>
    <tableColumn id="3749" xr3:uid="{051C9B8F-DFCD-4699-B8C5-11DCA0E79CB6}" name="Column3728" dataDxfId="25271" totalsRowDxfId="25270"/>
    <tableColumn id="3750" xr3:uid="{2711A4ED-9FB4-4570-A093-113639B5D534}" name="Column3729" dataDxfId="25269" totalsRowDxfId="25268"/>
    <tableColumn id="3751" xr3:uid="{D5BF294E-DFA5-4A50-A86E-DCA6EEDF8B61}" name="Column3730" dataDxfId="25267" totalsRowDxfId="25266"/>
    <tableColumn id="3752" xr3:uid="{B87E3C0B-3243-4D19-9656-85FD5DCC54A0}" name="Column3731" dataDxfId="25265" totalsRowDxfId="25264"/>
    <tableColumn id="3753" xr3:uid="{97C99792-CEAF-4260-B475-2C822291590C}" name="Column3732" dataDxfId="25263" totalsRowDxfId="25262"/>
    <tableColumn id="3754" xr3:uid="{0A17CE2B-E037-4683-9C6D-CC4ECB6CBC5B}" name="Column3733" dataDxfId="25261" totalsRowDxfId="25260"/>
    <tableColumn id="3755" xr3:uid="{7E7E18A6-AF80-4D9B-BA85-B40DF4F103F5}" name="Column3734" dataDxfId="25259" totalsRowDxfId="25258"/>
    <tableColumn id="3756" xr3:uid="{8D780C3F-9513-4F37-8CC2-DBB34937106A}" name="Column3735" dataDxfId="25257" totalsRowDxfId="25256"/>
    <tableColumn id="3757" xr3:uid="{F0CEDBE9-F62D-4BA0-AE93-EB7ADBF9B5FD}" name="Column3736" dataDxfId="25255" totalsRowDxfId="25254"/>
    <tableColumn id="3758" xr3:uid="{30411B2F-E727-4978-B86D-5D513E671D6E}" name="Column3737" dataDxfId="25253" totalsRowDxfId="25252"/>
    <tableColumn id="3759" xr3:uid="{F6DC40AC-506F-41AF-A54F-91067A8E4C5C}" name="Column3738" dataDxfId="25251" totalsRowDxfId="25250"/>
    <tableColumn id="3760" xr3:uid="{803F1F0C-4812-4591-B0F9-E88A05F0BCBD}" name="Column3739" dataDxfId="25249" totalsRowDxfId="25248"/>
    <tableColumn id="3761" xr3:uid="{57464A66-D64C-4360-9CE9-D14AA588C438}" name="Column3740" dataDxfId="25247" totalsRowDxfId="25246"/>
    <tableColumn id="3762" xr3:uid="{BA53D428-6333-4448-964B-2C222C822748}" name="Column3741" dataDxfId="25245" totalsRowDxfId="25244"/>
    <tableColumn id="3763" xr3:uid="{85E80B6E-234F-48CB-86F5-3F539D36F365}" name="Column3742" dataDxfId="25243" totalsRowDxfId="25242"/>
    <tableColumn id="3764" xr3:uid="{99B4DDB2-4066-4180-9E90-0CD8080DDCBC}" name="Column3743" dataDxfId="25241" totalsRowDxfId="25240"/>
    <tableColumn id="3765" xr3:uid="{C7DD8AE6-2CD5-4C04-83C0-567B798A3F0E}" name="Column3744" dataDxfId="25239" totalsRowDxfId="25238"/>
    <tableColumn id="3766" xr3:uid="{2C33391B-AA18-4418-9BB4-ED1AD6314934}" name="Column3745" dataDxfId="25237" totalsRowDxfId="25236"/>
    <tableColumn id="3767" xr3:uid="{E366A0EE-F6E0-468C-81E0-3F22D17CECB6}" name="Column3746" dataDxfId="25235" totalsRowDxfId="25234"/>
    <tableColumn id="3768" xr3:uid="{CB237A31-EF2F-4144-944D-602056F9FEC0}" name="Column3747" dataDxfId="25233" totalsRowDxfId="25232"/>
    <tableColumn id="3769" xr3:uid="{97DC27D6-8638-4943-BCDF-C13B97ACF00C}" name="Column3748" dataDxfId="25231" totalsRowDxfId="25230"/>
    <tableColumn id="3770" xr3:uid="{DA73A63B-517F-4A55-BFE0-8129B5093EFC}" name="Column3749" dataDxfId="25229" totalsRowDxfId="25228"/>
    <tableColumn id="3771" xr3:uid="{7787C14D-D7D2-4152-B357-91340B740922}" name="Column3750" dataDxfId="25227" totalsRowDxfId="25226"/>
    <tableColumn id="3772" xr3:uid="{A7C9F5C5-F563-493E-908C-8BCB147E346F}" name="Column3751" dataDxfId="25225" totalsRowDxfId="25224"/>
    <tableColumn id="3773" xr3:uid="{49819893-8540-413A-83BB-0F77E6FFB2A8}" name="Column3752" dataDxfId="25223" totalsRowDxfId="25222"/>
    <tableColumn id="3774" xr3:uid="{695B68D4-2679-462A-80F2-38D71E194475}" name="Column3753" dataDxfId="25221" totalsRowDxfId="25220"/>
    <tableColumn id="3775" xr3:uid="{038AE9B3-ABF0-45BA-864A-48E8E641C4DB}" name="Column3754" dataDxfId="25219" totalsRowDxfId="25218"/>
    <tableColumn id="3776" xr3:uid="{BA77874A-197E-44FD-86D6-8CFB44D667C7}" name="Column3755" dataDxfId="25217" totalsRowDxfId="25216"/>
    <tableColumn id="3777" xr3:uid="{7E2FADB9-DF24-4335-B94A-61EA3E72D071}" name="Column3756" dataDxfId="25215" totalsRowDxfId="25214"/>
    <tableColumn id="3778" xr3:uid="{CDE1622A-1B62-40D9-93D4-974BA2CFDB63}" name="Column3757" dataDxfId="25213" totalsRowDxfId="25212"/>
    <tableColumn id="3779" xr3:uid="{DE66488D-0335-45EB-A8C6-78BDA526DD19}" name="Column3758" dataDxfId="25211" totalsRowDxfId="25210"/>
    <tableColumn id="3780" xr3:uid="{5C728563-9E8D-48C6-B4D5-CC2FE41D6AB3}" name="Column3759" dataDxfId="25209" totalsRowDxfId="25208"/>
    <tableColumn id="3781" xr3:uid="{C4D0B7D6-15D6-42BA-8BD8-A8DCDA5714C9}" name="Column3760" dataDxfId="25207" totalsRowDxfId="25206"/>
    <tableColumn id="3782" xr3:uid="{4A46F5DF-8D24-4186-84E5-02120A223750}" name="Column3761" dataDxfId="25205" totalsRowDxfId="25204"/>
    <tableColumn id="3783" xr3:uid="{11B80E12-CA52-42DA-B20D-16E7C8930804}" name="Column3762" dataDxfId="25203" totalsRowDxfId="25202"/>
    <tableColumn id="3784" xr3:uid="{70444882-B08E-4618-91A8-38AB597DDA3D}" name="Column3763" dataDxfId="25201" totalsRowDxfId="25200"/>
    <tableColumn id="3785" xr3:uid="{169628C2-9CA4-454D-A137-2588A46446BF}" name="Column3764" dataDxfId="25199" totalsRowDxfId="25198"/>
    <tableColumn id="3786" xr3:uid="{8270C04F-7AC9-4128-9321-25E7EA82C279}" name="Column3765" dataDxfId="25197" totalsRowDxfId="25196"/>
    <tableColumn id="3787" xr3:uid="{4FA79520-EBD3-4AC5-8B14-9F71B9B97E1F}" name="Column3766" dataDxfId="25195" totalsRowDxfId="25194"/>
    <tableColumn id="3788" xr3:uid="{201AD6D2-9EC5-4994-AFA2-D88D02785411}" name="Column3767" dataDxfId="25193" totalsRowDxfId="25192"/>
    <tableColumn id="3789" xr3:uid="{0C42798B-DD6E-48CF-847F-CEF2F82C92C5}" name="Column3768" dataDxfId="25191" totalsRowDxfId="25190"/>
    <tableColumn id="3790" xr3:uid="{011B92A5-90AF-4340-B7B9-F1091BBD861E}" name="Column3769" dataDxfId="25189" totalsRowDxfId="25188"/>
    <tableColumn id="3791" xr3:uid="{CA6B58B2-4E7D-448C-B145-F2C46B2B7951}" name="Column3770" dataDxfId="25187" totalsRowDxfId="25186"/>
    <tableColumn id="3792" xr3:uid="{FD2B6AD6-E285-4ED6-AD75-60DFED618828}" name="Column3771" dataDxfId="25185" totalsRowDxfId="25184"/>
    <tableColumn id="3793" xr3:uid="{41B0CE02-CD7D-4E06-B67E-3CACC4990C10}" name="Column3772" dataDxfId="25183" totalsRowDxfId="25182"/>
    <tableColumn id="3794" xr3:uid="{20342C8A-3A78-480F-91EC-A718E07D8B71}" name="Column3773" dataDxfId="25181" totalsRowDxfId="25180"/>
    <tableColumn id="3795" xr3:uid="{DA22CFD9-2631-41E0-9716-4E454C9D2373}" name="Column3774" dataDxfId="25179" totalsRowDxfId="25178"/>
    <tableColumn id="3796" xr3:uid="{0635F88B-614F-4F68-95CE-1CF30FF8A575}" name="Column3775" dataDxfId="25177" totalsRowDxfId="25176"/>
    <tableColumn id="3797" xr3:uid="{CCF2C2AA-9289-46CC-80C7-F07990238F03}" name="Column3776" dataDxfId="25175" totalsRowDxfId="25174"/>
    <tableColumn id="3798" xr3:uid="{C8F75968-870D-4D00-A6A7-4ED3E20B6CEC}" name="Column3777" dataDxfId="25173" totalsRowDxfId="25172"/>
    <tableColumn id="3799" xr3:uid="{BA390826-F42B-4A1A-B2DA-264A05D9F5A7}" name="Column3778" dataDxfId="25171" totalsRowDxfId="25170"/>
    <tableColumn id="3800" xr3:uid="{88980BC5-3982-4135-8208-9460A58A6EA8}" name="Column3779" dataDxfId="25169" totalsRowDxfId="25168"/>
    <tableColumn id="3801" xr3:uid="{9A66B91F-5A8C-49BD-938E-CB003E8C8CEB}" name="Column3780" dataDxfId="25167" totalsRowDxfId="25166"/>
    <tableColumn id="3802" xr3:uid="{6AA093F4-61F0-4FED-8337-6962DF9A0435}" name="Column3781" dataDxfId="25165" totalsRowDxfId="25164"/>
    <tableColumn id="3803" xr3:uid="{48803F74-FEBD-44A0-8D80-775424BC6880}" name="Column3782" dataDxfId="25163" totalsRowDxfId="25162"/>
    <tableColumn id="3804" xr3:uid="{A1CFECEC-4C2E-4098-B482-09924FA821BB}" name="Column3783" dataDxfId="25161" totalsRowDxfId="25160"/>
    <tableColumn id="3805" xr3:uid="{EB988C73-F0CC-4494-A732-5B88B2F60AFA}" name="Column3784" dataDxfId="25159" totalsRowDxfId="25158"/>
    <tableColumn id="3806" xr3:uid="{05D2931D-018A-4A6A-AAE1-C608FB2376B1}" name="Column3785" dataDxfId="25157" totalsRowDxfId="25156"/>
    <tableColumn id="3807" xr3:uid="{C9F8A193-723B-4A6E-8422-97BF62A5FBFA}" name="Column3786" dataDxfId="25155" totalsRowDxfId="25154"/>
    <tableColumn id="3808" xr3:uid="{A50EDB2D-F9D1-46E5-9477-BD76AECBB643}" name="Column3787" dataDxfId="25153" totalsRowDxfId="25152"/>
    <tableColumn id="3809" xr3:uid="{754F6BB1-9064-4EB4-A88C-41B3F282AD8A}" name="Column3788" dataDxfId="25151" totalsRowDxfId="25150"/>
    <tableColumn id="3810" xr3:uid="{0823670B-5C34-4400-AB19-28EF63FCAF09}" name="Column3789" dataDxfId="25149" totalsRowDxfId="25148"/>
    <tableColumn id="3811" xr3:uid="{12E63B6D-6F5A-4C53-B5E2-823B55C9D947}" name="Column3790" dataDxfId="25147" totalsRowDxfId="25146"/>
    <tableColumn id="3812" xr3:uid="{DF3F8993-3C04-4D13-AABA-C696C8276C64}" name="Column3791" dataDxfId="25145" totalsRowDxfId="25144"/>
    <tableColumn id="3813" xr3:uid="{A259B597-D7F6-4850-B1BA-C72B24972FE5}" name="Column3792" dataDxfId="25143" totalsRowDxfId="25142"/>
    <tableColumn id="3814" xr3:uid="{0DC77B3C-B960-455B-8622-CBCEB189E306}" name="Column3793" dataDxfId="25141" totalsRowDxfId="25140"/>
    <tableColumn id="3815" xr3:uid="{21343500-FF16-4B8C-B8F4-191217583AE9}" name="Column3794" dataDxfId="25139" totalsRowDxfId="25138"/>
    <tableColumn id="3816" xr3:uid="{C54ADF61-1B15-4200-AE49-BB86530EFA9D}" name="Column3795" dataDxfId="25137" totalsRowDxfId="25136"/>
    <tableColumn id="3817" xr3:uid="{431B9647-CB68-4518-BBA9-5DF888D6E37F}" name="Column3796" dataDxfId="25135" totalsRowDxfId="25134"/>
    <tableColumn id="3818" xr3:uid="{ADB87BF2-A342-4A32-B87B-88A9D54BD4B1}" name="Column3797" dataDxfId="25133" totalsRowDxfId="25132"/>
    <tableColumn id="3819" xr3:uid="{85350436-E164-4A61-A826-AE0649F5FF4E}" name="Column3798" dataDxfId="25131" totalsRowDxfId="25130"/>
    <tableColumn id="3820" xr3:uid="{E9B1D2FD-3B9F-4D60-AEE9-B0B5E5DF105D}" name="Column3799" dataDxfId="25129" totalsRowDxfId="25128"/>
    <tableColumn id="3821" xr3:uid="{B968C068-11FB-4DCA-92FF-F0E245EC09F8}" name="Column3800" dataDxfId="25127" totalsRowDxfId="25126"/>
    <tableColumn id="3822" xr3:uid="{89D1063C-194B-4C18-8D57-2A26307B99AE}" name="Column3801" dataDxfId="25125" totalsRowDxfId="25124"/>
    <tableColumn id="3823" xr3:uid="{24FDE099-574A-4C47-AE51-67A3ECC99912}" name="Column3802" dataDxfId="25123" totalsRowDxfId="25122"/>
    <tableColumn id="3824" xr3:uid="{DDF26CB2-34BF-4B48-8E3F-0E98E57D7A39}" name="Column3803" dataDxfId="25121" totalsRowDxfId="25120"/>
    <tableColumn id="3825" xr3:uid="{B56EEBBB-FAE8-4745-8E31-335F148DBB68}" name="Column3804" dataDxfId="25119" totalsRowDxfId="25118"/>
    <tableColumn id="3826" xr3:uid="{6681B843-1FA6-4C62-8EAC-9C17D617BA9A}" name="Column3805" dataDxfId="25117" totalsRowDxfId="25116"/>
    <tableColumn id="3827" xr3:uid="{EE72613C-C987-4120-8004-B224952606E4}" name="Column3806" dataDxfId="25115" totalsRowDxfId="25114"/>
    <tableColumn id="3828" xr3:uid="{E3731F46-11A2-42CB-9D99-F74876C08EB2}" name="Column3807" dataDxfId="25113" totalsRowDxfId="25112"/>
    <tableColumn id="3829" xr3:uid="{2FDE3058-814B-480C-8725-F2D473F65A6B}" name="Column3808" dataDxfId="25111" totalsRowDxfId="25110"/>
    <tableColumn id="3830" xr3:uid="{BA53618A-0E82-408F-937B-2FA4ACA96DC9}" name="Column3809" dataDxfId="25109" totalsRowDxfId="25108"/>
    <tableColumn id="3831" xr3:uid="{B44E995F-EE61-4431-B469-4BFF1726A777}" name="Column3810" dataDxfId="25107" totalsRowDxfId="25106"/>
    <tableColumn id="3832" xr3:uid="{97F85C84-CE25-4E6E-8B57-1C7EC9C4A16D}" name="Column3811" dataDxfId="25105" totalsRowDxfId="25104"/>
    <tableColumn id="3833" xr3:uid="{870239D0-9F6C-4718-942E-2E709E22CC56}" name="Column3812" dataDxfId="25103" totalsRowDxfId="25102"/>
    <tableColumn id="3834" xr3:uid="{E596F82E-7886-40A4-A3FB-D429D8AAC2D8}" name="Column3813" dataDxfId="25101" totalsRowDxfId="25100"/>
    <tableColumn id="3835" xr3:uid="{33C3955B-7864-4581-851A-72EF4A20F534}" name="Column3814" dataDxfId="25099" totalsRowDxfId="25098"/>
    <tableColumn id="3836" xr3:uid="{C2CB47C1-3F81-44F5-B0AF-E5CF72663A2A}" name="Column3815" dataDxfId="25097" totalsRowDxfId="25096"/>
    <tableColumn id="3837" xr3:uid="{D0B774AB-955D-4955-BE06-910D18FF4A65}" name="Column3816" dataDxfId="25095" totalsRowDxfId="25094"/>
    <tableColumn id="3838" xr3:uid="{EE117C1F-489E-4CD4-A14E-20567F216AB5}" name="Column3817" dataDxfId="25093" totalsRowDxfId="25092"/>
    <tableColumn id="3839" xr3:uid="{66140C9D-C335-4525-AF98-FFE088E7BABD}" name="Column3818" dataDxfId="25091" totalsRowDxfId="25090"/>
    <tableColumn id="3840" xr3:uid="{7E9B4866-D56D-4A7A-8945-C1FD436272A8}" name="Column3819" dataDxfId="25089" totalsRowDxfId="25088"/>
    <tableColumn id="3841" xr3:uid="{BCAD9B85-B0CD-4A4A-B76C-1489616CE728}" name="Column3820" dataDxfId="25087" totalsRowDxfId="25086"/>
    <tableColumn id="3842" xr3:uid="{1F9CE431-8304-4E6B-9ADD-77D978192E0F}" name="Column3821" dataDxfId="25085" totalsRowDxfId="25084"/>
    <tableColumn id="3843" xr3:uid="{4B092883-5A06-4F4B-B20F-03A72E5A2B3B}" name="Column3822" dataDxfId="25083" totalsRowDxfId="25082"/>
    <tableColumn id="3844" xr3:uid="{A82B02EC-A729-400C-BD48-DEE64D48F937}" name="Column3823" dataDxfId="25081" totalsRowDxfId="25080"/>
    <tableColumn id="3845" xr3:uid="{26E71B95-FEB2-42B7-B3B0-30B0149DCFE0}" name="Column3824" dataDxfId="25079" totalsRowDxfId="25078"/>
    <tableColumn id="3846" xr3:uid="{0BCC71D9-C55A-43EF-8778-6A6ECE69701E}" name="Column3825" dataDxfId="25077" totalsRowDxfId="25076"/>
    <tableColumn id="3847" xr3:uid="{1DF765FB-60E7-44FD-A550-C9F2DC225631}" name="Column3826" dataDxfId="25075" totalsRowDxfId="25074"/>
    <tableColumn id="3848" xr3:uid="{9A85A93A-D524-44EC-8976-F6885F2B93C1}" name="Column3827" dataDxfId="25073" totalsRowDxfId="25072"/>
    <tableColumn id="3849" xr3:uid="{2A634232-450B-4764-95D3-A1CBA0A8F184}" name="Column3828" dataDxfId="25071" totalsRowDxfId="25070"/>
    <tableColumn id="3850" xr3:uid="{4EA6322F-D924-412C-97D0-506B454752D5}" name="Column3829" dataDxfId="25069" totalsRowDxfId="25068"/>
    <tableColumn id="3851" xr3:uid="{33C1D97F-0DC7-4CD1-A970-2F066A35F8E2}" name="Column3830" dataDxfId="25067" totalsRowDxfId="25066"/>
    <tableColumn id="3852" xr3:uid="{65E4A95E-0F71-47B0-85AA-81D74204AD55}" name="Column3831" dataDxfId="25065" totalsRowDxfId="25064"/>
    <tableColumn id="3853" xr3:uid="{EF64149F-A2AB-4B29-B3F7-771042C97D49}" name="Column3832" dataDxfId="25063" totalsRowDxfId="25062"/>
    <tableColumn id="3854" xr3:uid="{7EE68B18-0722-4012-A4C4-B282A504F2F3}" name="Column3833" dataDxfId="25061" totalsRowDxfId="25060"/>
    <tableColumn id="3855" xr3:uid="{9F05C967-624A-4FBC-8F4E-1DCD25D4279C}" name="Column3834" dataDxfId="25059" totalsRowDxfId="25058"/>
    <tableColumn id="3856" xr3:uid="{EFEA0CB6-A7E0-49AE-80DB-B1F50300721A}" name="Column3835" dataDxfId="25057" totalsRowDxfId="25056"/>
    <tableColumn id="3857" xr3:uid="{C753CE35-1EB8-412E-B916-040B1D2CE157}" name="Column3836" dataDxfId="25055" totalsRowDxfId="25054"/>
    <tableColumn id="3858" xr3:uid="{C4D03E9F-E793-4427-A78B-A9BC514A66B5}" name="Column3837" dataDxfId="25053" totalsRowDxfId="25052"/>
    <tableColumn id="3859" xr3:uid="{4CCB448B-0226-4699-A0F0-07597474A9E8}" name="Column3838" dataDxfId="25051" totalsRowDxfId="25050"/>
    <tableColumn id="3860" xr3:uid="{71A44DF2-ADA9-4B3E-AC5F-592D258B6363}" name="Column3839" dataDxfId="25049" totalsRowDxfId="25048"/>
    <tableColumn id="3861" xr3:uid="{E40118FB-BFD8-49FD-BC0B-D5AD4D129ED4}" name="Column3840" dataDxfId="25047" totalsRowDxfId="25046"/>
    <tableColumn id="3862" xr3:uid="{8F163C75-1875-4C90-AE2A-1C0F4D8361D3}" name="Column3841" dataDxfId="25045" totalsRowDxfId="25044"/>
    <tableColumn id="3863" xr3:uid="{4914E487-43E3-4308-9B65-F9D25CA8E28D}" name="Column3842" dataDxfId="25043" totalsRowDxfId="25042"/>
    <tableColumn id="3864" xr3:uid="{4C424899-54F4-4E82-8E93-37850F25C71E}" name="Column3843" dataDxfId="25041" totalsRowDxfId="25040"/>
    <tableColumn id="3865" xr3:uid="{49A909E5-7400-4F15-8C91-9C37A412BF36}" name="Column3844" dataDxfId="25039" totalsRowDxfId="25038"/>
    <tableColumn id="3866" xr3:uid="{54154F45-2FDA-4BB9-A672-A5BC23870942}" name="Column3845" dataDxfId="25037" totalsRowDxfId="25036"/>
    <tableColumn id="3867" xr3:uid="{EA4092DE-CD85-40B5-B30A-447EB6846D5F}" name="Column3846" dataDxfId="25035" totalsRowDxfId="25034"/>
    <tableColumn id="3868" xr3:uid="{A39EF9BA-78FF-4B6D-B514-D4EC8931B210}" name="Column3847" dataDxfId="25033" totalsRowDxfId="25032"/>
    <tableColumn id="3869" xr3:uid="{556FF2E8-B963-4C5F-A5A3-8C3DEBCF42F3}" name="Column3848" dataDxfId="25031" totalsRowDxfId="25030"/>
    <tableColumn id="3870" xr3:uid="{A0CB1AE4-883E-40F7-9BEB-988FD86F3FFB}" name="Column3849" dataDxfId="25029" totalsRowDxfId="25028"/>
    <tableColumn id="3871" xr3:uid="{CE4207FD-5997-41CC-9EED-F2094A76485F}" name="Column3850" dataDxfId="25027" totalsRowDxfId="25026"/>
    <tableColumn id="3872" xr3:uid="{17D98B14-1E43-4D04-9B27-B8ACAD10FDBF}" name="Column3851" dataDxfId="25025" totalsRowDxfId="25024"/>
    <tableColumn id="3873" xr3:uid="{6A8B2AF3-FD44-48A3-93F2-9A2BAEF1B921}" name="Column3852" dataDxfId="25023" totalsRowDxfId="25022"/>
    <tableColumn id="3874" xr3:uid="{5A164DEE-5F4C-4D05-9F6F-7EC5EDFA8C38}" name="Column3853" dataDxfId="25021" totalsRowDxfId="25020"/>
    <tableColumn id="3875" xr3:uid="{C58CB7EA-4905-4327-ADFF-C3411A2AE8EF}" name="Column3854" dataDxfId="25019" totalsRowDxfId="25018"/>
    <tableColumn id="3876" xr3:uid="{FF82CC84-7435-4E63-B45F-9ED3B38E5545}" name="Column3855" dataDxfId="25017" totalsRowDxfId="25016"/>
    <tableColumn id="3877" xr3:uid="{B93A652B-55A0-4DEE-BE46-BF27600D459D}" name="Column3856" dataDxfId="25015" totalsRowDxfId="25014"/>
    <tableColumn id="3878" xr3:uid="{AEF464A4-A75C-4D23-8B41-DC27C03EEFDA}" name="Column3857" dataDxfId="25013" totalsRowDxfId="25012"/>
    <tableColumn id="3879" xr3:uid="{CFBF5417-4D5A-43F6-997C-076EC9FF09CF}" name="Column3858" dataDxfId="25011" totalsRowDxfId="25010"/>
    <tableColumn id="3880" xr3:uid="{E5BB96A9-6AE1-4CFF-9D50-2EFCC6B99680}" name="Column3859" dataDxfId="25009" totalsRowDxfId="25008"/>
    <tableColumn id="3881" xr3:uid="{10F01604-2BF1-4C59-A1BD-97707220E851}" name="Column3860" dataDxfId="25007" totalsRowDxfId="25006"/>
    <tableColumn id="3882" xr3:uid="{C97954B6-0252-4F76-B517-A6CC22E9CB08}" name="Column3861" dataDxfId="25005" totalsRowDxfId="25004"/>
    <tableColumn id="3883" xr3:uid="{03A8F73F-F696-44DD-96F9-7C3ACCD1E0A6}" name="Column3862" dataDxfId="25003" totalsRowDxfId="25002"/>
    <tableColumn id="3884" xr3:uid="{6A374B05-BBD7-4D94-90DE-E2A16124A828}" name="Column3863" dataDxfId="25001" totalsRowDxfId="25000"/>
    <tableColumn id="3885" xr3:uid="{D1C16A5E-C293-4C0B-B7B8-C108349ADD87}" name="Column3864" dataDxfId="24999" totalsRowDxfId="24998"/>
    <tableColumn id="3886" xr3:uid="{FA917A47-61F8-4ACE-A899-1B5B63F80A63}" name="Column3865" dataDxfId="24997" totalsRowDxfId="24996"/>
    <tableColumn id="3887" xr3:uid="{56B8DC1B-B077-41C3-BB1B-1785160BE0E3}" name="Column3866" dataDxfId="24995" totalsRowDxfId="24994"/>
    <tableColumn id="3888" xr3:uid="{FA285ECD-99EE-48E2-ABAB-B7FA18C4793F}" name="Column3867" dataDxfId="24993" totalsRowDxfId="24992"/>
    <tableColumn id="3889" xr3:uid="{5CA59350-DF89-4A80-B952-9ADB8EE584E3}" name="Column3868" dataDxfId="24991" totalsRowDxfId="24990"/>
    <tableColumn id="3890" xr3:uid="{5C258CF3-E9E7-4F47-ACE3-90060619AC91}" name="Column3869" dataDxfId="24989" totalsRowDxfId="24988"/>
    <tableColumn id="3891" xr3:uid="{01A045E3-F7C6-4BA0-B7C2-30A1BF4F5F46}" name="Column3870" dataDxfId="24987" totalsRowDxfId="24986"/>
    <tableColumn id="3892" xr3:uid="{532139AD-92F5-4BC9-AA67-F3F863F6864D}" name="Column3871" dataDxfId="24985" totalsRowDxfId="24984"/>
    <tableColumn id="3893" xr3:uid="{B3F74CB2-7629-48B6-AB9D-9D7C151DCB1F}" name="Column3872" dataDxfId="24983" totalsRowDxfId="24982"/>
    <tableColumn id="3894" xr3:uid="{F0842E06-1624-4AA2-B88B-D3D391DC0C74}" name="Column3873" dataDxfId="24981" totalsRowDxfId="24980"/>
    <tableColumn id="3895" xr3:uid="{B916DD4E-93F3-46D3-8A7C-72F574E66B64}" name="Column3874" dataDxfId="24979" totalsRowDxfId="24978"/>
    <tableColumn id="3896" xr3:uid="{0C37378F-0178-4159-9165-418ACE16E806}" name="Column3875" dataDxfId="24977" totalsRowDxfId="24976"/>
    <tableColumn id="3897" xr3:uid="{21ADE43B-B4F5-4B8B-B7C7-53AEC01CF629}" name="Column3876" dataDxfId="24975" totalsRowDxfId="24974"/>
    <tableColumn id="3898" xr3:uid="{DCDFDE81-8E65-46D5-887F-01EACDF277B0}" name="Column3877" dataDxfId="24973" totalsRowDxfId="24972"/>
    <tableColumn id="3899" xr3:uid="{78355732-C7A0-4D65-94F2-D66D3DADFC72}" name="Column3878" dataDxfId="24971" totalsRowDxfId="24970"/>
    <tableColumn id="3900" xr3:uid="{0FD7A150-F205-4FAC-B2CB-DCAEC9A4210C}" name="Column3879" dataDxfId="24969" totalsRowDxfId="24968"/>
    <tableColumn id="3901" xr3:uid="{63528F48-6D46-450F-8D5A-805B4D0CE603}" name="Column3880" dataDxfId="24967" totalsRowDxfId="24966"/>
    <tableColumn id="3902" xr3:uid="{400D62BF-5866-47A6-92E7-428678BC2743}" name="Column3881" dataDxfId="24965" totalsRowDxfId="24964"/>
    <tableColumn id="3903" xr3:uid="{61B70240-C73D-4E11-9E3E-62239006C606}" name="Column3882" dataDxfId="24963" totalsRowDxfId="24962"/>
    <tableColumn id="3904" xr3:uid="{8F04B245-F672-488F-AFA0-C98019C44F5A}" name="Column3883" dataDxfId="24961" totalsRowDxfId="24960"/>
    <tableColumn id="3905" xr3:uid="{75DF51C5-1E55-46C1-A707-4211A38362E1}" name="Column3884" dataDxfId="24959" totalsRowDxfId="24958"/>
    <tableColumn id="3906" xr3:uid="{FAB91DC6-56FD-444F-95E0-14585C1EC651}" name="Column3885" dataDxfId="24957" totalsRowDxfId="24956"/>
    <tableColumn id="3907" xr3:uid="{C9B20FFD-99A2-4F41-96FC-8B4D093910C3}" name="Column3886" dataDxfId="24955" totalsRowDxfId="24954"/>
    <tableColumn id="3908" xr3:uid="{F3E23AFA-B264-421E-8153-671C98B91D89}" name="Column3887" dataDxfId="24953" totalsRowDxfId="24952"/>
    <tableColumn id="3909" xr3:uid="{4B2574E7-55BF-4CCF-B46D-0A453182BCE8}" name="Column3888" dataDxfId="24951" totalsRowDxfId="24950"/>
    <tableColumn id="3910" xr3:uid="{D4C30DC9-E852-49B7-A595-4A40F8AB7906}" name="Column3889" dataDxfId="24949" totalsRowDxfId="24948"/>
    <tableColumn id="3911" xr3:uid="{FB7081FD-52F1-4C4C-8B9E-368F99638930}" name="Column3890" dataDxfId="24947" totalsRowDxfId="24946"/>
    <tableColumn id="3912" xr3:uid="{530BDC68-A770-43E4-9B60-F5955BFB8243}" name="Column3891" dataDxfId="24945" totalsRowDxfId="24944"/>
    <tableColumn id="3913" xr3:uid="{3DDC1AE4-8C9B-4B80-8E6D-F2DC72D8C006}" name="Column3892" dataDxfId="24943" totalsRowDxfId="24942"/>
    <tableColumn id="3914" xr3:uid="{0B116684-1E4B-4C81-8794-11D731CD3AAC}" name="Column3893" dataDxfId="24941" totalsRowDxfId="24940"/>
    <tableColumn id="3915" xr3:uid="{0C04910A-36F3-43E0-93A5-08BDBCE57DB8}" name="Column3894" dataDxfId="24939" totalsRowDxfId="24938"/>
    <tableColumn id="3916" xr3:uid="{2D737441-20AE-49B7-8156-1DDE803E325B}" name="Column3895" dataDxfId="24937" totalsRowDxfId="24936"/>
    <tableColumn id="3917" xr3:uid="{656E6D46-D71B-4139-B27B-74B4A12ECB73}" name="Column3896" dataDxfId="24935" totalsRowDxfId="24934"/>
    <tableColumn id="3918" xr3:uid="{447F4BED-D23F-4B91-8626-E5D0AB611977}" name="Column3897" dataDxfId="24933" totalsRowDxfId="24932"/>
    <tableColumn id="3919" xr3:uid="{F73FA10A-56D0-42D8-9FAE-9365F94281AE}" name="Column3898" dataDxfId="24931" totalsRowDxfId="24930"/>
    <tableColumn id="3920" xr3:uid="{F92536AC-F5E2-404B-8000-ECEC3B91764F}" name="Column3899" dataDxfId="24929" totalsRowDxfId="24928"/>
    <tableColumn id="3921" xr3:uid="{829E6A18-78C3-4160-8995-66FC33C9B536}" name="Column3900" dataDxfId="24927" totalsRowDxfId="24926"/>
    <tableColumn id="3922" xr3:uid="{E23394E0-51B0-4D57-8A0D-49841F696801}" name="Column3901" dataDxfId="24925" totalsRowDxfId="24924"/>
    <tableColumn id="3923" xr3:uid="{AB511803-BEF3-4AB8-B412-C8DB34D62460}" name="Column3902" dataDxfId="24923" totalsRowDxfId="24922"/>
    <tableColumn id="3924" xr3:uid="{78B6BD13-6D88-4CA2-8A09-73D7A350DE35}" name="Column3903" dataDxfId="24921" totalsRowDxfId="24920"/>
    <tableColumn id="3925" xr3:uid="{81E57E83-82F8-413A-9FD9-28EBA85D851C}" name="Column3904" dataDxfId="24919" totalsRowDxfId="24918"/>
    <tableColumn id="3926" xr3:uid="{7766D155-3366-44FA-89B9-B6A235C38131}" name="Column3905" dataDxfId="24917" totalsRowDxfId="24916"/>
    <tableColumn id="3927" xr3:uid="{DDFB2BCE-2923-4E66-A925-F5521806D7F4}" name="Column3906" dataDxfId="24915" totalsRowDxfId="24914"/>
    <tableColumn id="3928" xr3:uid="{4C38F3E9-2B94-44F0-AC21-6D48897AAA1C}" name="Column3907" dataDxfId="24913" totalsRowDxfId="24912"/>
    <tableColumn id="3929" xr3:uid="{4E909085-A343-453C-AA71-7FF2FD65DE3C}" name="Column3908" dataDxfId="24911" totalsRowDxfId="24910"/>
    <tableColumn id="3930" xr3:uid="{7746A155-EBA1-437D-9F62-8EF8533F981C}" name="Column3909" dataDxfId="24909" totalsRowDxfId="24908"/>
    <tableColumn id="3931" xr3:uid="{3331D659-C282-41FE-A9B2-C70DF3B4B1ED}" name="Column3910" dataDxfId="24907" totalsRowDxfId="24906"/>
    <tableColumn id="3932" xr3:uid="{4A567695-F765-45E9-AAAD-0258C549597F}" name="Column3911" dataDxfId="24905" totalsRowDxfId="24904"/>
    <tableColumn id="3933" xr3:uid="{3806EFED-A5E8-4691-A9DF-E083CF7129B0}" name="Column3912" dataDxfId="24903" totalsRowDxfId="24902"/>
    <tableColumn id="3934" xr3:uid="{9EC37883-2679-4F31-AE50-F8AE7300B4F8}" name="Column3913" dataDxfId="24901" totalsRowDxfId="24900"/>
    <tableColumn id="3935" xr3:uid="{3B718B61-D481-4B9A-813C-DF968D1CDA00}" name="Column3914" dataDxfId="24899" totalsRowDxfId="24898"/>
    <tableColumn id="3936" xr3:uid="{D647AA6A-B6C4-407F-8450-D6A81EB17632}" name="Column3915" dataDxfId="24897" totalsRowDxfId="24896"/>
    <tableColumn id="3937" xr3:uid="{C840342D-2495-4590-893B-C7DE611475DC}" name="Column3916" dataDxfId="24895" totalsRowDxfId="24894"/>
    <tableColumn id="3938" xr3:uid="{DCABDC69-6EC0-4314-886B-F7DA2CAE2735}" name="Column3917" dataDxfId="24893" totalsRowDxfId="24892"/>
    <tableColumn id="3939" xr3:uid="{132C0B7D-9EC1-4FF2-9C9D-9249C86CA0E9}" name="Column3918" dataDxfId="24891" totalsRowDxfId="24890"/>
    <tableColumn id="3940" xr3:uid="{B2D559D6-54BA-4C99-9949-F86BBCADF8B2}" name="Column3919" dataDxfId="24889" totalsRowDxfId="24888"/>
    <tableColumn id="3941" xr3:uid="{6D159489-6181-4E8A-BA02-D9AB6E1CD600}" name="Column3920" dataDxfId="24887" totalsRowDxfId="24886"/>
    <tableColumn id="3942" xr3:uid="{63291C58-FCCE-4029-869B-825D3534AB39}" name="Column3921" dataDxfId="24885" totalsRowDxfId="24884"/>
    <tableColumn id="3943" xr3:uid="{3BD35D83-2533-40F5-AC41-65F4DC5488BD}" name="Column3922" dataDxfId="24883" totalsRowDxfId="24882"/>
    <tableColumn id="3944" xr3:uid="{66BA323B-60B2-435A-B839-BB471B6D4E45}" name="Column3923" dataDxfId="24881" totalsRowDxfId="24880"/>
    <tableColumn id="3945" xr3:uid="{8A0EB01B-928C-45F6-A99E-59EB7E7569F4}" name="Column3924" dataDxfId="24879" totalsRowDxfId="24878"/>
    <tableColumn id="3946" xr3:uid="{96844DFF-2ED7-452F-85E8-BDA6FAFDF455}" name="Column3925" dataDxfId="24877" totalsRowDxfId="24876"/>
    <tableColumn id="3947" xr3:uid="{AA51E015-6795-4080-9493-747A2ACDEE1C}" name="Column3926" dataDxfId="24875" totalsRowDxfId="24874"/>
    <tableColumn id="3948" xr3:uid="{B6F24CCD-A738-46A3-900C-B3FAAC7137B3}" name="Column3927" dataDxfId="24873" totalsRowDxfId="24872"/>
    <tableColumn id="3949" xr3:uid="{561274D0-259E-42AF-92C2-3041D790AA78}" name="Column3928" dataDxfId="24871" totalsRowDxfId="24870"/>
    <tableColumn id="3950" xr3:uid="{9E359AAD-5E02-4AE6-924D-657278D491B2}" name="Column3929" dataDxfId="24869" totalsRowDxfId="24868"/>
    <tableColumn id="3951" xr3:uid="{01C20338-C3F8-4EDA-98FC-BECF83197266}" name="Column3930" dataDxfId="24867" totalsRowDxfId="24866"/>
    <tableColumn id="3952" xr3:uid="{000CEA6E-0A70-40E6-8122-322B41B74DE4}" name="Column3931" dataDxfId="24865" totalsRowDxfId="24864"/>
    <tableColumn id="3953" xr3:uid="{BBEEA11A-C1A3-409E-9DAE-F1D257B27796}" name="Column3932" dataDxfId="24863" totalsRowDxfId="24862"/>
    <tableColumn id="3954" xr3:uid="{362FF331-C5DB-4DD8-B631-BCD176F992E8}" name="Column3933" dataDxfId="24861" totalsRowDxfId="24860"/>
    <tableColumn id="3955" xr3:uid="{E99D5FE4-C29A-4862-A5DE-4E848A798029}" name="Column3934" dataDxfId="24859" totalsRowDxfId="24858"/>
    <tableColumn id="3956" xr3:uid="{25985A78-A8F0-442E-9491-369B1F8BB566}" name="Column3935" dataDxfId="24857" totalsRowDxfId="24856"/>
    <tableColumn id="3957" xr3:uid="{39A7B7F0-C223-45EF-8546-D8B2AF053ECD}" name="Column3936" dataDxfId="24855" totalsRowDxfId="24854"/>
    <tableColumn id="3958" xr3:uid="{11F16FA8-6F17-43C9-9B8B-7A4DA659EFD8}" name="Column3937" dataDxfId="24853" totalsRowDxfId="24852"/>
    <tableColumn id="3959" xr3:uid="{A589EA03-896A-4FE5-94D9-14F91FB9219E}" name="Column3938" dataDxfId="24851" totalsRowDxfId="24850"/>
    <tableColumn id="3960" xr3:uid="{58D0ED95-E012-4FA6-913C-B63067F2965F}" name="Column3939" dataDxfId="24849" totalsRowDxfId="24848"/>
    <tableColumn id="3961" xr3:uid="{BC3CCB7B-7CA3-4360-8B0D-2628F1EA297D}" name="Column3940" dataDxfId="24847" totalsRowDxfId="24846"/>
    <tableColumn id="3962" xr3:uid="{52525914-3303-44BA-AA4A-E827EE57CD71}" name="Column3941" dataDxfId="24845" totalsRowDxfId="24844"/>
    <tableColumn id="3963" xr3:uid="{BF0A1465-9C4B-4EB7-95D2-C578CE4FF84D}" name="Column3942" dataDxfId="24843" totalsRowDxfId="24842"/>
    <tableColumn id="3964" xr3:uid="{203EFC2D-1B3A-4314-B786-095B99355E55}" name="Column3943" dataDxfId="24841" totalsRowDxfId="24840"/>
    <tableColumn id="3965" xr3:uid="{3C074A9B-02FD-42C1-8957-11955704EDDA}" name="Column3944" dataDxfId="24839" totalsRowDxfId="24838"/>
    <tableColumn id="3966" xr3:uid="{2748AF80-7044-4B15-BD83-B93DADD391C2}" name="Column3945" dataDxfId="24837" totalsRowDxfId="24836"/>
    <tableColumn id="3967" xr3:uid="{0CBF3376-D900-45E0-A82D-9C4FAFC00F65}" name="Column3946" dataDxfId="24835" totalsRowDxfId="24834"/>
    <tableColumn id="3968" xr3:uid="{639A718F-4583-446F-B582-5340CF29C710}" name="Column3947" dataDxfId="24833" totalsRowDxfId="24832"/>
    <tableColumn id="3969" xr3:uid="{17553DED-E8DB-4A68-87FC-F8B883181B69}" name="Column3948" dataDxfId="24831" totalsRowDxfId="24830"/>
    <tableColumn id="3970" xr3:uid="{43B18FFE-E7A1-442A-B942-1D959E093A40}" name="Column3949" dataDxfId="24829" totalsRowDxfId="24828"/>
    <tableColumn id="3971" xr3:uid="{EDBDA4E8-2915-4C8F-8E18-87A855658536}" name="Column3950" dataDxfId="24827" totalsRowDxfId="24826"/>
    <tableColumn id="3972" xr3:uid="{47B221AF-4C82-4037-A4FA-B27F79A9AF47}" name="Column3951" dataDxfId="24825" totalsRowDxfId="24824"/>
    <tableColumn id="3973" xr3:uid="{D2FBA672-1B24-48C9-B21D-098583FDED2D}" name="Column3952" dataDxfId="24823" totalsRowDxfId="24822"/>
    <tableColumn id="3974" xr3:uid="{CC0EB408-A1A5-4D09-A5AE-4E92E1ACF3EE}" name="Column3953" dataDxfId="24821" totalsRowDxfId="24820"/>
    <tableColumn id="3975" xr3:uid="{7218941D-9B1D-45B5-B1B4-B4247AD040AC}" name="Column3954" dataDxfId="24819" totalsRowDxfId="24818"/>
    <tableColumn id="3976" xr3:uid="{623EEF04-CD20-468F-8EEE-1056A0304021}" name="Column3955" dataDxfId="24817" totalsRowDxfId="24816"/>
    <tableColumn id="3977" xr3:uid="{F0994F4E-DAC4-4BEE-B739-38D1076A7000}" name="Column3956" dataDxfId="24815" totalsRowDxfId="24814"/>
    <tableColumn id="3978" xr3:uid="{EA1427E2-39BD-4887-B04C-1E667E44C839}" name="Column3957" dataDxfId="24813" totalsRowDxfId="24812"/>
    <tableColumn id="3979" xr3:uid="{7B6CC307-98A7-42FA-B166-6DF4296A05B4}" name="Column3958" dataDxfId="24811" totalsRowDxfId="24810"/>
    <tableColumn id="3980" xr3:uid="{ABEB959C-E094-497B-9EE7-0B1AB0208A53}" name="Column3959" dataDxfId="24809" totalsRowDxfId="24808"/>
    <tableColumn id="3981" xr3:uid="{957301B1-008C-4956-B170-B2D5188C7ABD}" name="Column3960" dataDxfId="24807" totalsRowDxfId="24806"/>
    <tableColumn id="3982" xr3:uid="{7A4AC4C2-BBA8-4B54-9FDA-2593B986818F}" name="Column3961" dataDxfId="24805" totalsRowDxfId="24804"/>
    <tableColumn id="3983" xr3:uid="{F128FE90-F329-49D9-8F69-DE4173EBAAA6}" name="Column3962" dataDxfId="24803" totalsRowDxfId="24802"/>
    <tableColumn id="3984" xr3:uid="{13B22B07-EE37-49C7-B4FA-2988DCBA1374}" name="Column3963" dataDxfId="24801" totalsRowDxfId="24800"/>
    <tableColumn id="3985" xr3:uid="{9422CA0C-D3FB-4F62-9223-D4D780BE1EBC}" name="Column3964" dataDxfId="24799" totalsRowDxfId="24798"/>
    <tableColumn id="3986" xr3:uid="{F6809618-1DDB-442C-9FD9-F27A17CF74DB}" name="Column3965" dataDxfId="24797" totalsRowDxfId="24796"/>
    <tableColumn id="3987" xr3:uid="{11E78295-4D80-4269-B936-020B2F69BA55}" name="Column3966" dataDxfId="24795" totalsRowDxfId="24794"/>
    <tableColumn id="3988" xr3:uid="{001232D9-B7CE-413E-B964-FCE198BA1049}" name="Column3967" dataDxfId="24793" totalsRowDxfId="24792"/>
    <tableColumn id="3989" xr3:uid="{285E2B98-E689-4731-923F-F996F54465B8}" name="Column3968" dataDxfId="24791" totalsRowDxfId="24790"/>
    <tableColumn id="3990" xr3:uid="{0B0C275B-1719-415D-A051-E13EC265D7A6}" name="Column3969" dataDxfId="24789" totalsRowDxfId="24788"/>
    <tableColumn id="3991" xr3:uid="{D422C75B-B3F5-4538-87A5-F7E144DABFED}" name="Column3970" dataDxfId="24787" totalsRowDxfId="24786"/>
    <tableColumn id="3992" xr3:uid="{E71A1C90-FB3E-44D8-B65B-02344D07BC7D}" name="Column3971" dataDxfId="24785" totalsRowDxfId="24784"/>
    <tableColumn id="3993" xr3:uid="{A0BF4139-2464-40B5-BE9B-DFF2E0422181}" name="Column3972" dataDxfId="24783" totalsRowDxfId="24782"/>
    <tableColumn id="3994" xr3:uid="{9FFC5013-7CD4-48A4-A3ED-788F1C3C002C}" name="Column3973" dataDxfId="24781" totalsRowDxfId="24780"/>
    <tableColumn id="3995" xr3:uid="{1168F94C-F492-4379-B0D7-2C9BA803DAA3}" name="Column3974" dataDxfId="24779" totalsRowDxfId="24778"/>
    <tableColumn id="3996" xr3:uid="{A98C01DB-6F7F-4EA8-8E3F-D0730792D3B0}" name="Column3975" dataDxfId="24777" totalsRowDxfId="24776"/>
    <tableColumn id="3997" xr3:uid="{21C6869A-193A-4E67-8B54-450BA45E466A}" name="Column3976" dataDxfId="24775" totalsRowDxfId="24774"/>
    <tableColumn id="3998" xr3:uid="{42618209-FEF2-4959-92CB-35C0482ADCF4}" name="Column3977" dataDxfId="24773" totalsRowDxfId="24772"/>
    <tableColumn id="3999" xr3:uid="{C432C632-D4E9-4014-8B22-08A3DA1E867C}" name="Column3978" dataDxfId="24771" totalsRowDxfId="24770"/>
    <tableColumn id="4000" xr3:uid="{4A8F5042-20E3-40E5-8CDB-0D0A77F06B55}" name="Column3979" dataDxfId="24769" totalsRowDxfId="24768"/>
    <tableColumn id="4001" xr3:uid="{A5ABD794-A2DD-4066-A329-8A9F03A891D6}" name="Column3980" dataDxfId="24767" totalsRowDxfId="24766"/>
    <tableColumn id="4002" xr3:uid="{95534215-41C2-492C-8A2F-2FD3CF0D16C7}" name="Column3981" dataDxfId="24765" totalsRowDxfId="24764"/>
    <tableColumn id="4003" xr3:uid="{B97CE7A7-9493-47EE-A75F-612C95C366A8}" name="Column3982" dataDxfId="24763" totalsRowDxfId="24762"/>
    <tableColumn id="4004" xr3:uid="{C5E7FAE4-1267-48DA-81C1-0C2116E48ABC}" name="Column3983" dataDxfId="24761" totalsRowDxfId="24760"/>
    <tableColumn id="4005" xr3:uid="{F71D7B7B-65FE-4242-B385-22C1707B2042}" name="Column3984" dataDxfId="24759" totalsRowDxfId="24758"/>
    <tableColumn id="4006" xr3:uid="{E870EC55-ED92-4B55-9692-87ADBA38286E}" name="Column3985" dataDxfId="24757" totalsRowDxfId="24756"/>
    <tableColumn id="4007" xr3:uid="{8E805BE0-EC7C-4607-BE2C-926CB624C78C}" name="Column3986" dataDxfId="24755" totalsRowDxfId="24754"/>
    <tableColumn id="4008" xr3:uid="{D342E144-142E-477B-BDCB-E0656C7F4C6E}" name="Column3987" dataDxfId="24753" totalsRowDxfId="24752"/>
    <tableColumn id="4009" xr3:uid="{A09C491F-F80C-46B4-BE82-C90CB8B1ACF8}" name="Column3988" dataDxfId="24751" totalsRowDxfId="24750"/>
    <tableColumn id="4010" xr3:uid="{653DB34A-B6EB-43A7-9082-92F278C76420}" name="Column3989" dataDxfId="24749" totalsRowDxfId="24748"/>
    <tableColumn id="4011" xr3:uid="{5988D9C5-5E16-4AF7-8394-22C8B0C7A243}" name="Column3990" dataDxfId="24747" totalsRowDxfId="24746"/>
    <tableColumn id="4012" xr3:uid="{546901E8-34AE-447C-9840-4D907FA5117A}" name="Column3991" dataDxfId="24745" totalsRowDxfId="24744"/>
    <tableColumn id="4013" xr3:uid="{05F6791B-A046-42F5-96DC-B9E8C53DB68A}" name="Column3992" dataDxfId="24743" totalsRowDxfId="24742"/>
    <tableColumn id="4014" xr3:uid="{D31FF13D-AE5E-4A52-8EEE-10B3C21B3821}" name="Column3993" dataDxfId="24741" totalsRowDxfId="24740"/>
    <tableColumn id="4015" xr3:uid="{38633C9F-BDB7-4631-96CE-B679A4A864DF}" name="Column3994" dataDxfId="24739" totalsRowDxfId="24738"/>
    <tableColumn id="4016" xr3:uid="{AB4A5AA6-5FF3-4224-A614-B390EF36C7A4}" name="Column3995" dataDxfId="24737" totalsRowDxfId="24736"/>
    <tableColumn id="4017" xr3:uid="{5B4D3D6A-C72D-43DC-A1E7-24BA5C1F97B5}" name="Column3996" dataDxfId="24735" totalsRowDxfId="24734"/>
    <tableColumn id="4018" xr3:uid="{8B61E889-B689-4FE5-80C8-1383CAFEE1F2}" name="Column3997" dataDxfId="24733" totalsRowDxfId="24732"/>
    <tableColumn id="4019" xr3:uid="{B6251A59-90CD-429E-8D89-5FD6E7D1706D}" name="Column3998" dataDxfId="24731" totalsRowDxfId="24730"/>
    <tableColumn id="4020" xr3:uid="{0B875C0F-8417-4577-BD98-A22058181F2F}" name="Column3999" dataDxfId="24729" totalsRowDxfId="24728"/>
    <tableColumn id="4021" xr3:uid="{B1452311-8FB8-4291-89E9-72A40E3CA40B}" name="Column4000" dataDxfId="24727" totalsRowDxfId="24726"/>
    <tableColumn id="4022" xr3:uid="{44C293AB-D120-4823-891C-6A799F504610}" name="Column4001" dataDxfId="24725" totalsRowDxfId="24724"/>
    <tableColumn id="4023" xr3:uid="{1C0EACF9-E521-4F72-BBBF-6155D67E7DF9}" name="Column4002" dataDxfId="24723" totalsRowDxfId="24722"/>
    <tableColumn id="4024" xr3:uid="{0F5E5CE1-8C7E-4580-A027-F22D93E7E8E9}" name="Column4003" dataDxfId="24721" totalsRowDxfId="24720"/>
    <tableColumn id="4025" xr3:uid="{E0483827-8794-443B-8728-9FFFD6C304C1}" name="Column4004" dataDxfId="24719" totalsRowDxfId="24718"/>
    <tableColumn id="4026" xr3:uid="{8C818775-1791-4325-BA8E-FDB40016CA6F}" name="Column4005" dataDxfId="24717" totalsRowDxfId="24716"/>
    <tableColumn id="4027" xr3:uid="{C3A2C44B-482B-439E-B135-DDB62ECB0ECA}" name="Column4006" dataDxfId="24715" totalsRowDxfId="24714"/>
    <tableColumn id="4028" xr3:uid="{AD6492FA-551D-49D3-AD40-9512365BC71A}" name="Column4007" dataDxfId="24713" totalsRowDxfId="24712"/>
    <tableColumn id="4029" xr3:uid="{905729C2-F6A4-4BC6-8784-255E094E5F48}" name="Column4008" dataDxfId="24711" totalsRowDxfId="24710"/>
    <tableColumn id="4030" xr3:uid="{FF4B9C94-CD74-407F-830F-0446129E9856}" name="Column4009" dataDxfId="24709" totalsRowDxfId="24708"/>
    <tableColumn id="4031" xr3:uid="{E2A9F517-9B08-4902-AC65-4B289A6C27FC}" name="Column4010" dataDxfId="24707" totalsRowDxfId="24706"/>
    <tableColumn id="4032" xr3:uid="{F141C1F7-12FA-4FA0-BEE6-45F2D0340896}" name="Column4011" dataDxfId="24705" totalsRowDxfId="24704"/>
    <tableColumn id="4033" xr3:uid="{D0837827-B02F-40A9-ADAC-1EF62E88B1C5}" name="Column4012" dataDxfId="24703" totalsRowDxfId="24702"/>
    <tableColumn id="4034" xr3:uid="{B06BDBC1-C410-477A-86BF-EBCBEA803BDB}" name="Column4013" dataDxfId="24701" totalsRowDxfId="24700"/>
    <tableColumn id="4035" xr3:uid="{F7B8CAB1-3652-4376-A76A-E5C091C74EC4}" name="Column4014" dataDxfId="24699" totalsRowDxfId="24698"/>
    <tableColumn id="4036" xr3:uid="{755F9067-26F9-41A4-AB7C-6484DBD4B925}" name="Column4015" dataDxfId="24697" totalsRowDxfId="24696"/>
    <tableColumn id="4037" xr3:uid="{B3390319-789A-4851-BDBA-0CAF21F98B18}" name="Column4016" dataDxfId="24695" totalsRowDxfId="24694"/>
    <tableColumn id="4038" xr3:uid="{1FD3A67B-6F51-4BC8-AA1A-17C8EA7F07BA}" name="Column4017" dataDxfId="24693" totalsRowDxfId="24692"/>
    <tableColumn id="4039" xr3:uid="{D5F234EC-6655-466D-923A-29E14165DAB3}" name="Column4018" dataDxfId="24691" totalsRowDxfId="24690"/>
    <tableColumn id="4040" xr3:uid="{B63D4A0B-A059-40A5-A4EF-111E711E885C}" name="Column4019" dataDxfId="24689" totalsRowDxfId="24688"/>
    <tableColumn id="4041" xr3:uid="{AAD03F40-E6BD-4ABB-808B-16B5E095EDDB}" name="Column4020" dataDxfId="24687" totalsRowDxfId="24686"/>
    <tableColumn id="4042" xr3:uid="{0EFA90E7-B674-4D5C-9215-AEC1F1734070}" name="Column4021" dataDxfId="24685" totalsRowDxfId="24684"/>
    <tableColumn id="4043" xr3:uid="{EB24CEF7-7608-46BC-9AF2-FF287D63E19A}" name="Column4022" dataDxfId="24683" totalsRowDxfId="24682"/>
    <tableColumn id="4044" xr3:uid="{564CD212-22AE-44BB-BED9-00BC53E1CF84}" name="Column4023" dataDxfId="24681" totalsRowDxfId="24680"/>
    <tableColumn id="4045" xr3:uid="{B4EA1DE5-4D19-42C0-8F10-14849DB4497D}" name="Column4024" dataDxfId="24679" totalsRowDxfId="24678"/>
    <tableColumn id="4046" xr3:uid="{62C523F2-0511-402B-95B8-DBB7976DBF49}" name="Column4025" dataDxfId="24677" totalsRowDxfId="24676"/>
    <tableColumn id="4047" xr3:uid="{53F9C41F-44BA-4DFA-8935-EC451F446A6A}" name="Column4026" dataDxfId="24675" totalsRowDxfId="24674"/>
    <tableColumn id="4048" xr3:uid="{39900FFF-1924-42F3-846B-3B44D3EFB53B}" name="Column4027" dataDxfId="24673" totalsRowDxfId="24672"/>
    <tableColumn id="4049" xr3:uid="{8B272C0E-14F2-4D36-B586-5C9C5DC41BE0}" name="Column4028" dataDxfId="24671" totalsRowDxfId="24670"/>
    <tableColumn id="4050" xr3:uid="{941AA7A9-17FE-4C31-B765-962033B5D721}" name="Column4029" dataDxfId="24669" totalsRowDxfId="24668"/>
    <tableColumn id="4051" xr3:uid="{BE4B5F47-9C59-4636-903A-B1A530A63849}" name="Column4030" dataDxfId="24667" totalsRowDxfId="24666"/>
    <tableColumn id="4052" xr3:uid="{A10404EC-6127-4800-A180-AFBDB47AAA23}" name="Column4031" dataDxfId="24665" totalsRowDxfId="24664"/>
    <tableColumn id="4053" xr3:uid="{F513F540-717E-4F81-998E-D20C32DAA23F}" name="Column4032" dataDxfId="24663" totalsRowDxfId="24662"/>
    <tableColumn id="4054" xr3:uid="{4AB92AAA-7F5A-457A-B063-81DF212D5C8C}" name="Column4033" dataDxfId="24661" totalsRowDxfId="24660"/>
    <tableColumn id="4055" xr3:uid="{FE440C0E-6C93-468E-B732-727AD014C079}" name="Column4034" dataDxfId="24659" totalsRowDxfId="24658"/>
    <tableColumn id="4056" xr3:uid="{507C82CB-C363-45E2-A4A0-812FA5A7B951}" name="Column4035" dataDxfId="24657" totalsRowDxfId="24656"/>
    <tableColumn id="4057" xr3:uid="{F8BB257C-C7C1-4AFA-A516-787CC2C77D9D}" name="Column4036" dataDxfId="24655" totalsRowDxfId="24654"/>
    <tableColumn id="4058" xr3:uid="{C7B787D4-A5AE-43A5-A022-798E7018BB73}" name="Column4037" dataDxfId="24653" totalsRowDxfId="24652"/>
    <tableColumn id="4059" xr3:uid="{B03045DC-6F84-43DC-B05B-580B14DF5871}" name="Column4038" dataDxfId="24651" totalsRowDxfId="24650"/>
    <tableColumn id="4060" xr3:uid="{17758308-7B92-458F-8A62-E399DBDBE7FC}" name="Column4039" dataDxfId="24649" totalsRowDxfId="24648"/>
    <tableColumn id="4061" xr3:uid="{A134E968-6258-4A83-884F-08F3A1CF5E18}" name="Column4040" dataDxfId="24647" totalsRowDxfId="24646"/>
    <tableColumn id="4062" xr3:uid="{5A514447-A896-42B6-86E1-EAB629FB448D}" name="Column4041" dataDxfId="24645" totalsRowDxfId="24644"/>
    <tableColumn id="4063" xr3:uid="{B81CE15E-1EB8-40E0-BD14-0EE02C38D54B}" name="Column4042" dataDxfId="24643" totalsRowDxfId="24642"/>
    <tableColumn id="4064" xr3:uid="{4FF869A2-21EF-4255-B969-606D08A999A3}" name="Column4043" dataDxfId="24641" totalsRowDxfId="24640"/>
    <tableColumn id="4065" xr3:uid="{2233B5AE-B754-4563-B805-995AFB71313A}" name="Column4044" dataDxfId="24639" totalsRowDxfId="24638"/>
    <tableColumn id="4066" xr3:uid="{3F022525-261F-4BD1-B6EA-01E9E27969B5}" name="Column4045" dataDxfId="24637" totalsRowDxfId="24636"/>
    <tableColumn id="4067" xr3:uid="{5A56DA3E-909F-4267-8745-78CBA14094CE}" name="Column4046" dataDxfId="24635" totalsRowDxfId="24634"/>
    <tableColumn id="4068" xr3:uid="{97CACDFC-A892-4FE5-B994-D29612602C32}" name="Column4047" dataDxfId="24633" totalsRowDxfId="24632"/>
    <tableColumn id="4069" xr3:uid="{36F54DE5-886E-4AD7-83DD-7460C41FBE92}" name="Column4048" dataDxfId="24631" totalsRowDxfId="24630"/>
    <tableColumn id="4070" xr3:uid="{8EC66327-DA11-4CA5-B345-334A9EB79202}" name="Column4049" dataDxfId="24629" totalsRowDxfId="24628"/>
    <tableColumn id="4071" xr3:uid="{A3119E3B-7632-44C8-8A81-070D9BAD5BB9}" name="Column4050" dataDxfId="24627" totalsRowDxfId="24626"/>
    <tableColumn id="4072" xr3:uid="{06CC7C85-65D7-4A5C-B729-12E1666B13D2}" name="Column4051" dataDxfId="24625" totalsRowDxfId="24624"/>
    <tableColumn id="4073" xr3:uid="{6A43E882-E475-4B3C-9787-1B32F610105A}" name="Column4052" dataDxfId="24623" totalsRowDxfId="24622"/>
    <tableColumn id="4074" xr3:uid="{F6EE9BAF-657E-49CC-8936-2FEB047093F1}" name="Column4053" dataDxfId="24621" totalsRowDxfId="24620"/>
    <tableColumn id="4075" xr3:uid="{4B31638A-ECCE-4FB4-9A44-4244162A9AA3}" name="Column4054" dataDxfId="24619" totalsRowDxfId="24618"/>
    <tableColumn id="4076" xr3:uid="{6601ACDB-1B3D-46E8-8932-E4BF60CC9180}" name="Column4055" dataDxfId="24617" totalsRowDxfId="24616"/>
    <tableColumn id="4077" xr3:uid="{963F75A8-5242-456F-B947-391EB8C7DD32}" name="Column4056" dataDxfId="24615" totalsRowDxfId="24614"/>
    <tableColumn id="4078" xr3:uid="{3CEC2FC2-E16C-4C0C-ADC9-EFDB8E1A9DF6}" name="Column4057" dataDxfId="24613" totalsRowDxfId="24612"/>
    <tableColumn id="4079" xr3:uid="{478540C9-5163-4458-B8CD-1139546C447A}" name="Column4058" dataDxfId="24611" totalsRowDxfId="24610"/>
    <tableColumn id="4080" xr3:uid="{71A6C031-2307-4A12-A730-24CF042A89FE}" name="Column4059" dataDxfId="24609" totalsRowDxfId="24608"/>
    <tableColumn id="4081" xr3:uid="{90021807-9CA9-46C9-9C00-F182094AC66A}" name="Column4060" dataDxfId="24607" totalsRowDxfId="24606"/>
    <tableColumn id="4082" xr3:uid="{62DCE40A-4AA9-4733-9DCF-5B5565B3E4B0}" name="Column4061" dataDxfId="24605" totalsRowDxfId="24604"/>
    <tableColumn id="4083" xr3:uid="{AD48F490-E72F-4141-B93C-60B91FA9EE43}" name="Column4062" dataDxfId="24603" totalsRowDxfId="24602"/>
    <tableColumn id="4084" xr3:uid="{EF1B71F5-71E9-4F7A-97B9-625B5F65AF5B}" name="Column4063" dataDxfId="24601" totalsRowDxfId="24600"/>
    <tableColumn id="4085" xr3:uid="{53FA6032-B0C7-4FA1-8EAE-625ECBB62960}" name="Column4064" dataDxfId="24599" totalsRowDxfId="24598"/>
    <tableColumn id="4086" xr3:uid="{E9ED45D3-2C86-4836-A0F1-7434B1B8E735}" name="Column4065" dataDxfId="24597" totalsRowDxfId="24596"/>
    <tableColumn id="4087" xr3:uid="{19B7AC9E-61DB-4356-84BE-40E7EB48B3E6}" name="Column4066" dataDxfId="24595" totalsRowDxfId="24594"/>
    <tableColumn id="4088" xr3:uid="{7FE7F3F6-C086-415D-B04E-181B764583C5}" name="Column4067" dataDxfId="24593" totalsRowDxfId="24592"/>
    <tableColumn id="4089" xr3:uid="{74D563D3-173E-48DA-B24D-9C23777290B9}" name="Column4068" dataDxfId="24591" totalsRowDxfId="24590"/>
    <tableColumn id="4090" xr3:uid="{E2A8D3A0-BFA4-4024-930F-7F24EF58D6D9}" name="Column4069" dataDxfId="24589" totalsRowDxfId="24588"/>
    <tableColumn id="4091" xr3:uid="{7A5BD980-3285-477E-A89A-262598801801}" name="Column4070" dataDxfId="24587" totalsRowDxfId="24586"/>
    <tableColumn id="4092" xr3:uid="{D767B7C9-E14F-4F88-9B3B-95986A6B3AB1}" name="Column4071" dataDxfId="24585" totalsRowDxfId="24584"/>
    <tableColumn id="4093" xr3:uid="{00106B3E-3ADD-4177-B059-36727AE00A85}" name="Column4072" dataDxfId="24583" totalsRowDxfId="24582"/>
    <tableColumn id="4094" xr3:uid="{D80087DA-BFAC-4358-8152-9AFC5C800F9F}" name="Column4073" dataDxfId="24581" totalsRowDxfId="24580"/>
    <tableColumn id="4095" xr3:uid="{FDCDBD25-E8DD-484B-B14A-1CFA105D8518}" name="Column4074" dataDxfId="24579" totalsRowDxfId="24578"/>
    <tableColumn id="4096" xr3:uid="{86DE6252-5DC6-4E9A-BBEF-1B780E032FAB}" name="Column4075" dataDxfId="24577" totalsRowDxfId="24576"/>
    <tableColumn id="4097" xr3:uid="{59253DDF-B421-44CA-A571-F1DCA4E09BCE}" name="Column4076" dataDxfId="24575" totalsRowDxfId="24574"/>
    <tableColumn id="4098" xr3:uid="{F074EB3B-3E7D-49A3-9DCC-9A6FF092CB02}" name="Column4077" dataDxfId="24573" totalsRowDxfId="24572"/>
    <tableColumn id="4099" xr3:uid="{63822494-1195-435D-BB9D-F7527D543DAB}" name="Column4078" dataDxfId="24571" totalsRowDxfId="24570"/>
    <tableColumn id="4100" xr3:uid="{DFAC24D3-2108-4BC4-BBD1-50227DF63494}" name="Column4079" dataDxfId="24569" totalsRowDxfId="24568"/>
    <tableColumn id="4101" xr3:uid="{35FE57FC-6404-4329-82D6-E135421C268F}" name="Column4080" dataDxfId="24567" totalsRowDxfId="24566"/>
    <tableColumn id="4102" xr3:uid="{9AF036BC-078E-4127-AC79-720528127F35}" name="Column4081" dataDxfId="24565" totalsRowDxfId="24564"/>
    <tableColumn id="4103" xr3:uid="{A55B1047-07DE-46BC-A3EA-BBF38FBF2776}" name="Column4082" dataDxfId="24563" totalsRowDxfId="24562"/>
    <tableColumn id="4104" xr3:uid="{BABD08F3-068C-46C2-B782-899F5F359BF1}" name="Column4083" dataDxfId="24561" totalsRowDxfId="24560"/>
    <tableColumn id="4105" xr3:uid="{560EE704-A0FA-41BD-8CBF-A306F08ABD3D}" name="Column4084" dataDxfId="24559" totalsRowDxfId="24558"/>
    <tableColumn id="4106" xr3:uid="{05DE4DDE-8E44-4B6A-B247-F55FD87D04A8}" name="Column4085" dataDxfId="24557" totalsRowDxfId="24556"/>
    <tableColumn id="4107" xr3:uid="{7FE4944D-8EED-4F53-868E-00807DFD17D8}" name="Column4086" dataDxfId="24555" totalsRowDxfId="24554"/>
    <tableColumn id="4108" xr3:uid="{B3EBCB6D-6877-4F1C-8D22-3BD5C04468CA}" name="Column4087" dataDxfId="24553" totalsRowDxfId="24552"/>
    <tableColumn id="4109" xr3:uid="{2A79238B-BA06-4B79-8D04-FEE92C2A8625}" name="Column4088" dataDxfId="24551" totalsRowDxfId="24550"/>
    <tableColumn id="4110" xr3:uid="{3CEEFCF3-162C-41D6-B99C-4856E42383D2}" name="Column4089" dataDxfId="24549" totalsRowDxfId="24548"/>
    <tableColumn id="4111" xr3:uid="{D24FA2EB-F4DC-4EBA-A78B-28AFE210DBA8}" name="Column4090" dataDxfId="24547" totalsRowDxfId="24546"/>
    <tableColumn id="4112" xr3:uid="{ECA7FBC7-3AAE-4CCC-A1EB-228D35E436A2}" name="Column4091" dataDxfId="24545" totalsRowDxfId="24544"/>
    <tableColumn id="4113" xr3:uid="{F872D746-823A-4BCC-97F4-35EF6BBF13A9}" name="Column4092" dataDxfId="24543" totalsRowDxfId="24542"/>
    <tableColumn id="4114" xr3:uid="{EF9756CF-89A3-4872-9294-040644E3720B}" name="Column4093" dataDxfId="24541" totalsRowDxfId="24540"/>
    <tableColumn id="4115" xr3:uid="{3E70D940-4327-4605-A2F4-614830F479FA}" name="Column4094" dataDxfId="24539" totalsRowDxfId="24538"/>
    <tableColumn id="4116" xr3:uid="{54902E45-CD67-4ABB-B72D-4969918D66CC}" name="Column4095" dataDxfId="24537" totalsRowDxfId="24536"/>
    <tableColumn id="4117" xr3:uid="{0B8E4FAD-68AF-43D2-8B1A-B8858E1CC31A}" name="Column4096" dataDxfId="24535" totalsRowDxfId="24534"/>
    <tableColumn id="4118" xr3:uid="{B8B857DF-D748-4E13-A0F1-C003344779CD}" name="Column4097" dataDxfId="24533" totalsRowDxfId="24532"/>
    <tableColumn id="4119" xr3:uid="{4666E342-A21B-4B1B-B5A6-B4A2CC89FFD3}" name="Column4098" dataDxfId="24531" totalsRowDxfId="24530"/>
    <tableColumn id="4120" xr3:uid="{40462A4B-8B7E-440F-BB96-E75D71F36416}" name="Column4099" dataDxfId="24529" totalsRowDxfId="24528"/>
    <tableColumn id="4121" xr3:uid="{4A1EF2B8-2B26-4432-8E2C-274BA822347E}" name="Column4100" dataDxfId="24527" totalsRowDxfId="24526"/>
    <tableColumn id="4122" xr3:uid="{96DBC1B1-0338-465C-B2D7-1C7F3BE52559}" name="Column4101" dataDxfId="24525" totalsRowDxfId="24524"/>
    <tableColumn id="4123" xr3:uid="{FA1AAE4D-F37A-4EC2-97F4-BC43B072ED49}" name="Column4102" dataDxfId="24523" totalsRowDxfId="24522"/>
    <tableColumn id="4124" xr3:uid="{151C96A3-F78B-452D-BDE9-B8AA02C07485}" name="Column4103" dataDxfId="24521" totalsRowDxfId="24520"/>
    <tableColumn id="4125" xr3:uid="{ECFFF2C5-0ED8-42F7-9D07-C359BB7982A3}" name="Column4104" dataDxfId="24519" totalsRowDxfId="24518"/>
    <tableColumn id="4126" xr3:uid="{BF950878-DE44-4E67-BE0D-FEB98C7FA526}" name="Column4105" dataDxfId="24517" totalsRowDxfId="24516"/>
    <tableColumn id="4127" xr3:uid="{ADD54D24-BEE2-4BC6-86F3-4A219990891F}" name="Column4106" dataDxfId="24515" totalsRowDxfId="24514"/>
    <tableColumn id="4128" xr3:uid="{9922A169-44D6-4FEF-A441-8288CC685045}" name="Column4107" dataDxfId="24513" totalsRowDxfId="24512"/>
    <tableColumn id="4129" xr3:uid="{1BE292B7-7B29-4705-8616-2597C2186A2B}" name="Column4108" dataDxfId="24511" totalsRowDxfId="24510"/>
    <tableColumn id="4130" xr3:uid="{BB054AEB-14F1-4F89-B28B-6613152A4D1A}" name="Column4109" dataDxfId="24509" totalsRowDxfId="24508"/>
    <tableColumn id="4131" xr3:uid="{62DFAC6D-4D70-4691-B350-D2BC75468F4B}" name="Column4110" dataDxfId="24507" totalsRowDxfId="24506"/>
    <tableColumn id="4132" xr3:uid="{8C402C14-8911-42E0-B9A4-C7CCD2C70247}" name="Column4111" dataDxfId="24505" totalsRowDxfId="24504"/>
    <tableColumn id="4133" xr3:uid="{2534E489-196D-44A4-9DA1-0B6B02DB1145}" name="Column4112" dataDxfId="24503" totalsRowDxfId="24502"/>
    <tableColumn id="4134" xr3:uid="{54BD5636-E7BF-4A79-9AC9-A6AA8873AA4B}" name="Column4113" dataDxfId="24501" totalsRowDxfId="24500"/>
    <tableColumn id="4135" xr3:uid="{5DC533F3-A6F6-4804-A002-E2BB70297B23}" name="Column4114" dataDxfId="24499" totalsRowDxfId="24498"/>
    <tableColumn id="4136" xr3:uid="{E971B28C-3B33-4A05-8356-0B1DB50DB716}" name="Column4115" dataDxfId="24497" totalsRowDxfId="24496"/>
    <tableColumn id="4137" xr3:uid="{FE78FC82-D6F5-441F-A1BE-2C75E87EF9A5}" name="Column4116" dataDxfId="24495" totalsRowDxfId="24494"/>
    <tableColumn id="4138" xr3:uid="{64CF5686-AA59-4445-97DD-033950FDC34D}" name="Column4117" dataDxfId="24493" totalsRowDxfId="24492"/>
    <tableColumn id="4139" xr3:uid="{38FF535D-3CA7-4FB9-A06D-88050A385528}" name="Column4118" dataDxfId="24491" totalsRowDxfId="24490"/>
    <tableColumn id="4140" xr3:uid="{259D6F04-F77F-464E-8DAD-AF50802AF78E}" name="Column4119" dataDxfId="24489" totalsRowDxfId="24488"/>
    <tableColumn id="4141" xr3:uid="{73E3EE73-5C44-4DA6-892F-B93A6467E48F}" name="Column4120" dataDxfId="24487" totalsRowDxfId="24486"/>
    <tableColumn id="4142" xr3:uid="{21865CAE-76E2-44E5-B5A8-1CDF1CA40CFB}" name="Column4121" dataDxfId="24485" totalsRowDxfId="24484"/>
    <tableColumn id="4143" xr3:uid="{9C065522-F9DC-4988-9E29-31F1B3223E18}" name="Column4122" dataDxfId="24483" totalsRowDxfId="24482"/>
    <tableColumn id="4144" xr3:uid="{0B852512-8866-4884-8E58-316F97BD8502}" name="Column4123" dataDxfId="24481" totalsRowDxfId="24480"/>
    <tableColumn id="4145" xr3:uid="{99561523-9E0C-4029-AD59-FF8F1BD076B0}" name="Column4124" dataDxfId="24479" totalsRowDxfId="24478"/>
    <tableColumn id="4146" xr3:uid="{AFC24E17-9B55-41D5-9526-BB66D3400C42}" name="Column4125" dataDxfId="24477" totalsRowDxfId="24476"/>
    <tableColumn id="4147" xr3:uid="{191EBE93-A5E8-4660-B15D-21992598F795}" name="Column4126" dataDxfId="24475" totalsRowDxfId="24474"/>
    <tableColumn id="4148" xr3:uid="{B020EEB9-05DA-4965-8BCF-4667F432850D}" name="Column4127" dataDxfId="24473" totalsRowDxfId="24472"/>
    <tableColumn id="4149" xr3:uid="{2C415312-EC4D-4E2B-85B6-EAF12E90BA2B}" name="Column4128" dataDxfId="24471" totalsRowDxfId="24470"/>
    <tableColumn id="4150" xr3:uid="{ADB15064-0729-44E1-A0F1-9102BA8A1CCF}" name="Column4129" dataDxfId="24469" totalsRowDxfId="24468"/>
    <tableColumn id="4151" xr3:uid="{06466868-932F-4EA2-8467-79F0B02E9163}" name="Column4130" dataDxfId="24467" totalsRowDxfId="24466"/>
    <tableColumn id="4152" xr3:uid="{9E806F77-2533-425D-B9B7-6949493C6544}" name="Column4131" dataDxfId="24465" totalsRowDxfId="24464"/>
    <tableColumn id="4153" xr3:uid="{5D6A9E74-AAF7-4078-94DB-6DE557C02BF9}" name="Column4132" dataDxfId="24463" totalsRowDxfId="24462"/>
    <tableColumn id="4154" xr3:uid="{3FD752E0-3957-4F33-AFA5-E594E519004A}" name="Column4133" dataDxfId="24461" totalsRowDxfId="24460"/>
    <tableColumn id="4155" xr3:uid="{E10385FC-0A6A-4D3C-94A4-3D24C707ED8D}" name="Column4134" dataDxfId="24459" totalsRowDxfId="24458"/>
    <tableColumn id="4156" xr3:uid="{4674E734-A811-4F62-B84C-FC44735CDF0B}" name="Column4135" dataDxfId="24457" totalsRowDxfId="24456"/>
    <tableColumn id="4157" xr3:uid="{3C42CDFE-2C4B-48FD-9243-93611AC17651}" name="Column4136" dataDxfId="24455" totalsRowDxfId="24454"/>
    <tableColumn id="4158" xr3:uid="{C825E1FC-0F3B-4053-A59B-638FD516CE08}" name="Column4137" dataDxfId="24453" totalsRowDxfId="24452"/>
    <tableColumn id="4159" xr3:uid="{0509B162-C90C-4348-9953-7D0195CD4D0E}" name="Column4138" dataDxfId="24451" totalsRowDxfId="24450"/>
    <tableColumn id="4160" xr3:uid="{BAD228CE-2656-4427-B421-559D1F290702}" name="Column4139" dataDxfId="24449" totalsRowDxfId="24448"/>
    <tableColumn id="4161" xr3:uid="{39BA7B2D-DE5F-45F7-8E7D-7BBF96352A50}" name="Column4140" dataDxfId="24447" totalsRowDxfId="24446"/>
    <tableColumn id="4162" xr3:uid="{D1F6314A-FA23-44D6-9D19-B007562B7DFB}" name="Column4141" dataDxfId="24445" totalsRowDxfId="24444"/>
    <tableColumn id="4163" xr3:uid="{3D9B37A2-2950-46B6-9D5D-15DD0AAA3B1F}" name="Column4142" dataDxfId="24443" totalsRowDxfId="24442"/>
    <tableColumn id="4164" xr3:uid="{1FD602DA-F805-46CB-8300-1B4F9B9794F9}" name="Column4143" dataDxfId="24441" totalsRowDxfId="24440"/>
    <tableColumn id="4165" xr3:uid="{FB12FC5A-48B2-439A-B55F-4780F26B8B88}" name="Column4144" dataDxfId="24439" totalsRowDxfId="24438"/>
    <tableColumn id="4166" xr3:uid="{0533578A-773D-45BC-8206-C4C57E3B42BF}" name="Column4145" dataDxfId="24437" totalsRowDxfId="24436"/>
    <tableColumn id="4167" xr3:uid="{621362C5-3694-48CD-B17C-E907D08959A9}" name="Column4146" dataDxfId="24435" totalsRowDxfId="24434"/>
    <tableColumn id="4168" xr3:uid="{0D5C4C26-A887-4BD0-83CF-808266186ED3}" name="Column4147" dataDxfId="24433" totalsRowDxfId="24432"/>
    <tableColumn id="4169" xr3:uid="{4ED3DFD4-111E-41F5-852C-4BA33FE7E107}" name="Column4148" dataDxfId="24431" totalsRowDxfId="24430"/>
    <tableColumn id="4170" xr3:uid="{3C31DE0A-69F0-4EBC-8492-30A4A71D2C91}" name="Column4149" dataDxfId="24429" totalsRowDxfId="24428"/>
    <tableColumn id="4171" xr3:uid="{6C8F2284-4804-4893-AA19-7618E140D52A}" name="Column4150" dataDxfId="24427" totalsRowDxfId="24426"/>
    <tableColumn id="4172" xr3:uid="{47BA2EEA-CFF3-4F5D-9859-EDCE17425F4F}" name="Column4151" dataDxfId="24425" totalsRowDxfId="24424"/>
    <tableColumn id="4173" xr3:uid="{30097BD9-5CCB-4A5A-B8D6-485954B4227C}" name="Column4152" dataDxfId="24423" totalsRowDxfId="24422"/>
    <tableColumn id="4174" xr3:uid="{279D835D-6872-46E2-9ACD-E6CD284A6815}" name="Column4153" dataDxfId="24421" totalsRowDxfId="24420"/>
    <tableColumn id="4175" xr3:uid="{839FDEAB-27E8-4A80-90A5-DC8F1E12EB9E}" name="Column4154" dataDxfId="24419" totalsRowDxfId="24418"/>
    <tableColumn id="4176" xr3:uid="{F96FE418-C1B4-411E-9ED5-BCD060BAA4E0}" name="Column4155" dataDxfId="24417" totalsRowDxfId="24416"/>
    <tableColumn id="4177" xr3:uid="{82F9E634-91B1-4433-BED8-C5E580BAF271}" name="Column4156" dataDxfId="24415" totalsRowDxfId="24414"/>
    <tableColumn id="4178" xr3:uid="{1D29FADB-B4D3-4E80-9C72-7959189C4F65}" name="Column4157" dataDxfId="24413" totalsRowDxfId="24412"/>
    <tableColumn id="4179" xr3:uid="{14103C8D-DED5-4E8B-A1D7-ADCBB0CF263F}" name="Column4158" dataDxfId="24411" totalsRowDxfId="24410"/>
    <tableColumn id="4180" xr3:uid="{DD10BD44-9994-400E-B46B-9FE2E595AA26}" name="Column4159" dataDxfId="24409" totalsRowDxfId="24408"/>
    <tableColumn id="4181" xr3:uid="{FE8E7045-2BCB-4916-8CC8-5607855C720B}" name="Column4160" dataDxfId="24407" totalsRowDxfId="24406"/>
    <tableColumn id="4182" xr3:uid="{76EE3633-84A5-4D5C-82C1-B3214079AC1C}" name="Column4161" dataDxfId="24405" totalsRowDxfId="24404"/>
    <tableColumn id="4183" xr3:uid="{0F160D86-01BF-4A15-9A1C-608278EEAEC1}" name="Column4162" dataDxfId="24403" totalsRowDxfId="24402"/>
    <tableColumn id="4184" xr3:uid="{A7104D48-5704-4E00-BCD2-41C033A220D3}" name="Column4163" dataDxfId="24401" totalsRowDxfId="24400"/>
    <tableColumn id="4185" xr3:uid="{853AC86A-DD91-4F71-BD97-C3509A924839}" name="Column4164" dataDxfId="24399" totalsRowDxfId="24398"/>
    <tableColumn id="4186" xr3:uid="{B8ACE3B4-CFA2-4826-84F3-3C452080B553}" name="Column4165" dataDxfId="24397" totalsRowDxfId="24396"/>
    <tableColumn id="4187" xr3:uid="{DB3E9F11-42B2-477B-B99B-A6A942A45848}" name="Column4166" dataDxfId="24395" totalsRowDxfId="24394"/>
    <tableColumn id="4188" xr3:uid="{FDD3AEDB-75F6-4698-88FE-146DDC89EAE8}" name="Column4167" dataDxfId="24393" totalsRowDxfId="24392"/>
    <tableColumn id="4189" xr3:uid="{3E43883C-FECF-4A1D-961E-CA89DFDB62C0}" name="Column4168" dataDxfId="24391" totalsRowDxfId="24390"/>
    <tableColumn id="4190" xr3:uid="{98FAD8D5-94A3-47EE-A6D2-C4E2ADF00BE3}" name="Column4169" dataDxfId="24389" totalsRowDxfId="24388"/>
    <tableColumn id="4191" xr3:uid="{526800DC-E831-4A09-B3FC-409F059B42D0}" name="Column4170" dataDxfId="24387" totalsRowDxfId="24386"/>
    <tableColumn id="4192" xr3:uid="{331047A3-AE70-48FE-A5F7-9D00CAC843D8}" name="Column4171" dataDxfId="24385" totalsRowDxfId="24384"/>
    <tableColumn id="4193" xr3:uid="{AEC0200E-40F7-433D-8D39-B6A147289D93}" name="Column4172" dataDxfId="24383" totalsRowDxfId="24382"/>
    <tableColumn id="4194" xr3:uid="{447CEAC8-7D89-46BD-92A3-C2B5DBC6B1B9}" name="Column4173" dataDxfId="24381" totalsRowDxfId="24380"/>
    <tableColumn id="4195" xr3:uid="{CB63762F-2835-4A28-BAB3-4561D56EBD89}" name="Column4174" dataDxfId="24379" totalsRowDxfId="24378"/>
    <tableColumn id="4196" xr3:uid="{711C04FE-BE14-4B73-8DE7-E7092EEB74AF}" name="Column4175" dataDxfId="24377" totalsRowDxfId="24376"/>
    <tableColumn id="4197" xr3:uid="{A6248833-DB3B-483D-9554-77A8E1535E2A}" name="Column4176" dataDxfId="24375" totalsRowDxfId="24374"/>
    <tableColumn id="4198" xr3:uid="{D15C5D4C-C270-4465-BFCF-94FD4BDC11B3}" name="Column4177" dataDxfId="24373" totalsRowDxfId="24372"/>
    <tableColumn id="4199" xr3:uid="{55763C77-337F-4D61-A676-D1C7D887D374}" name="Column4178" dataDxfId="24371" totalsRowDxfId="24370"/>
    <tableColumn id="4200" xr3:uid="{44690574-E355-40DF-BBDA-D06509C0DBAE}" name="Column4179" dataDxfId="24369" totalsRowDxfId="24368"/>
    <tableColumn id="4201" xr3:uid="{72353CA0-E23E-4A9D-BC01-5010E46A7FE9}" name="Column4180" dataDxfId="24367" totalsRowDxfId="24366"/>
    <tableColumn id="4202" xr3:uid="{E6C905AA-6A98-48F5-9E5E-1450C1B58A11}" name="Column4181" dataDxfId="24365" totalsRowDxfId="24364"/>
    <tableColumn id="4203" xr3:uid="{C0D2FBF5-FB24-4325-AC6F-5486C261FE7A}" name="Column4182" dataDxfId="24363" totalsRowDxfId="24362"/>
    <tableColumn id="4204" xr3:uid="{FD8D949F-42E7-4BE6-A971-151EA69A5700}" name="Column4183" dataDxfId="24361" totalsRowDxfId="24360"/>
    <tableColumn id="4205" xr3:uid="{215E36EC-8C03-4D6A-B0C5-0C6B56BBC745}" name="Column4184" dataDxfId="24359" totalsRowDxfId="24358"/>
    <tableColumn id="4206" xr3:uid="{3F722DBB-9BF4-458B-A376-9781F216230A}" name="Column4185" dataDxfId="24357" totalsRowDxfId="24356"/>
    <tableColumn id="4207" xr3:uid="{AF9E0ABC-D31E-47EA-B9F1-888B82A32CD7}" name="Column4186" dataDxfId="24355" totalsRowDxfId="24354"/>
    <tableColumn id="4208" xr3:uid="{7EA43F86-7119-4426-A7F3-1A861D0A1271}" name="Column4187" dataDxfId="24353" totalsRowDxfId="24352"/>
    <tableColumn id="4209" xr3:uid="{873DB810-2D07-424E-9598-C7D0C1C7C1D0}" name="Column4188" dataDxfId="24351" totalsRowDxfId="24350"/>
    <tableColumn id="4210" xr3:uid="{A8639C08-43C5-4042-A490-FBD1F41B19E8}" name="Column4189" dataDxfId="24349" totalsRowDxfId="24348"/>
    <tableColumn id="4211" xr3:uid="{390AC349-C9FE-4D8B-B1DB-BA6C37DDDDA8}" name="Column4190" dataDxfId="24347" totalsRowDxfId="24346"/>
    <tableColumn id="4212" xr3:uid="{8BFEF2DE-6BF3-479C-A0BA-090D972B0E1E}" name="Column4191" dataDxfId="24345" totalsRowDxfId="24344"/>
    <tableColumn id="4213" xr3:uid="{5F8F6291-12B7-42B0-BEDD-FDCDF56BFEF8}" name="Column4192" dataDxfId="24343" totalsRowDxfId="24342"/>
    <tableColumn id="4214" xr3:uid="{56E1CE18-7B89-42A2-BB5B-B5CC780EE3C1}" name="Column4193" dataDxfId="24341" totalsRowDxfId="24340"/>
    <tableColumn id="4215" xr3:uid="{EA9687E2-5D2A-4DC5-9304-C8AF0E31EAF5}" name="Column4194" dataDxfId="24339" totalsRowDxfId="24338"/>
    <tableColumn id="4216" xr3:uid="{891A586D-27B3-402F-86C9-0BBE8CD3EC9F}" name="Column4195" dataDxfId="24337" totalsRowDxfId="24336"/>
    <tableColumn id="4217" xr3:uid="{C6192233-69A7-4254-81DA-2A8354E6D68C}" name="Column4196" dataDxfId="24335" totalsRowDxfId="24334"/>
    <tableColumn id="4218" xr3:uid="{C705D098-2491-4FCC-B37E-87845D4D7668}" name="Column4197" dataDxfId="24333" totalsRowDxfId="24332"/>
    <tableColumn id="4219" xr3:uid="{113014C8-7EED-4CD2-8E07-999EF0E1D248}" name="Column4198" dataDxfId="24331" totalsRowDxfId="24330"/>
    <tableColumn id="4220" xr3:uid="{4C55B074-85C6-485A-940F-97666B58F65F}" name="Column4199" dataDxfId="24329" totalsRowDxfId="24328"/>
    <tableColumn id="4221" xr3:uid="{3BA516A0-8288-464A-976A-60F1C453C174}" name="Column4200" dataDxfId="24327" totalsRowDxfId="24326"/>
    <tableColumn id="4222" xr3:uid="{6B9F2885-DA0F-415A-B326-0BFF2699EAB8}" name="Column4201" dataDxfId="24325" totalsRowDxfId="24324"/>
    <tableColumn id="4223" xr3:uid="{96B3994C-C3AB-4F10-B090-DE89D84B5773}" name="Column4202" dataDxfId="24323" totalsRowDxfId="24322"/>
    <tableColumn id="4224" xr3:uid="{36C4F9F7-35DB-48C7-BF3D-CD2BA6D15AFA}" name="Column4203" dataDxfId="24321" totalsRowDxfId="24320"/>
    <tableColumn id="4225" xr3:uid="{0049C7EC-56B4-4D65-B547-FAABBCCBF04E}" name="Column4204" dataDxfId="24319" totalsRowDxfId="24318"/>
    <tableColumn id="4226" xr3:uid="{282DDE4E-9A3F-4C71-AA90-B256C748822B}" name="Column4205" dataDxfId="24317" totalsRowDxfId="24316"/>
    <tableColumn id="4227" xr3:uid="{BECF5210-BA1E-4CA2-8DDD-FFB8FA721240}" name="Column4206" dataDxfId="24315" totalsRowDxfId="24314"/>
    <tableColumn id="4228" xr3:uid="{3F4D11DE-1185-4474-BEF6-F7283B29785B}" name="Column4207" dataDxfId="24313" totalsRowDxfId="24312"/>
    <tableColumn id="4229" xr3:uid="{BB3095AF-01EF-4738-B310-619991617A6D}" name="Column4208" dataDxfId="24311" totalsRowDxfId="24310"/>
    <tableColumn id="4230" xr3:uid="{C8D1AE66-E236-48D5-9F84-F41F97189CE3}" name="Column4209" dataDxfId="24309" totalsRowDxfId="24308"/>
    <tableColumn id="4231" xr3:uid="{2EA7038B-27E7-45D6-A43A-6955CDC86535}" name="Column4210" dataDxfId="24307" totalsRowDxfId="24306"/>
    <tableColumn id="4232" xr3:uid="{6EDF0E87-1E18-4DA3-A570-725EFE5988C6}" name="Column4211" dataDxfId="24305" totalsRowDxfId="24304"/>
    <tableColumn id="4233" xr3:uid="{312D4814-6788-4EB1-861A-49FBE4BD81DB}" name="Column4212" dataDxfId="24303" totalsRowDxfId="24302"/>
    <tableColumn id="4234" xr3:uid="{1040C993-B550-4308-BC0C-FB7DEFE746E5}" name="Column4213" dataDxfId="24301" totalsRowDxfId="24300"/>
    <tableColumn id="4235" xr3:uid="{514976BE-1CB1-4418-B6B3-48D87DC2E20A}" name="Column4214" dataDxfId="24299" totalsRowDxfId="24298"/>
    <tableColumn id="4236" xr3:uid="{A3CD163F-CFB0-47FF-8A5D-0D8508B1E5CD}" name="Column4215" dataDxfId="24297" totalsRowDxfId="24296"/>
    <tableColumn id="4237" xr3:uid="{45839F09-3BBC-41D3-88CA-91DB702A7B51}" name="Column4216" dataDxfId="24295" totalsRowDxfId="24294"/>
    <tableColumn id="4238" xr3:uid="{02B14C1C-D2D5-488C-AE49-854977F4D0B2}" name="Column4217" dataDxfId="24293" totalsRowDxfId="24292"/>
    <tableColumn id="4239" xr3:uid="{15EC06FC-A60A-4BAD-935C-14A5B6C20218}" name="Column4218" dataDxfId="24291" totalsRowDxfId="24290"/>
    <tableColumn id="4240" xr3:uid="{071525F4-9D31-4E8B-9AB2-E7847C5396BE}" name="Column4219" dataDxfId="24289" totalsRowDxfId="24288"/>
    <tableColumn id="4241" xr3:uid="{EA236793-1BE6-4AE2-9815-B5FBB8C8A04D}" name="Column4220" dataDxfId="24287" totalsRowDxfId="24286"/>
    <tableColumn id="4242" xr3:uid="{B3A2B162-D1B6-4E9F-BE21-4D47A064BFD6}" name="Column4221" dataDxfId="24285" totalsRowDxfId="24284"/>
    <tableColumn id="4243" xr3:uid="{42464BD2-EE63-4EC0-8DBF-7A14473917E4}" name="Column4222" dataDxfId="24283" totalsRowDxfId="24282"/>
    <tableColumn id="4244" xr3:uid="{71544F31-4BB4-4B47-9558-2F706813C14A}" name="Column4223" dataDxfId="24281" totalsRowDxfId="24280"/>
    <tableColumn id="4245" xr3:uid="{3A8BA1E8-BD79-4779-9CD1-21FD082E1E88}" name="Column4224" dataDxfId="24279" totalsRowDxfId="24278"/>
    <tableColumn id="4246" xr3:uid="{1E67D164-9B37-4DF4-B68F-DE465B9854E2}" name="Column4225" dataDxfId="24277" totalsRowDxfId="24276"/>
    <tableColumn id="4247" xr3:uid="{40273E23-F888-48F5-98AA-466E5945BBD6}" name="Column4226" dataDxfId="24275" totalsRowDxfId="24274"/>
    <tableColumn id="4248" xr3:uid="{39E89AB6-66B6-41C6-A361-23D65AC92953}" name="Column4227" dataDxfId="24273" totalsRowDxfId="24272"/>
    <tableColumn id="4249" xr3:uid="{08719061-73F1-44C7-9B2A-0DDF49DC9707}" name="Column4228" dataDxfId="24271" totalsRowDxfId="24270"/>
    <tableColumn id="4250" xr3:uid="{479D0087-640F-4A63-BBA5-33AEFAED9E84}" name="Column4229" dataDxfId="24269" totalsRowDxfId="24268"/>
    <tableColumn id="4251" xr3:uid="{567C834E-FFE3-48B6-8CAB-66419EA1AE01}" name="Column4230" dataDxfId="24267" totalsRowDxfId="24266"/>
    <tableColumn id="4252" xr3:uid="{ACE81A4E-372B-4EC2-8396-B0B233024B7A}" name="Column4231" dataDxfId="24265" totalsRowDxfId="24264"/>
    <tableColumn id="4253" xr3:uid="{2503F749-B493-4FAD-9049-FBF3F17B93D9}" name="Column4232" dataDxfId="24263" totalsRowDxfId="24262"/>
    <tableColumn id="4254" xr3:uid="{82C77EB5-3FA9-410C-A425-1FCEBDCA70ED}" name="Column4233" dataDxfId="24261" totalsRowDxfId="24260"/>
    <tableColumn id="4255" xr3:uid="{1578B643-CC3C-4519-9088-0FB5BA117BCE}" name="Column4234" dataDxfId="24259" totalsRowDxfId="24258"/>
    <tableColumn id="4256" xr3:uid="{0C4A426B-F358-49E1-8791-7880E0D178CD}" name="Column4235" dataDxfId="24257" totalsRowDxfId="24256"/>
    <tableColumn id="4257" xr3:uid="{5DF8747A-3549-46B3-99F0-D5D7082BD0BB}" name="Column4236" dataDxfId="24255" totalsRowDxfId="24254"/>
    <tableColumn id="4258" xr3:uid="{CE0D6CB0-30A1-4E60-8DB0-210F10F0678A}" name="Column4237" dataDxfId="24253" totalsRowDxfId="24252"/>
    <tableColumn id="4259" xr3:uid="{A32E1DD0-BF51-49C4-8B07-DEBCED3B2F52}" name="Column4238" dataDxfId="24251" totalsRowDxfId="24250"/>
    <tableColumn id="4260" xr3:uid="{193BD068-D576-470A-BD0B-C73088124562}" name="Column4239" dataDxfId="24249" totalsRowDxfId="24248"/>
    <tableColumn id="4261" xr3:uid="{7770AB9E-7EC7-4FF6-9A67-B3C73B148B9D}" name="Column4240" dataDxfId="24247" totalsRowDxfId="24246"/>
    <tableColumn id="4262" xr3:uid="{9B21120D-068F-4F84-9D74-9D061632FC77}" name="Column4241" dataDxfId="24245" totalsRowDxfId="24244"/>
    <tableColumn id="4263" xr3:uid="{0049E586-57AD-4C44-869A-8CF4C61D561B}" name="Column4242" dataDxfId="24243" totalsRowDxfId="24242"/>
    <tableColumn id="4264" xr3:uid="{391C7886-8198-4F6F-854F-EB534077F726}" name="Column4243" dataDxfId="24241" totalsRowDxfId="24240"/>
    <tableColumn id="4265" xr3:uid="{F8328E22-0C62-4EB9-B719-F3B39192BA44}" name="Column4244" dataDxfId="24239" totalsRowDxfId="24238"/>
    <tableColumn id="4266" xr3:uid="{D9B54A3E-F6E2-475A-8266-A0186A7AD997}" name="Column4245" dataDxfId="24237" totalsRowDxfId="24236"/>
    <tableColumn id="4267" xr3:uid="{08633CBA-906E-46F3-B8D5-C4210B7FD8BC}" name="Column4246" dataDxfId="24235" totalsRowDxfId="24234"/>
    <tableColumn id="4268" xr3:uid="{7AD4B745-DCEE-4ADB-8E51-501BB110C6C5}" name="Column4247" dataDxfId="24233" totalsRowDxfId="24232"/>
    <tableColumn id="4269" xr3:uid="{0601BCF0-D102-4589-BEB4-7134073C4EB1}" name="Column4248" dataDxfId="24231" totalsRowDxfId="24230"/>
    <tableColumn id="4270" xr3:uid="{8160D20A-41BD-4D6A-9807-637AD560E9B8}" name="Column4249" dataDxfId="24229" totalsRowDxfId="24228"/>
    <tableColumn id="4271" xr3:uid="{AE1B499B-8E8C-4C21-A2F6-9E547715EFB8}" name="Column4250" dataDxfId="24227" totalsRowDxfId="24226"/>
    <tableColumn id="4272" xr3:uid="{2D664431-B679-4D8D-9B27-DA1E077F1A2E}" name="Column4251" dataDxfId="24225" totalsRowDxfId="24224"/>
    <tableColumn id="4273" xr3:uid="{6740C8EC-1621-472E-876D-A95822B1F2BF}" name="Column4252" dataDxfId="24223" totalsRowDxfId="24222"/>
    <tableColumn id="4274" xr3:uid="{58C2DEF7-7C06-4E23-BD8B-8F6C6B458BFA}" name="Column4253" dataDxfId="24221" totalsRowDxfId="24220"/>
    <tableColumn id="4275" xr3:uid="{880B3CF6-3534-44F9-9A8B-79F014FAE5B3}" name="Column4254" dataDxfId="24219" totalsRowDxfId="24218"/>
    <tableColumn id="4276" xr3:uid="{44D284AF-C5A7-4683-8055-BFDF7F078A27}" name="Column4255" dataDxfId="24217" totalsRowDxfId="24216"/>
    <tableColumn id="4277" xr3:uid="{495D924F-5ADA-49EA-9B5F-82A2831F972B}" name="Column4256" dataDxfId="24215" totalsRowDxfId="24214"/>
    <tableColumn id="4278" xr3:uid="{6F645A64-0231-407D-9C7A-2026B7F4EE3E}" name="Column4257" dataDxfId="24213" totalsRowDxfId="24212"/>
    <tableColumn id="4279" xr3:uid="{FF4D90D0-3449-4C10-AA3C-ABCD18AAFAFE}" name="Column4258" dataDxfId="24211" totalsRowDxfId="24210"/>
    <tableColumn id="4280" xr3:uid="{EC05AB6B-D1FF-4F5E-A986-A97636B64D68}" name="Column4259" dataDxfId="24209" totalsRowDxfId="24208"/>
    <tableColumn id="4281" xr3:uid="{311767EA-B349-403E-913F-D14B56AD9986}" name="Column4260" dataDxfId="24207" totalsRowDxfId="24206"/>
    <tableColumn id="4282" xr3:uid="{CFFA448E-D112-4CB1-872B-5AC898EDE26D}" name="Column4261" dataDxfId="24205" totalsRowDxfId="24204"/>
    <tableColumn id="4283" xr3:uid="{FA79A20F-40AE-4BC8-B23B-C39A4B686808}" name="Column4262" dataDxfId="24203" totalsRowDxfId="24202"/>
    <tableColumn id="4284" xr3:uid="{1D34A802-5837-4F7D-8059-E52CD66CF743}" name="Column4263" dataDxfId="24201" totalsRowDxfId="24200"/>
    <tableColumn id="4285" xr3:uid="{BED0161E-1CD1-4912-A2B2-528BA51C63F8}" name="Column4264" dataDxfId="24199" totalsRowDxfId="24198"/>
    <tableColumn id="4286" xr3:uid="{BDA0B95C-0325-4CAD-A60D-4010B0EC973F}" name="Column4265" dataDxfId="24197" totalsRowDxfId="24196"/>
    <tableColumn id="4287" xr3:uid="{388B9A1B-CF2F-426F-B6F6-ABD118B84AEC}" name="Column4266" dataDxfId="24195" totalsRowDxfId="24194"/>
    <tableColumn id="4288" xr3:uid="{2A6CC8B5-1F75-42AA-A112-4C68D56C3E29}" name="Column4267" dataDxfId="24193" totalsRowDxfId="24192"/>
    <tableColumn id="4289" xr3:uid="{AFAED3F8-8741-4325-8E00-7B173F666141}" name="Column4268" dataDxfId="24191" totalsRowDxfId="24190"/>
    <tableColumn id="4290" xr3:uid="{F77E8907-F7CE-4B15-996B-484A9F803798}" name="Column4269" dataDxfId="24189" totalsRowDxfId="24188"/>
    <tableColumn id="4291" xr3:uid="{7DE32EA4-A37C-4678-8CB2-69EC13B68697}" name="Column4270" dataDxfId="24187" totalsRowDxfId="24186"/>
    <tableColumn id="4292" xr3:uid="{7037C0D9-4B31-414B-867C-4AE382559DBB}" name="Column4271" dataDxfId="24185" totalsRowDxfId="24184"/>
    <tableColumn id="4293" xr3:uid="{098F4DD1-1221-4617-A85A-8B61CC0B6F01}" name="Column4272" dataDxfId="24183" totalsRowDxfId="24182"/>
    <tableColumn id="4294" xr3:uid="{AAFED682-A876-474E-93AD-4395D0A66540}" name="Column4273" dataDxfId="24181" totalsRowDxfId="24180"/>
    <tableColumn id="4295" xr3:uid="{90D88EDC-791B-4B24-892F-959B03431743}" name="Column4274" dataDxfId="24179" totalsRowDxfId="24178"/>
    <tableColumn id="4296" xr3:uid="{91089DD2-220D-4BCE-B58E-A5982CDE097E}" name="Column4275" dataDxfId="24177" totalsRowDxfId="24176"/>
    <tableColumn id="4297" xr3:uid="{A2008486-51F4-487B-B928-C63467979AE5}" name="Column4276" dataDxfId="24175" totalsRowDxfId="24174"/>
    <tableColumn id="4298" xr3:uid="{357EA4A6-BA05-4677-80CB-1811DE49BC90}" name="Column4277" dataDxfId="24173" totalsRowDxfId="24172"/>
    <tableColumn id="4299" xr3:uid="{1E05E540-EE23-43FB-9A84-747E49B787B6}" name="Column4278" dataDxfId="24171" totalsRowDxfId="24170"/>
    <tableColumn id="4300" xr3:uid="{A0F9D197-084B-4571-97B2-3497506B6247}" name="Column4279" dataDxfId="24169" totalsRowDxfId="24168"/>
    <tableColumn id="4301" xr3:uid="{412C3C7D-08D3-421A-89B9-25C2572246C2}" name="Column4280" dataDxfId="24167" totalsRowDxfId="24166"/>
    <tableColumn id="4302" xr3:uid="{E21BF274-82E3-47F1-996F-F212860FBF15}" name="Column4281" dataDxfId="24165" totalsRowDxfId="24164"/>
    <tableColumn id="4303" xr3:uid="{3237ECDE-380E-4470-9984-D055891F7422}" name="Column4282" dataDxfId="24163" totalsRowDxfId="24162"/>
    <tableColumn id="4304" xr3:uid="{6DB2D78D-3D5A-4FB8-A365-EF9A611B420B}" name="Column4283" dataDxfId="24161" totalsRowDxfId="24160"/>
    <tableColumn id="4305" xr3:uid="{364F5DA2-9203-4D17-8492-BC7743E47792}" name="Column4284" dataDxfId="24159" totalsRowDxfId="24158"/>
    <tableColumn id="4306" xr3:uid="{DC64942C-6E81-4BEC-8243-00016440956C}" name="Column4285" dataDxfId="24157" totalsRowDxfId="24156"/>
    <tableColumn id="4307" xr3:uid="{E7061C3A-0E2D-4AF0-947B-7B25A945F929}" name="Column4286" dataDxfId="24155" totalsRowDxfId="24154"/>
    <tableColumn id="4308" xr3:uid="{F4B7B5AF-D653-4ACA-BB0A-A2D3372A0E5E}" name="Column4287" dataDxfId="24153" totalsRowDxfId="24152"/>
    <tableColumn id="4309" xr3:uid="{4E0C6FD0-516A-4684-9B4E-9C5D009238B0}" name="Column4288" dataDxfId="24151" totalsRowDxfId="24150"/>
    <tableColumn id="4310" xr3:uid="{A0CFAB89-A3C5-43CA-956E-4D4C91D753F4}" name="Column4289" dataDxfId="24149" totalsRowDxfId="24148"/>
    <tableColumn id="4311" xr3:uid="{767B2A0C-209F-4525-BE1D-42F87EF54F3E}" name="Column4290" dataDxfId="24147" totalsRowDxfId="24146"/>
    <tableColumn id="4312" xr3:uid="{76029B4D-A6AD-4061-BDE1-43D962136EDB}" name="Column4291" dataDxfId="24145" totalsRowDxfId="24144"/>
    <tableColumn id="4313" xr3:uid="{78D8C9FC-0660-4E4F-A7B2-CFEBF2B12638}" name="Column4292" dataDxfId="24143" totalsRowDxfId="24142"/>
    <tableColumn id="4314" xr3:uid="{AC32E241-219B-417D-B473-CF53A2F51399}" name="Column4293" dataDxfId="24141" totalsRowDxfId="24140"/>
    <tableColumn id="4315" xr3:uid="{EFC25DAC-F091-4A08-99DB-A202FB1AC4F9}" name="Column4294" dataDxfId="24139" totalsRowDxfId="24138"/>
    <tableColumn id="4316" xr3:uid="{221FC1A0-62D1-4050-95F6-3E87751F63CE}" name="Column4295" dataDxfId="24137" totalsRowDxfId="24136"/>
    <tableColumn id="4317" xr3:uid="{6C86B21E-095D-43BB-922E-15E63F80D5A3}" name="Column4296" dataDxfId="24135" totalsRowDxfId="24134"/>
    <tableColumn id="4318" xr3:uid="{4E74C0CC-4E6E-45CC-AE38-3DCE713F0272}" name="Column4297" dataDxfId="24133" totalsRowDxfId="24132"/>
    <tableColumn id="4319" xr3:uid="{5B01FE1A-C90A-4FF9-ADFC-D5B1ED269B8F}" name="Column4298" dataDxfId="24131" totalsRowDxfId="24130"/>
    <tableColumn id="4320" xr3:uid="{D5A42564-842B-480B-8380-39A50C84C22B}" name="Column4299" dataDxfId="24129" totalsRowDxfId="24128"/>
    <tableColumn id="4321" xr3:uid="{3579993A-63E5-4F47-A1D5-D613559A8C82}" name="Column4300" dataDxfId="24127" totalsRowDxfId="24126"/>
    <tableColumn id="4322" xr3:uid="{10ED2E10-A71E-4D2C-A41E-FA6369C5A1CC}" name="Column4301" dataDxfId="24125" totalsRowDxfId="24124"/>
    <tableColumn id="4323" xr3:uid="{AF5AD37C-39B4-4C0C-914C-AA87A36E832B}" name="Column4302" dataDxfId="24123" totalsRowDxfId="24122"/>
    <tableColumn id="4324" xr3:uid="{2B09AD76-D8A7-4591-97D6-30250712E45C}" name="Column4303" dataDxfId="24121" totalsRowDxfId="24120"/>
    <tableColumn id="4325" xr3:uid="{E88677AF-A080-4D04-B3A7-04643FBA7149}" name="Column4304" dataDxfId="24119" totalsRowDxfId="24118"/>
    <tableColumn id="4326" xr3:uid="{C73D7DB8-6F36-4D3B-BD01-F223CBACBFDF}" name="Column4305" dataDxfId="24117" totalsRowDxfId="24116"/>
    <tableColumn id="4327" xr3:uid="{2980EC2D-00D5-4E01-BFF8-CE6DD7864E57}" name="Column4306" dataDxfId="24115" totalsRowDxfId="24114"/>
    <tableColumn id="4328" xr3:uid="{BAA4F795-BD50-472E-8356-0975E391D0F4}" name="Column4307" dataDxfId="24113" totalsRowDxfId="24112"/>
    <tableColumn id="4329" xr3:uid="{08830730-BF21-4E08-AF4D-9C0C7AE4B079}" name="Column4308" dataDxfId="24111" totalsRowDxfId="24110"/>
    <tableColumn id="4330" xr3:uid="{70097CFA-246D-491A-9313-9D5206E21752}" name="Column4309" dataDxfId="24109" totalsRowDxfId="24108"/>
    <tableColumn id="4331" xr3:uid="{BA2C402A-FF3A-4BB1-B639-C12FA110AAA7}" name="Column4310" dataDxfId="24107" totalsRowDxfId="24106"/>
    <tableColumn id="4332" xr3:uid="{F7521DEA-DD1D-4187-A4C8-C83CA5B75636}" name="Column4311" dataDxfId="24105" totalsRowDxfId="24104"/>
    <tableColumn id="4333" xr3:uid="{1FE5F811-C26E-4163-B4BA-75602A667421}" name="Column4312" dataDxfId="24103" totalsRowDxfId="24102"/>
    <tableColumn id="4334" xr3:uid="{A8685157-FF08-40AB-9BFA-AD6336332ED4}" name="Column4313" dataDxfId="24101" totalsRowDxfId="24100"/>
    <tableColumn id="4335" xr3:uid="{960DCCF3-7861-497F-A24F-7376AF962C60}" name="Column4314" dataDxfId="24099" totalsRowDxfId="24098"/>
    <tableColumn id="4336" xr3:uid="{389C91D9-B38A-4BF4-8149-AAC66051F910}" name="Column4315" dataDxfId="24097" totalsRowDxfId="24096"/>
    <tableColumn id="4337" xr3:uid="{7F1ABC8C-4C7E-4D8D-8939-9A7D31E023CD}" name="Column4316" dataDxfId="24095" totalsRowDxfId="24094"/>
    <tableColumn id="4338" xr3:uid="{90F96972-D60F-44E9-9373-32DF2F44C442}" name="Column4317" dataDxfId="24093" totalsRowDxfId="24092"/>
    <tableColumn id="4339" xr3:uid="{1389B642-9B3B-4D52-B57D-BB3F3FF439BE}" name="Column4318" dataDxfId="24091" totalsRowDxfId="24090"/>
    <tableColumn id="4340" xr3:uid="{852FC190-1799-4455-9926-47EF118380F4}" name="Column4319" dataDxfId="24089" totalsRowDxfId="24088"/>
    <tableColumn id="4341" xr3:uid="{1EC8C183-DE19-4D11-9A98-84F3BD6F5218}" name="Column4320" dataDxfId="24087" totalsRowDxfId="24086"/>
    <tableColumn id="4342" xr3:uid="{16702C89-ADEC-4A1E-9341-5DE2300AED8D}" name="Column4321" dataDxfId="24085" totalsRowDxfId="24084"/>
    <tableColumn id="4343" xr3:uid="{7526C7E4-C0BA-4F27-9E58-B869F8996E68}" name="Column4322" dataDxfId="24083" totalsRowDxfId="24082"/>
    <tableColumn id="4344" xr3:uid="{50606987-FFAB-4252-B51F-CCE8032FFEBD}" name="Column4323" dataDxfId="24081" totalsRowDxfId="24080"/>
    <tableColumn id="4345" xr3:uid="{239663F5-18D0-4116-A3DC-AE4390E88453}" name="Column4324" dataDxfId="24079" totalsRowDxfId="24078"/>
    <tableColumn id="4346" xr3:uid="{CE95860E-578B-49C5-9EE9-8CC8D46E5A9C}" name="Column4325" dataDxfId="24077" totalsRowDxfId="24076"/>
    <tableColumn id="4347" xr3:uid="{B1F24853-ECBD-4D98-A9A6-9C99BA213532}" name="Column4326" dataDxfId="24075" totalsRowDxfId="24074"/>
    <tableColumn id="4348" xr3:uid="{07CE0B30-D921-4B9B-B4F7-FE85EC33EE80}" name="Column4327" dataDxfId="24073" totalsRowDxfId="24072"/>
    <tableColumn id="4349" xr3:uid="{307E5C4B-BC7F-43F2-A174-39F62736AFD4}" name="Column4328" dataDxfId="24071" totalsRowDxfId="24070"/>
    <tableColumn id="4350" xr3:uid="{41CD33EB-31CC-43E9-8E6A-2091C1C54FE0}" name="Column4329" dataDxfId="24069" totalsRowDxfId="24068"/>
    <tableColumn id="4351" xr3:uid="{E9A221A8-D0E5-49B4-9C3E-6A39B4DE0ECB}" name="Column4330" dataDxfId="24067" totalsRowDxfId="24066"/>
    <tableColumn id="4352" xr3:uid="{F11DD77B-FFE1-487E-A056-CAADF96A4844}" name="Column4331" dataDxfId="24065" totalsRowDxfId="24064"/>
    <tableColumn id="4353" xr3:uid="{092D4EB9-EC7E-4338-BFA5-8FBF2934C161}" name="Column4332" dataDxfId="24063" totalsRowDxfId="24062"/>
    <tableColumn id="4354" xr3:uid="{450F645B-8644-43FB-AA5F-EAFFB3044272}" name="Column4333" dataDxfId="24061" totalsRowDxfId="24060"/>
    <tableColumn id="4355" xr3:uid="{BB36C509-771D-4DF0-93F7-A01A12225717}" name="Column4334" dataDxfId="24059" totalsRowDxfId="24058"/>
    <tableColumn id="4356" xr3:uid="{24A53898-6C42-4817-8FB6-5E213E478A2C}" name="Column4335" dataDxfId="24057" totalsRowDxfId="24056"/>
    <tableColumn id="4357" xr3:uid="{AF04F44D-FE0D-4F92-9EF8-88E189B054DB}" name="Column4336" dataDxfId="24055" totalsRowDxfId="24054"/>
    <tableColumn id="4358" xr3:uid="{28E74D37-BB8C-4AC0-81B6-5BC2377FF0B1}" name="Column4337" dataDxfId="24053" totalsRowDxfId="24052"/>
    <tableColumn id="4359" xr3:uid="{4CF8A2A8-4C54-48ED-A31A-8BF0FE8EC831}" name="Column4338" dataDxfId="24051" totalsRowDxfId="24050"/>
    <tableColumn id="4360" xr3:uid="{4C68CAD2-3278-41D2-B3B7-6D485EC872BE}" name="Column4339" dataDxfId="24049" totalsRowDxfId="24048"/>
    <tableColumn id="4361" xr3:uid="{FCED3DD0-8F4C-40C0-9E09-C54F4CBE25AB}" name="Column4340" dataDxfId="24047" totalsRowDxfId="24046"/>
    <tableColumn id="4362" xr3:uid="{862F3D0A-804D-4813-B86A-80D4044FBFA7}" name="Column4341" dataDxfId="24045" totalsRowDxfId="24044"/>
    <tableColumn id="4363" xr3:uid="{A2EB0CFC-2F44-450F-9B4D-825CAF29F548}" name="Column4342" dataDxfId="24043" totalsRowDxfId="24042"/>
    <tableColumn id="4364" xr3:uid="{79A61F35-C847-4D14-873E-DCCB9A69C4C6}" name="Column4343" dataDxfId="24041" totalsRowDxfId="24040"/>
    <tableColumn id="4365" xr3:uid="{70A869B2-F6C3-488E-B76A-32C2B3BEE269}" name="Column4344" dataDxfId="24039" totalsRowDxfId="24038"/>
    <tableColumn id="4366" xr3:uid="{F9971BDB-7A0C-4010-8AD3-6BEF86B42534}" name="Column4345" dataDxfId="24037" totalsRowDxfId="24036"/>
    <tableColumn id="4367" xr3:uid="{B45B7210-2BB8-430D-929C-8ED129E2B56D}" name="Column4346" dataDxfId="24035" totalsRowDxfId="24034"/>
    <tableColumn id="4368" xr3:uid="{50DFB7B4-5D65-4A5B-BAA8-BB3848A7B79A}" name="Column4347" dataDxfId="24033" totalsRowDxfId="24032"/>
    <tableColumn id="4369" xr3:uid="{F3665D63-A665-46F6-88D4-B24DA941E664}" name="Column4348" dataDxfId="24031" totalsRowDxfId="24030"/>
    <tableColumn id="4370" xr3:uid="{474C6097-0F22-432A-9A61-BE3676405262}" name="Column4349" dataDxfId="24029" totalsRowDxfId="24028"/>
    <tableColumn id="4371" xr3:uid="{3246C533-3B9E-4D4C-A5BD-7ED66B1DF40B}" name="Column4350" dataDxfId="24027" totalsRowDxfId="24026"/>
    <tableColumn id="4372" xr3:uid="{2E0A6FED-7796-47CD-90E8-0BFBBA5E314B}" name="Column4351" dataDxfId="24025" totalsRowDxfId="24024"/>
    <tableColumn id="4373" xr3:uid="{8BFCC139-B1A0-4328-815F-B7456B9A8AC4}" name="Column4352" dataDxfId="24023" totalsRowDxfId="24022"/>
    <tableColumn id="4374" xr3:uid="{CFF3AA43-B401-44E9-83B6-33399DA74327}" name="Column4353" dataDxfId="24021" totalsRowDxfId="24020"/>
    <tableColumn id="4375" xr3:uid="{E3D1A5C4-77C3-4483-81D4-1941138F25AD}" name="Column4354" dataDxfId="24019" totalsRowDxfId="24018"/>
    <tableColumn id="4376" xr3:uid="{16C9B732-AD6B-4F96-A436-B2D246434C7B}" name="Column4355" dataDxfId="24017" totalsRowDxfId="24016"/>
    <tableColumn id="4377" xr3:uid="{A9DB5F21-FC82-4F7C-B6D6-E80D620E0A8C}" name="Column4356" dataDxfId="24015" totalsRowDxfId="24014"/>
    <tableColumn id="4378" xr3:uid="{A54C01DF-277A-41E6-9426-001552ED2D8B}" name="Column4357" dataDxfId="24013" totalsRowDxfId="24012"/>
    <tableColumn id="4379" xr3:uid="{BDDA3FAC-CC24-4C20-8482-6947A69C1617}" name="Column4358" dataDxfId="24011" totalsRowDxfId="24010"/>
    <tableColumn id="4380" xr3:uid="{D490134C-654D-4B2A-A24E-6896FAC071E8}" name="Column4359" dataDxfId="24009" totalsRowDxfId="24008"/>
    <tableColumn id="4381" xr3:uid="{489A616E-29D5-4CBC-BCF1-00F3F1485690}" name="Column4360" dataDxfId="24007" totalsRowDxfId="24006"/>
    <tableColumn id="4382" xr3:uid="{98933DB6-FF68-4520-9012-1D891A4A7F56}" name="Column4361" dataDxfId="24005" totalsRowDxfId="24004"/>
    <tableColumn id="4383" xr3:uid="{0227C70C-A9B3-4426-A776-FD213F731BFE}" name="Column4362" dataDxfId="24003" totalsRowDxfId="24002"/>
    <tableColumn id="4384" xr3:uid="{4AA1F132-5C53-4F19-A98A-8024DA869FF5}" name="Column4363" dataDxfId="24001" totalsRowDxfId="24000"/>
    <tableColumn id="4385" xr3:uid="{DC346534-B21B-44CE-8812-D6DB981BD913}" name="Column4364" dataDxfId="23999" totalsRowDxfId="23998"/>
    <tableColumn id="4386" xr3:uid="{B778693D-5168-41CF-B9EF-107B342ECC94}" name="Column4365" dataDxfId="23997" totalsRowDxfId="23996"/>
    <tableColumn id="4387" xr3:uid="{7DD1E79E-A41B-401D-8B01-8CDE286DC667}" name="Column4366" dataDxfId="23995" totalsRowDxfId="23994"/>
    <tableColumn id="4388" xr3:uid="{070EB3C9-5A38-40F2-97E4-33F63D200490}" name="Column4367" dataDxfId="23993" totalsRowDxfId="23992"/>
    <tableColumn id="4389" xr3:uid="{D076AF2C-45D4-47B1-BD0C-AD7781595286}" name="Column4368" dataDxfId="23991" totalsRowDxfId="23990"/>
    <tableColumn id="4390" xr3:uid="{B6F224BA-360C-4E6C-BED2-8269572A0589}" name="Column4369" dataDxfId="23989" totalsRowDxfId="23988"/>
    <tableColumn id="4391" xr3:uid="{FE1975D6-91A6-4D4B-A3F1-FF88E84022C8}" name="Column4370" dataDxfId="23987" totalsRowDxfId="23986"/>
    <tableColumn id="4392" xr3:uid="{A30492F1-2FA7-4231-AF8B-4283C391BABB}" name="Column4371" dataDxfId="23985" totalsRowDxfId="23984"/>
    <tableColumn id="4393" xr3:uid="{60FB5600-72AC-405F-A9B6-222F538C6281}" name="Column4372" dataDxfId="23983" totalsRowDxfId="23982"/>
    <tableColumn id="4394" xr3:uid="{1EC77A1F-BBDE-43BC-AB25-ED2FB40142E9}" name="Column4373" dataDxfId="23981" totalsRowDxfId="23980"/>
    <tableColumn id="4395" xr3:uid="{92A1191E-021E-4F11-AFA9-3657E87D490E}" name="Column4374" dataDxfId="23979" totalsRowDxfId="23978"/>
    <tableColumn id="4396" xr3:uid="{A820B06F-C4C7-4246-AEA9-23472B201140}" name="Column4375" dataDxfId="23977" totalsRowDxfId="23976"/>
    <tableColumn id="4397" xr3:uid="{10E3C22C-D2F3-4065-9FB5-6E9D475507FD}" name="Column4376" dataDxfId="23975" totalsRowDxfId="23974"/>
    <tableColumn id="4398" xr3:uid="{5BC7DF56-1C4F-49AB-9BB2-C34FC2853F85}" name="Column4377" dataDxfId="23973" totalsRowDxfId="23972"/>
    <tableColumn id="4399" xr3:uid="{C7A74D9C-2394-4551-84FE-A7972A1DF7C2}" name="Column4378" dataDxfId="23971" totalsRowDxfId="23970"/>
    <tableColumn id="4400" xr3:uid="{784D73FE-E999-44A2-8A53-C1029DE83927}" name="Column4379" dataDxfId="23969" totalsRowDxfId="23968"/>
    <tableColumn id="4401" xr3:uid="{DD2CD00D-5EBA-46E8-928F-6E0F5093C55C}" name="Column4380" dataDxfId="23967" totalsRowDxfId="23966"/>
    <tableColumn id="4402" xr3:uid="{E47CBA07-9588-4CF7-AF4B-D8EABE94ACA4}" name="Column4381" dataDxfId="23965" totalsRowDxfId="23964"/>
    <tableColumn id="4403" xr3:uid="{6668DDB9-93D2-4EED-948D-ADE7699FDF0B}" name="Column4382" dataDxfId="23963" totalsRowDxfId="23962"/>
    <tableColumn id="4404" xr3:uid="{44C0BEF4-DB77-4D83-9E7E-7EF59F07C303}" name="Column4383" dataDxfId="23961" totalsRowDxfId="23960"/>
    <tableColumn id="4405" xr3:uid="{75711666-2174-4CCB-8226-361C65D32E25}" name="Column4384" dataDxfId="23959" totalsRowDxfId="23958"/>
    <tableColumn id="4406" xr3:uid="{3845F34A-46CD-489D-BEB7-802D67083F49}" name="Column4385" dataDxfId="23957" totalsRowDxfId="23956"/>
    <tableColumn id="4407" xr3:uid="{824EAA18-40A7-48BA-B38E-4EF8426F6262}" name="Column4386" dataDxfId="23955" totalsRowDxfId="23954"/>
    <tableColumn id="4408" xr3:uid="{B74F445D-CC81-4725-A1B9-0406816699B1}" name="Column4387" dataDxfId="23953" totalsRowDxfId="23952"/>
    <tableColumn id="4409" xr3:uid="{8CF985BB-F30A-4E27-A196-DE0E79BB850D}" name="Column4388" dataDxfId="23951" totalsRowDxfId="23950"/>
    <tableColumn id="4410" xr3:uid="{66E1FEC3-4656-4334-B1F5-36CF5F1B7321}" name="Column4389" dataDxfId="23949" totalsRowDxfId="23948"/>
    <tableColumn id="4411" xr3:uid="{66D23CAA-A88B-47B1-B7A4-57781D28AD20}" name="Column4390" dataDxfId="23947" totalsRowDxfId="23946"/>
    <tableColumn id="4412" xr3:uid="{77CE45C9-FA87-4A66-BB79-92A9AFE0E636}" name="Column4391" dataDxfId="23945" totalsRowDxfId="23944"/>
    <tableColumn id="4413" xr3:uid="{10660200-BC66-4DA9-B3DA-76791F2ED658}" name="Column4392" dataDxfId="23943" totalsRowDxfId="23942"/>
    <tableColumn id="4414" xr3:uid="{AAD25D36-5BE3-4E47-8A2D-9E18E3A84334}" name="Column4393" dataDxfId="23941" totalsRowDxfId="23940"/>
    <tableColumn id="4415" xr3:uid="{4D83EF66-0ABD-4633-A276-E36BD9A7A4DA}" name="Column4394" dataDxfId="23939" totalsRowDxfId="23938"/>
    <tableColumn id="4416" xr3:uid="{DDEA6D02-1A05-41C4-99EE-2750E84000B5}" name="Column4395" dataDxfId="23937" totalsRowDxfId="23936"/>
    <tableColumn id="4417" xr3:uid="{3636D748-FD33-4E23-86B8-681D8EBE9E34}" name="Column4396" dataDxfId="23935" totalsRowDxfId="23934"/>
    <tableColumn id="4418" xr3:uid="{EABF36D5-F74F-4E20-8391-E18882B9FBE6}" name="Column4397" dataDxfId="23933" totalsRowDxfId="23932"/>
    <tableColumn id="4419" xr3:uid="{EAE7C20E-DE25-4648-9918-6030CC3DC4D9}" name="Column4398" dataDxfId="23931" totalsRowDxfId="23930"/>
    <tableColumn id="4420" xr3:uid="{2420D931-C94D-4631-B1FF-532F51450913}" name="Column4399" dataDxfId="23929" totalsRowDxfId="23928"/>
    <tableColumn id="4421" xr3:uid="{1D161063-D259-48F1-9AB9-3E031D82FF8A}" name="Column4400" dataDxfId="23927" totalsRowDxfId="23926"/>
    <tableColumn id="4422" xr3:uid="{8CF030C0-4774-4682-9EC6-B2241CB537A5}" name="Column4401" dataDxfId="23925" totalsRowDxfId="23924"/>
    <tableColumn id="4423" xr3:uid="{04E30861-88CB-42E1-982C-874432A2AFCD}" name="Column4402" dataDxfId="23923" totalsRowDxfId="23922"/>
    <tableColumn id="4424" xr3:uid="{B6BDB40E-08E1-4AC8-A305-3A84879D87C3}" name="Column4403" dataDxfId="23921" totalsRowDxfId="23920"/>
    <tableColumn id="4425" xr3:uid="{249A6E87-0B60-4F6E-9EB0-EA525C4070E7}" name="Column4404" dataDxfId="23919" totalsRowDxfId="23918"/>
    <tableColumn id="4426" xr3:uid="{97D425F6-B8A0-42EE-A862-169DE33B78AD}" name="Column4405" dataDxfId="23917" totalsRowDxfId="23916"/>
    <tableColumn id="4427" xr3:uid="{ABB7BBD9-33A4-45B2-BC58-3BD243835FE3}" name="Column4406" dataDxfId="23915" totalsRowDxfId="23914"/>
    <tableColumn id="4428" xr3:uid="{93D1BB98-7288-4443-B0C5-DFE2C580A2EB}" name="Column4407" dataDxfId="23913" totalsRowDxfId="23912"/>
    <tableColumn id="4429" xr3:uid="{1C19F255-1F81-4A1E-9E27-2BA72452C424}" name="Column4408" dataDxfId="23911" totalsRowDxfId="23910"/>
    <tableColumn id="4430" xr3:uid="{35349073-D37B-4781-9CBE-D270A4C73113}" name="Column4409" dataDxfId="23909" totalsRowDxfId="23908"/>
    <tableColumn id="4431" xr3:uid="{A13DB9EF-464F-4247-B671-B0A34265B51C}" name="Column4410" dataDxfId="23907" totalsRowDxfId="23906"/>
    <tableColumn id="4432" xr3:uid="{2FF7EDC2-5B7A-45BD-93B9-B7935A81F675}" name="Column4411" dataDxfId="23905" totalsRowDxfId="23904"/>
    <tableColumn id="4433" xr3:uid="{35ABE625-D0C2-462D-96B9-5A8CBC07AEA3}" name="Column4412" dataDxfId="23903" totalsRowDxfId="23902"/>
    <tableColumn id="4434" xr3:uid="{F2E1E360-52B6-48AB-8356-EE4B723299E1}" name="Column4413" dataDxfId="23901" totalsRowDxfId="23900"/>
    <tableColumn id="4435" xr3:uid="{FC12A5D5-66CE-49FA-93D5-0CB5757175F9}" name="Column4414" dataDxfId="23899" totalsRowDxfId="23898"/>
    <tableColumn id="4436" xr3:uid="{CCE37CE5-20FC-45D8-BC88-A023E012AA65}" name="Column4415" dataDxfId="23897" totalsRowDxfId="23896"/>
    <tableColumn id="4437" xr3:uid="{92837D60-5E8E-4A23-A8A3-6BA13219860B}" name="Column4416" dataDxfId="23895" totalsRowDxfId="23894"/>
    <tableColumn id="4438" xr3:uid="{AC27D5F8-EE73-4D15-BA9F-34EA35FD681D}" name="Column4417" dataDxfId="23893" totalsRowDxfId="23892"/>
    <tableColumn id="4439" xr3:uid="{170205F8-278B-4591-A1EF-578C7E8D32C5}" name="Column4418" dataDxfId="23891" totalsRowDxfId="23890"/>
    <tableColumn id="4440" xr3:uid="{62715361-FEE3-4AB7-B269-04140588D811}" name="Column4419" dataDxfId="23889" totalsRowDxfId="23888"/>
    <tableColumn id="4441" xr3:uid="{2A8B4AB1-6057-4BE3-815A-75B83B7E2E17}" name="Column4420" dataDxfId="23887" totalsRowDxfId="23886"/>
    <tableColumn id="4442" xr3:uid="{8D188004-FF55-42F2-A0ED-A059C7EF8BC4}" name="Column4421" dataDxfId="23885" totalsRowDxfId="23884"/>
    <tableColumn id="4443" xr3:uid="{11EF12A0-7848-4304-B089-29332F43F187}" name="Column4422" dataDxfId="23883" totalsRowDxfId="23882"/>
    <tableColumn id="4444" xr3:uid="{1AF6BDA1-09A8-4723-BD0B-5B57E55E7C63}" name="Column4423" dataDxfId="23881" totalsRowDxfId="23880"/>
    <tableColumn id="4445" xr3:uid="{20CB6238-8D79-448E-B9B2-B054F018CE42}" name="Column4424" dataDxfId="23879" totalsRowDxfId="23878"/>
    <tableColumn id="4446" xr3:uid="{5FD36658-792B-4BFA-8C7D-EB09B78E1CFF}" name="Column4425" dataDxfId="23877" totalsRowDxfId="23876"/>
    <tableColumn id="4447" xr3:uid="{5CF7F897-2941-4E1E-AE2C-A9DE616EA1A0}" name="Column4426" dataDxfId="23875" totalsRowDxfId="23874"/>
    <tableColumn id="4448" xr3:uid="{0992B765-45DD-4FFA-BC30-DADEA44D2628}" name="Column4427" dataDxfId="23873" totalsRowDxfId="23872"/>
    <tableColumn id="4449" xr3:uid="{7D26775E-3C12-4DCC-BCA2-458F60874AB7}" name="Column4428" dataDxfId="23871" totalsRowDxfId="23870"/>
    <tableColumn id="4450" xr3:uid="{CFE92878-E53B-464B-A9A4-DF826A15BBC3}" name="Column4429" dataDxfId="23869" totalsRowDxfId="23868"/>
    <tableColumn id="4451" xr3:uid="{9122C3C1-7642-4B16-9BCF-00B9FB545BDB}" name="Column4430" dataDxfId="23867" totalsRowDxfId="23866"/>
    <tableColumn id="4452" xr3:uid="{5760B1A2-6D23-4180-9B38-C9DF68CC78F1}" name="Column4431" dataDxfId="23865" totalsRowDxfId="23864"/>
    <tableColumn id="4453" xr3:uid="{ED20CF0F-EA1B-4525-AD58-B45AEBAC44FC}" name="Column4432" dataDxfId="23863" totalsRowDxfId="23862"/>
    <tableColumn id="4454" xr3:uid="{B66C82E4-7916-4CF0-B749-38B4D4E84911}" name="Column4433" dataDxfId="23861" totalsRowDxfId="23860"/>
    <tableColumn id="4455" xr3:uid="{8AB71C38-EC44-4C74-A2FB-0A350417EF82}" name="Column4434" dataDxfId="23859" totalsRowDxfId="23858"/>
    <tableColumn id="4456" xr3:uid="{62964BFA-03F2-4D3A-8AD9-6A68E7464572}" name="Column4435" dataDxfId="23857" totalsRowDxfId="23856"/>
    <tableColumn id="4457" xr3:uid="{5E98D562-D821-4F53-B3E7-F3049EF0B883}" name="Column4436" dataDxfId="23855" totalsRowDxfId="23854"/>
    <tableColumn id="4458" xr3:uid="{43A4450B-FD6A-495E-BE48-9E4396D0DDB7}" name="Column4437" dataDxfId="23853" totalsRowDxfId="23852"/>
    <tableColumn id="4459" xr3:uid="{585A6251-CC4C-4F82-BD21-B7B4181BCE7B}" name="Column4438" dataDxfId="23851" totalsRowDxfId="23850"/>
    <tableColumn id="4460" xr3:uid="{75CDE5A7-A7ED-4200-A6C1-024641C384D3}" name="Column4439" dataDxfId="23849" totalsRowDxfId="23848"/>
    <tableColumn id="4461" xr3:uid="{8B6A236C-1BF9-4E26-BC72-3E0B63FBEC5A}" name="Column4440" dataDxfId="23847" totalsRowDxfId="23846"/>
    <tableColumn id="4462" xr3:uid="{2DCE40A3-95EE-40CA-8873-626843FB2189}" name="Column4441" dataDxfId="23845" totalsRowDxfId="23844"/>
    <tableColumn id="4463" xr3:uid="{362F2A09-20C7-448A-B3C4-FDAE395033C2}" name="Column4442" dataDxfId="23843" totalsRowDxfId="23842"/>
    <tableColumn id="4464" xr3:uid="{3499FD8E-48EE-4AE8-9FEF-CDC230556AD2}" name="Column4443" dataDxfId="23841" totalsRowDxfId="23840"/>
    <tableColumn id="4465" xr3:uid="{DFCA47DD-8052-479C-A088-289EB5FDBE34}" name="Column4444" dataDxfId="23839" totalsRowDxfId="23838"/>
    <tableColumn id="4466" xr3:uid="{16DA0901-9FED-4750-B6CE-344CA59A8562}" name="Column4445" dataDxfId="23837" totalsRowDxfId="23836"/>
    <tableColumn id="4467" xr3:uid="{27F3B935-49FF-4193-8871-548D5CF6DB07}" name="Column4446" dataDxfId="23835" totalsRowDxfId="23834"/>
    <tableColumn id="4468" xr3:uid="{0DF86C73-7EA0-4157-A792-4F52C77D45BC}" name="Column4447" dataDxfId="23833" totalsRowDxfId="23832"/>
    <tableColumn id="4469" xr3:uid="{3C13F15A-FDD6-4215-9C60-05D333576C67}" name="Column4448" dataDxfId="23831" totalsRowDxfId="23830"/>
    <tableColumn id="4470" xr3:uid="{B1B296ED-5462-4ECD-9A6E-B8CEA9B52678}" name="Column4449" dataDxfId="23829" totalsRowDxfId="23828"/>
    <tableColumn id="4471" xr3:uid="{9574358D-9581-401E-BCEA-4EEA0AD16752}" name="Column4450" dataDxfId="23827" totalsRowDxfId="23826"/>
    <tableColumn id="4472" xr3:uid="{F733A755-60CD-4291-9C70-A8580EC47928}" name="Column4451" dataDxfId="23825" totalsRowDxfId="23824"/>
    <tableColumn id="4473" xr3:uid="{510D3CB7-A0C1-4CF4-8B18-4114F9FD2D38}" name="Column4452" dataDxfId="23823" totalsRowDxfId="23822"/>
    <tableColumn id="4474" xr3:uid="{3C8DBED3-AA71-4FF0-8A72-6839CEADE3F0}" name="Column4453" dataDxfId="23821" totalsRowDxfId="23820"/>
    <tableColumn id="4475" xr3:uid="{885C3E8A-975C-452E-B49D-3F8C4E226251}" name="Column4454" dataDxfId="23819" totalsRowDxfId="23818"/>
    <tableColumn id="4476" xr3:uid="{DA9D234F-2BB8-4C3C-8B40-712DA015F732}" name="Column4455" dataDxfId="23817" totalsRowDxfId="23816"/>
    <tableColumn id="4477" xr3:uid="{9324E08A-EB09-434F-8073-637341058693}" name="Column4456" dataDxfId="23815" totalsRowDxfId="23814"/>
    <tableColumn id="4478" xr3:uid="{3542E897-9AAD-43B0-BCD4-768D4D482731}" name="Column4457" dataDxfId="23813" totalsRowDxfId="23812"/>
    <tableColumn id="4479" xr3:uid="{AB613743-0059-48E8-9D33-0F385EE8530C}" name="Column4458" dataDxfId="23811" totalsRowDxfId="23810"/>
    <tableColumn id="4480" xr3:uid="{D296ED12-B298-445E-86A4-241D04088163}" name="Column4459" dataDxfId="23809" totalsRowDxfId="23808"/>
    <tableColumn id="4481" xr3:uid="{12E2C6FC-CEF3-4B3D-B268-EDE3B5DD4E6F}" name="Column4460" dataDxfId="23807" totalsRowDxfId="23806"/>
    <tableColumn id="4482" xr3:uid="{E2BB9F42-71EB-4D63-AEF6-BC267DE17696}" name="Column4461" dataDxfId="23805" totalsRowDxfId="23804"/>
    <tableColumn id="4483" xr3:uid="{2A28096B-EEB3-4B4B-830C-798AFBCC6C27}" name="Column4462" dataDxfId="23803" totalsRowDxfId="23802"/>
    <tableColumn id="4484" xr3:uid="{29F39900-F379-40A8-B926-AF8DF653A5C5}" name="Column4463" dataDxfId="23801" totalsRowDxfId="23800"/>
    <tableColumn id="4485" xr3:uid="{66D3DD4D-54DE-4AB4-B4EA-27B89D2276DD}" name="Column4464" dataDxfId="23799" totalsRowDxfId="23798"/>
    <tableColumn id="4486" xr3:uid="{4F9FEA8A-BA91-40D8-BF23-E645343C1532}" name="Column4465" dataDxfId="23797" totalsRowDxfId="23796"/>
    <tableColumn id="4487" xr3:uid="{4974B8DB-5C7D-492F-837D-1A04E32B497F}" name="Column4466" dataDxfId="23795" totalsRowDxfId="23794"/>
    <tableColumn id="4488" xr3:uid="{C3C2A427-2D42-4933-9474-1814EA690201}" name="Column4467" dataDxfId="23793" totalsRowDxfId="23792"/>
    <tableColumn id="4489" xr3:uid="{45815DC1-54F7-4C56-9039-6A2AAD6ECDEF}" name="Column4468" dataDxfId="23791" totalsRowDxfId="23790"/>
    <tableColumn id="4490" xr3:uid="{901AE14C-0A1C-47BD-85D4-BD23B79C21DB}" name="Column4469" dataDxfId="23789" totalsRowDxfId="23788"/>
    <tableColumn id="4491" xr3:uid="{81A1E37E-923A-4ABF-8190-5F7306062BAC}" name="Column4470" dataDxfId="23787" totalsRowDxfId="23786"/>
    <tableColumn id="4492" xr3:uid="{5B104E83-2BA0-41E8-BFD0-7BCBA6ED6A59}" name="Column4471" dataDxfId="23785" totalsRowDxfId="23784"/>
    <tableColumn id="4493" xr3:uid="{DA18DDF1-AA76-4E15-8AF5-6932268CF22F}" name="Column4472" dataDxfId="23783" totalsRowDxfId="23782"/>
    <tableColumn id="4494" xr3:uid="{1D289995-04FF-4948-8022-44B730FF033F}" name="Column4473" dataDxfId="23781" totalsRowDxfId="23780"/>
    <tableColumn id="4495" xr3:uid="{36EF5B74-96E6-448F-B1DD-24C2B6297F1E}" name="Column4474" dataDxfId="23779" totalsRowDxfId="23778"/>
    <tableColumn id="4496" xr3:uid="{C1EA9A12-FE99-4D47-A81F-E1715035075A}" name="Column4475" dataDxfId="23777" totalsRowDxfId="23776"/>
    <tableColumn id="4497" xr3:uid="{9116B336-A8EC-48B1-A29A-3E54FC35270E}" name="Column4476" dataDxfId="23775" totalsRowDxfId="23774"/>
    <tableColumn id="4498" xr3:uid="{5098D377-BCA3-4F1B-8B36-C5ECED644CF2}" name="Column4477" dataDxfId="23773" totalsRowDxfId="23772"/>
    <tableColumn id="4499" xr3:uid="{5A140EF5-5D0B-47FC-A316-F556F026EDED}" name="Column4478" dataDxfId="23771" totalsRowDxfId="23770"/>
    <tableColumn id="4500" xr3:uid="{BDAE2972-3CE4-4C7C-8CC9-F73727BA0203}" name="Column4479" dataDxfId="23769" totalsRowDxfId="23768"/>
    <tableColumn id="4501" xr3:uid="{BE384084-143D-4E55-AC37-AF370D3A3519}" name="Column4480" dataDxfId="23767" totalsRowDxfId="23766"/>
    <tableColumn id="4502" xr3:uid="{4EBD2C99-5ADF-47D3-85AB-C9C5F614AA31}" name="Column4481" dataDxfId="23765" totalsRowDxfId="23764"/>
    <tableColumn id="4503" xr3:uid="{F6E86B5C-697A-43E2-B8B1-31BF280D2697}" name="Column4482" dataDxfId="23763" totalsRowDxfId="23762"/>
    <tableColumn id="4504" xr3:uid="{B82138AA-A7D4-47DF-A228-E1DE7A6AD901}" name="Column4483" dataDxfId="23761" totalsRowDxfId="23760"/>
    <tableColumn id="4505" xr3:uid="{C3A88F3F-BD8B-4CE3-BB34-6A15ABCA00D8}" name="Column4484" dataDxfId="23759" totalsRowDxfId="23758"/>
    <tableColumn id="4506" xr3:uid="{6DBB912F-A502-4C87-B5C9-DD8EA0AE6283}" name="Column4485" dataDxfId="23757" totalsRowDxfId="23756"/>
    <tableColumn id="4507" xr3:uid="{2CD6E228-F311-4079-B974-4DE2CA0DE01F}" name="Column4486" dataDxfId="23755" totalsRowDxfId="23754"/>
    <tableColumn id="4508" xr3:uid="{03BC5F47-1AE4-45DA-B64C-7523E865F915}" name="Column4487" dataDxfId="23753" totalsRowDxfId="23752"/>
    <tableColumn id="4509" xr3:uid="{3C77DD1E-D212-424E-A513-B08A013E4A08}" name="Column4488" dataDxfId="23751" totalsRowDxfId="23750"/>
    <tableColumn id="4510" xr3:uid="{C581A700-6118-4B47-A5FF-36BFFD360509}" name="Column4489" dataDxfId="23749" totalsRowDxfId="23748"/>
    <tableColumn id="4511" xr3:uid="{824BB298-BEF3-4C85-AA96-AB2EF9E17742}" name="Column4490" dataDxfId="23747" totalsRowDxfId="23746"/>
    <tableColumn id="4512" xr3:uid="{BFB0F51D-46E8-472E-9995-D57C29587C73}" name="Column4491" dataDxfId="23745" totalsRowDxfId="23744"/>
    <tableColumn id="4513" xr3:uid="{79B9BD17-B655-4D3C-8FCB-AF801BB33D3E}" name="Column4492" dataDxfId="23743" totalsRowDxfId="23742"/>
    <tableColumn id="4514" xr3:uid="{C08B1FB7-9309-4BD2-BE28-CE3BBCFCDD30}" name="Column4493" dataDxfId="23741" totalsRowDxfId="23740"/>
    <tableColumn id="4515" xr3:uid="{F7815B39-C109-4A1D-962C-71A6C26DA290}" name="Column4494" dataDxfId="23739" totalsRowDxfId="23738"/>
    <tableColumn id="4516" xr3:uid="{689553B2-52DA-4C2E-AF61-30A4A212D298}" name="Column4495" dataDxfId="23737" totalsRowDxfId="23736"/>
    <tableColumn id="4517" xr3:uid="{C57AF6B2-782B-4265-9AC5-90F597F0D70B}" name="Column4496" dataDxfId="23735" totalsRowDxfId="23734"/>
    <tableColumn id="4518" xr3:uid="{708FFCC6-D80A-42FB-BC19-80C33DA08B7B}" name="Column4497" dataDxfId="23733" totalsRowDxfId="23732"/>
    <tableColumn id="4519" xr3:uid="{BD163A4C-CC1E-4F32-9230-EA4AF559708F}" name="Column4498" dataDxfId="23731" totalsRowDxfId="23730"/>
    <tableColumn id="4520" xr3:uid="{6AEC1FC9-991D-4151-A20E-C93BA9E63BEA}" name="Column4499" dataDxfId="23729" totalsRowDxfId="23728"/>
    <tableColumn id="4521" xr3:uid="{16FF080D-1316-4802-B97E-A6B9D7CCF3A1}" name="Column4500" dataDxfId="23727" totalsRowDxfId="23726"/>
    <tableColumn id="4522" xr3:uid="{E1AB6399-9646-4373-9DB9-AD097522F427}" name="Column4501" dataDxfId="23725" totalsRowDxfId="23724"/>
    <tableColumn id="4523" xr3:uid="{DBF7A037-69B0-4A25-B263-C96EB697C071}" name="Column4502" dataDxfId="23723" totalsRowDxfId="23722"/>
    <tableColumn id="4524" xr3:uid="{F7C1E9D8-87D7-43B3-908F-77AEEC3FE1DA}" name="Column4503" dataDxfId="23721" totalsRowDxfId="23720"/>
    <tableColumn id="4525" xr3:uid="{6BBF740E-971D-4CA3-A19B-74A0B621ACCD}" name="Column4504" dataDxfId="23719" totalsRowDxfId="23718"/>
    <tableColumn id="4526" xr3:uid="{B04470B3-EAB9-4DA3-A469-DCA2DE30AFD1}" name="Column4505" dataDxfId="23717" totalsRowDxfId="23716"/>
    <tableColumn id="4527" xr3:uid="{84345EDB-9B3E-40BB-83F8-78E85E8D41D1}" name="Column4506" dataDxfId="23715" totalsRowDxfId="23714"/>
    <tableColumn id="4528" xr3:uid="{CAD720B1-646F-464D-A897-39C4AB44F620}" name="Column4507" dataDxfId="23713" totalsRowDxfId="23712"/>
    <tableColumn id="4529" xr3:uid="{8054A719-F68F-43F3-83B5-5F5FDCCD9F13}" name="Column4508" dataDxfId="23711" totalsRowDxfId="23710"/>
    <tableColumn id="4530" xr3:uid="{3EEF1667-7373-4033-A523-0E710F19D874}" name="Column4509" dataDxfId="23709" totalsRowDxfId="23708"/>
    <tableColumn id="4531" xr3:uid="{B9A25CE7-3371-424E-B56B-8851306163D4}" name="Column4510" dataDxfId="23707" totalsRowDxfId="23706"/>
    <tableColumn id="4532" xr3:uid="{5A22AEB7-C9F2-48BD-8116-203C3F451885}" name="Column4511" dataDxfId="23705" totalsRowDxfId="23704"/>
    <tableColumn id="4533" xr3:uid="{B4686978-5890-4E93-970B-798F358D0601}" name="Column4512" dataDxfId="23703" totalsRowDxfId="23702"/>
    <tableColumn id="4534" xr3:uid="{8260A7A9-43C6-4175-8256-7613FBE7965A}" name="Column4513" dataDxfId="23701" totalsRowDxfId="23700"/>
    <tableColumn id="4535" xr3:uid="{C8DFC66D-4C02-4AFB-BB88-4621132C5D04}" name="Column4514" dataDxfId="23699" totalsRowDxfId="23698"/>
    <tableColumn id="4536" xr3:uid="{204B9AE4-BD4D-4A9A-B649-9D8E12C9E6E7}" name="Column4515" dataDxfId="23697" totalsRowDxfId="23696"/>
    <tableColumn id="4537" xr3:uid="{A06C03A8-A226-4882-A616-CEE2738AD598}" name="Column4516" dataDxfId="23695" totalsRowDxfId="23694"/>
    <tableColumn id="4538" xr3:uid="{B607C7C8-73B4-476B-B187-99F8DB5DC7E9}" name="Column4517" dataDxfId="23693" totalsRowDxfId="23692"/>
    <tableColumn id="4539" xr3:uid="{F5102E96-83BC-489B-AD95-B6D9C27CE2D0}" name="Column4518" dataDxfId="23691" totalsRowDxfId="23690"/>
    <tableColumn id="4540" xr3:uid="{FCE8C912-FD4C-428D-8F92-E1FEC372B243}" name="Column4519" dataDxfId="23689" totalsRowDxfId="23688"/>
    <tableColumn id="4541" xr3:uid="{F01CCCD2-1E94-44CC-A663-7159F3C2D0EE}" name="Column4520" dataDxfId="23687" totalsRowDxfId="23686"/>
    <tableColumn id="4542" xr3:uid="{B941E7C5-CAE3-49CF-A11B-F8A13FF33DA8}" name="Column4521" dataDxfId="23685" totalsRowDxfId="23684"/>
    <tableColumn id="4543" xr3:uid="{D4F20242-17FF-4E09-9397-A76D8CC213BF}" name="Column4522" dataDxfId="23683" totalsRowDxfId="23682"/>
    <tableColumn id="4544" xr3:uid="{CEAEF42D-E702-4725-9B33-523123056213}" name="Column4523" dataDxfId="23681" totalsRowDxfId="23680"/>
    <tableColumn id="4545" xr3:uid="{90C20A8B-5013-4F38-95E4-32168BEDF3EF}" name="Column4524" dataDxfId="23679" totalsRowDxfId="23678"/>
    <tableColumn id="4546" xr3:uid="{347197A2-023B-4591-9456-EAB203E1F456}" name="Column4525" dataDxfId="23677" totalsRowDxfId="23676"/>
    <tableColumn id="4547" xr3:uid="{5E940AA3-6EF2-4E50-B1DB-644098F93C86}" name="Column4526" dataDxfId="23675" totalsRowDxfId="23674"/>
    <tableColumn id="4548" xr3:uid="{AD61F028-1CAF-4B6E-AF34-44B1C59F4173}" name="Column4527" dataDxfId="23673" totalsRowDxfId="23672"/>
    <tableColumn id="4549" xr3:uid="{CCE95E39-D5D6-4B97-86E1-822E7DA9741F}" name="Column4528" dataDxfId="23671" totalsRowDxfId="23670"/>
    <tableColumn id="4550" xr3:uid="{93F80433-144D-45EF-86CE-D68C22DF5DEF}" name="Column4529" dataDxfId="23669" totalsRowDxfId="23668"/>
    <tableColumn id="4551" xr3:uid="{5F17CFA0-8A0F-461B-BFC3-8F4B92B5E5BB}" name="Column4530" dataDxfId="23667" totalsRowDxfId="23666"/>
    <tableColumn id="4552" xr3:uid="{593D9F51-AC14-4595-883F-9482C63F16E4}" name="Column4531" dataDxfId="23665" totalsRowDxfId="23664"/>
    <tableColumn id="4553" xr3:uid="{1BD1CC0F-DDCE-4462-9DDF-1067616446AC}" name="Column4532" dataDxfId="23663" totalsRowDxfId="23662"/>
    <tableColumn id="4554" xr3:uid="{A27FCDB5-B163-4A50-A4D4-428B871D962E}" name="Column4533" dataDxfId="23661" totalsRowDxfId="23660"/>
    <tableColumn id="4555" xr3:uid="{99B3259B-EDE2-42BC-85E9-9D6C378F0CC3}" name="Column4534" dataDxfId="23659" totalsRowDxfId="23658"/>
    <tableColumn id="4556" xr3:uid="{86BF7972-8957-4738-A1C7-31697A4A0015}" name="Column4535" dataDxfId="23657" totalsRowDxfId="23656"/>
    <tableColumn id="4557" xr3:uid="{38014525-E25E-4452-B091-D189B35FFD2A}" name="Column4536" dataDxfId="23655" totalsRowDxfId="23654"/>
    <tableColumn id="4558" xr3:uid="{A1B628CC-7F01-416E-A2D1-903675CF42DD}" name="Column4537" dataDxfId="23653" totalsRowDxfId="23652"/>
    <tableColumn id="4559" xr3:uid="{14B7E8A8-3A3C-4F67-9005-2FCCC7F7C56F}" name="Column4538" dataDxfId="23651" totalsRowDxfId="23650"/>
    <tableColumn id="4560" xr3:uid="{4E032BF1-2B57-4FF7-BF89-F1612C63A31E}" name="Column4539" dataDxfId="23649" totalsRowDxfId="23648"/>
    <tableColumn id="4561" xr3:uid="{F575F20C-07C8-4EBB-88EE-3DF745E4CAA3}" name="Column4540" dataDxfId="23647" totalsRowDxfId="23646"/>
    <tableColumn id="4562" xr3:uid="{77608A28-45BF-4421-A501-F223BB5DAE38}" name="Column4541" dataDxfId="23645" totalsRowDxfId="23644"/>
    <tableColumn id="4563" xr3:uid="{6F1979F8-87B5-4A8F-971D-494D84792F26}" name="Column4542" dataDxfId="23643" totalsRowDxfId="23642"/>
    <tableColumn id="4564" xr3:uid="{15740C5C-CB7D-4008-9B3C-E22BA96602FA}" name="Column4543" dataDxfId="23641" totalsRowDxfId="23640"/>
    <tableColumn id="4565" xr3:uid="{008298B6-3C76-4C89-A854-0CD1584FD4FF}" name="Column4544" dataDxfId="23639" totalsRowDxfId="23638"/>
    <tableColumn id="4566" xr3:uid="{ADDB9F0D-47BC-44DA-A8F2-7D823588B693}" name="Column4545" dataDxfId="23637" totalsRowDxfId="23636"/>
    <tableColumn id="4567" xr3:uid="{C9134A0A-ED23-474D-BF2F-8840328E5851}" name="Column4546" dataDxfId="23635" totalsRowDxfId="23634"/>
    <tableColumn id="4568" xr3:uid="{2633A2EB-6B8F-4B55-B7D8-ADBEE40E6707}" name="Column4547" dataDxfId="23633" totalsRowDxfId="23632"/>
    <tableColumn id="4569" xr3:uid="{5DC3735F-C56D-41A9-8C0A-B34C0C519678}" name="Column4548" dataDxfId="23631" totalsRowDxfId="23630"/>
    <tableColumn id="4570" xr3:uid="{508DD46C-2007-4B4C-8CED-41B90C4A3B5E}" name="Column4549" dataDxfId="23629" totalsRowDxfId="23628"/>
    <tableColumn id="4571" xr3:uid="{75BE8335-DF7A-4B85-88B6-8E8F31BBDA65}" name="Column4550" dataDxfId="23627" totalsRowDxfId="23626"/>
    <tableColumn id="4572" xr3:uid="{2D9959ED-1BB2-4126-B9E4-6DA57BC8F6E5}" name="Column4551" dataDxfId="23625" totalsRowDxfId="23624"/>
    <tableColumn id="4573" xr3:uid="{E02F5589-FBFA-439F-9268-52DA7F4FF79E}" name="Column4552" dataDxfId="23623" totalsRowDxfId="23622"/>
    <tableColumn id="4574" xr3:uid="{BB9B29E8-7E20-4ACA-B8F0-C185A20E1C6C}" name="Column4553" dataDxfId="23621" totalsRowDxfId="23620"/>
    <tableColumn id="4575" xr3:uid="{144E10EC-E900-48E1-970D-0CCDEA464947}" name="Column4554" dataDxfId="23619" totalsRowDxfId="23618"/>
    <tableColumn id="4576" xr3:uid="{7065EB1B-9A10-4705-B2DB-D016D8B6E633}" name="Column4555" dataDxfId="23617" totalsRowDxfId="23616"/>
    <tableColumn id="4577" xr3:uid="{52E1FA4B-F631-41F3-98BA-B85FBF33AA70}" name="Column4556" dataDxfId="23615" totalsRowDxfId="23614"/>
    <tableColumn id="4578" xr3:uid="{5CED3D53-FB01-4DC0-874D-4C82D21FF4F6}" name="Column4557" dataDxfId="23613" totalsRowDxfId="23612"/>
    <tableColumn id="4579" xr3:uid="{77396C08-408F-477C-A8F0-27767673132C}" name="Column4558" dataDxfId="23611" totalsRowDxfId="23610"/>
    <tableColumn id="4580" xr3:uid="{CA16B26A-2B14-49C8-9AC1-4719F98456AB}" name="Column4559" dataDxfId="23609" totalsRowDxfId="23608"/>
    <tableColumn id="4581" xr3:uid="{7575BA66-E491-46AB-B7B6-82B0C07DF980}" name="Column4560" dataDxfId="23607" totalsRowDxfId="23606"/>
    <tableColumn id="4582" xr3:uid="{AD5B8E66-8D49-4244-AE13-6F4415E7B1D1}" name="Column4561" dataDxfId="23605" totalsRowDxfId="23604"/>
    <tableColumn id="4583" xr3:uid="{8460065E-0307-406D-8978-877A0558F7E5}" name="Column4562" dataDxfId="23603" totalsRowDxfId="23602"/>
    <tableColumn id="4584" xr3:uid="{FCD76CFB-1A97-4D8C-9A62-B91B1BF63AEC}" name="Column4563" dataDxfId="23601" totalsRowDxfId="23600"/>
    <tableColumn id="4585" xr3:uid="{732EFBC3-C400-494D-BB74-88C0150A04E6}" name="Column4564" dataDxfId="23599" totalsRowDxfId="23598"/>
    <tableColumn id="4586" xr3:uid="{BDDA0012-0C92-442C-AB84-D38CE687E571}" name="Column4565" dataDxfId="23597" totalsRowDxfId="23596"/>
    <tableColumn id="4587" xr3:uid="{5712BA2F-9DE6-4038-AF15-39F393B3C707}" name="Column4566" dataDxfId="23595" totalsRowDxfId="23594"/>
    <tableColumn id="4588" xr3:uid="{3FB11AD7-A543-4308-AEBB-69CF154BA672}" name="Column4567" dataDxfId="23593" totalsRowDxfId="23592"/>
    <tableColumn id="4589" xr3:uid="{E6876E09-5324-4FEA-93A3-1A29E7FB55F0}" name="Column4568" dataDxfId="23591" totalsRowDxfId="23590"/>
    <tableColumn id="4590" xr3:uid="{FCC3DCF9-05F1-429F-96CB-A808837F3955}" name="Column4569" dataDxfId="23589" totalsRowDxfId="23588"/>
    <tableColumn id="4591" xr3:uid="{AF02DAE8-D809-4D3C-AF6C-D9D0ECB2F1F0}" name="Column4570" dataDxfId="23587" totalsRowDxfId="23586"/>
    <tableColumn id="4592" xr3:uid="{CC3334CD-07F1-4EEB-9062-84094B53A70D}" name="Column4571" dataDxfId="23585" totalsRowDxfId="23584"/>
    <tableColumn id="4593" xr3:uid="{386AADE7-1032-4491-81C6-FD7FF5E30237}" name="Column4572" dataDxfId="23583" totalsRowDxfId="23582"/>
    <tableColumn id="4594" xr3:uid="{3D9E1FC2-577D-452F-9F86-C9D6ABB377FE}" name="Column4573" dataDxfId="23581" totalsRowDxfId="23580"/>
    <tableColumn id="4595" xr3:uid="{FCA0C958-4483-4F0C-8B18-86129A18DFAC}" name="Column4574" dataDxfId="23579" totalsRowDxfId="23578"/>
    <tableColumn id="4596" xr3:uid="{A6270D61-E704-41EE-9273-6F205E42F945}" name="Column4575" dataDxfId="23577" totalsRowDxfId="23576"/>
    <tableColumn id="4597" xr3:uid="{DA8C32BB-AC67-45F7-810D-2071E2D0D8B3}" name="Column4576" dataDxfId="23575" totalsRowDxfId="23574"/>
    <tableColumn id="4598" xr3:uid="{4AA976FA-5B75-4071-8849-5D77B25FFEA2}" name="Column4577" dataDxfId="23573" totalsRowDxfId="23572"/>
    <tableColumn id="4599" xr3:uid="{D6CEF786-F875-4065-8618-61850A6A0C12}" name="Column4578" dataDxfId="23571" totalsRowDxfId="23570"/>
    <tableColumn id="4600" xr3:uid="{4275B05E-F9F8-40C1-BC59-E567F6839173}" name="Column4579" dataDxfId="23569" totalsRowDxfId="23568"/>
    <tableColumn id="4601" xr3:uid="{CA9C9D59-05D1-44FA-92E4-36FA9280197F}" name="Column4580" dataDxfId="23567" totalsRowDxfId="23566"/>
    <tableColumn id="4602" xr3:uid="{16E55269-8997-421B-9ADA-AD03B4017262}" name="Column4581" dataDxfId="23565" totalsRowDxfId="23564"/>
    <tableColumn id="4603" xr3:uid="{D90EA655-3C2B-4A48-94B1-AAC35CAE9CBD}" name="Column4582" dataDxfId="23563" totalsRowDxfId="23562"/>
    <tableColumn id="4604" xr3:uid="{F35E06B3-D276-4818-ACEE-5A52C7650420}" name="Column4583" dataDxfId="23561" totalsRowDxfId="23560"/>
    <tableColumn id="4605" xr3:uid="{D7D81257-D4B2-432A-861E-F72085E8595F}" name="Column4584" dataDxfId="23559" totalsRowDxfId="23558"/>
    <tableColumn id="4606" xr3:uid="{65E8AC04-D12D-4E08-863F-F55BFF994ADF}" name="Column4585" dataDxfId="23557" totalsRowDxfId="23556"/>
    <tableColumn id="4607" xr3:uid="{7F04B565-E028-497F-8930-F0842485A819}" name="Column4586" dataDxfId="23555" totalsRowDxfId="23554"/>
    <tableColumn id="4608" xr3:uid="{18C3761F-3BEC-445C-A0E0-4D85BE30CC4D}" name="Column4587" dataDxfId="23553" totalsRowDxfId="23552"/>
    <tableColumn id="4609" xr3:uid="{F6DAE955-9DB1-40DF-BE7D-DDF793121692}" name="Column4588" dataDxfId="23551" totalsRowDxfId="23550"/>
    <tableColumn id="4610" xr3:uid="{54563E31-CF22-4ADC-8A8A-D2837C76CA90}" name="Column4589" dataDxfId="23549" totalsRowDxfId="23548"/>
    <tableColumn id="4611" xr3:uid="{D5F0AC3A-E243-4375-8CE3-EB3524543B19}" name="Column4590" dataDxfId="23547" totalsRowDxfId="23546"/>
    <tableColumn id="4612" xr3:uid="{F436B57D-67CB-4058-81A0-BAA483076406}" name="Column4591" dataDxfId="23545" totalsRowDxfId="23544"/>
    <tableColumn id="4613" xr3:uid="{CBFF99D2-68B6-43F5-B423-A0A6835C9963}" name="Column4592" dataDxfId="23543" totalsRowDxfId="23542"/>
    <tableColumn id="4614" xr3:uid="{9024A1BF-6E50-4280-A9C7-0989D031E627}" name="Column4593" dataDxfId="23541" totalsRowDxfId="23540"/>
    <tableColumn id="4615" xr3:uid="{C9C2FC94-05B7-4295-8041-D36FDD4F690D}" name="Column4594" dataDxfId="23539" totalsRowDxfId="23538"/>
    <tableColumn id="4616" xr3:uid="{67D3D1A3-4217-4AE2-96B1-99173DB276FE}" name="Column4595" dataDxfId="23537" totalsRowDxfId="23536"/>
    <tableColumn id="4617" xr3:uid="{7F07DF24-6B8E-4704-A313-BBBF62681CCD}" name="Column4596" dataDxfId="23535" totalsRowDxfId="23534"/>
    <tableColumn id="4618" xr3:uid="{5EEE9E17-69D8-450C-A127-6B030014D2EC}" name="Column4597" dataDxfId="23533" totalsRowDxfId="23532"/>
    <tableColumn id="4619" xr3:uid="{48E11984-3E41-4AC5-931B-869ABDED8357}" name="Column4598" dataDxfId="23531" totalsRowDxfId="23530"/>
    <tableColumn id="4620" xr3:uid="{299F72C7-DF21-4F1E-85C7-3FEC953353C8}" name="Column4599" dataDxfId="23529" totalsRowDxfId="23528"/>
    <tableColumn id="4621" xr3:uid="{0449BDEA-44E5-4F07-B434-2AC9F1DCE088}" name="Column4600" dataDxfId="23527" totalsRowDxfId="23526"/>
    <tableColumn id="4622" xr3:uid="{8AA97F03-42D5-45CB-9F4C-86BE3BCB49A0}" name="Column4601" dataDxfId="23525" totalsRowDxfId="23524"/>
    <tableColumn id="4623" xr3:uid="{7E5F9D45-69AF-48CF-BC25-AFEDE77A851E}" name="Column4602" dataDxfId="23523" totalsRowDxfId="23522"/>
    <tableColumn id="4624" xr3:uid="{FA6C4D10-1212-405E-B30E-8CABE42547F6}" name="Column4603" dataDxfId="23521" totalsRowDxfId="23520"/>
    <tableColumn id="4625" xr3:uid="{38F5183D-47C9-42AD-A280-EEA0EEE361AB}" name="Column4604" dataDxfId="23519" totalsRowDxfId="23518"/>
    <tableColumn id="4626" xr3:uid="{AE27B38D-38EE-4B10-9567-EDD9CED3241A}" name="Column4605" dataDxfId="23517" totalsRowDxfId="23516"/>
    <tableColumn id="4627" xr3:uid="{EAC439FB-9742-425B-AFD9-FEA248643017}" name="Column4606" dataDxfId="23515" totalsRowDxfId="23514"/>
    <tableColumn id="4628" xr3:uid="{E23F186A-5111-4726-942A-05D7E73AB142}" name="Column4607" dataDxfId="23513" totalsRowDxfId="23512"/>
    <tableColumn id="4629" xr3:uid="{F0F2D475-F39A-4080-81FA-BDF9E8B40FD8}" name="Column4608" dataDxfId="23511" totalsRowDxfId="23510"/>
    <tableColumn id="4630" xr3:uid="{CB71992C-6C41-4E18-AE63-9957520CA53D}" name="Column4609" dataDxfId="23509" totalsRowDxfId="23508"/>
    <tableColumn id="4631" xr3:uid="{0ED5AF3F-138F-47FE-9FF8-E26FCEB5BD71}" name="Column4610" dataDxfId="23507" totalsRowDxfId="23506"/>
    <tableColumn id="4632" xr3:uid="{8DE0DE9A-3005-4187-9341-BE8E51C2032C}" name="Column4611" dataDxfId="23505" totalsRowDxfId="23504"/>
    <tableColumn id="4633" xr3:uid="{644FCF8E-FD98-4EFC-9AE9-52A95B351645}" name="Column4612" dataDxfId="23503" totalsRowDxfId="23502"/>
    <tableColumn id="4634" xr3:uid="{B9CB3EA6-C815-4B11-AA3B-0F08595078EE}" name="Column4613" dataDxfId="23501" totalsRowDxfId="23500"/>
    <tableColumn id="4635" xr3:uid="{F0C3D9DB-5F7D-42BF-A54E-981B153F8762}" name="Column4614" dataDxfId="23499" totalsRowDxfId="23498"/>
    <tableColumn id="4636" xr3:uid="{BDBC55DD-A181-4285-982C-9F8DED2110AF}" name="Column4615" dataDxfId="23497" totalsRowDxfId="23496"/>
    <tableColumn id="4637" xr3:uid="{22FC1876-634E-4A7A-B9E5-DD8666283B57}" name="Column4616" dataDxfId="23495" totalsRowDxfId="23494"/>
    <tableColumn id="4638" xr3:uid="{1B7D0E8A-5292-47ED-92FB-E18320DFFE73}" name="Column4617" dataDxfId="23493" totalsRowDxfId="23492"/>
    <tableColumn id="4639" xr3:uid="{56267DCD-1974-4232-9DD8-CC7A41096032}" name="Column4618" dataDxfId="23491" totalsRowDxfId="23490"/>
    <tableColumn id="4640" xr3:uid="{B8F8186B-5B31-46C2-8D11-A7CDD3B7A2A8}" name="Column4619" dataDxfId="23489" totalsRowDxfId="23488"/>
    <tableColumn id="4641" xr3:uid="{2FEAC96E-E975-4237-9332-C734BDE3DF55}" name="Column4620" dataDxfId="23487" totalsRowDxfId="23486"/>
    <tableColumn id="4642" xr3:uid="{187DD289-A061-493C-AF28-54754EE925F9}" name="Column4621" dataDxfId="23485" totalsRowDxfId="23484"/>
    <tableColumn id="4643" xr3:uid="{8AE5E6FB-5189-4FE4-AD7D-0F49F78C8550}" name="Column4622" dataDxfId="23483" totalsRowDxfId="23482"/>
    <tableColumn id="4644" xr3:uid="{9CA50F4D-B34B-4D5E-B683-6BCF69457194}" name="Column4623" dataDxfId="23481" totalsRowDxfId="23480"/>
    <tableColumn id="4645" xr3:uid="{648A3D0E-69A9-4761-AC22-A684794E8962}" name="Column4624" dataDxfId="23479" totalsRowDxfId="23478"/>
    <tableColumn id="4646" xr3:uid="{6C30AAEA-DFAE-43C6-A7D4-F50BB6FE74AF}" name="Column4625" dataDxfId="23477" totalsRowDxfId="23476"/>
    <tableColumn id="4647" xr3:uid="{24BB766C-BC30-44FD-ACE6-AC3FD219A303}" name="Column4626" dataDxfId="23475" totalsRowDxfId="23474"/>
    <tableColumn id="4648" xr3:uid="{7A31ECAA-194E-4271-AB97-D46B42B34D20}" name="Column4627" dataDxfId="23473" totalsRowDxfId="23472"/>
    <tableColumn id="4649" xr3:uid="{3BBEF788-ABDF-4332-AB97-A78B9DB6B7E9}" name="Column4628" dataDxfId="23471" totalsRowDxfId="23470"/>
    <tableColumn id="4650" xr3:uid="{803B5421-3C65-45F1-B16D-E315A25823AA}" name="Column4629" dataDxfId="23469" totalsRowDxfId="23468"/>
    <tableColumn id="4651" xr3:uid="{BB00261C-FCF6-4E77-A39E-9C4EFCED561D}" name="Column4630" dataDxfId="23467" totalsRowDxfId="23466"/>
    <tableColumn id="4652" xr3:uid="{14078405-322B-416A-8EA5-53C3DE632697}" name="Column4631" dataDxfId="23465" totalsRowDxfId="23464"/>
    <tableColumn id="4653" xr3:uid="{2FD59B77-10CD-439E-8AB2-C2045CCE2E2F}" name="Column4632" dataDxfId="23463" totalsRowDxfId="23462"/>
    <tableColumn id="4654" xr3:uid="{E08DBB74-8EFC-42C4-B3AC-656E2A799D82}" name="Column4633" dataDxfId="23461" totalsRowDxfId="23460"/>
    <tableColumn id="4655" xr3:uid="{A9F45EDD-CBB9-400A-B765-481E8E630F61}" name="Column4634" dataDxfId="23459" totalsRowDxfId="23458"/>
    <tableColumn id="4656" xr3:uid="{9D26E89A-EF45-41F0-B86D-9D154B2C3104}" name="Column4635" dataDxfId="23457" totalsRowDxfId="23456"/>
    <tableColumn id="4657" xr3:uid="{3CB77CC2-7610-4659-BDA3-355736F7A1DA}" name="Column4636" dataDxfId="23455" totalsRowDxfId="23454"/>
    <tableColumn id="4658" xr3:uid="{E19EAE0F-36A7-4157-893A-BF7661D8A183}" name="Column4637" dataDxfId="23453" totalsRowDxfId="23452"/>
    <tableColumn id="4659" xr3:uid="{5741329B-382F-4521-A7A9-87BF3D605DA0}" name="Column4638" dataDxfId="23451" totalsRowDxfId="23450"/>
    <tableColumn id="4660" xr3:uid="{A7D49755-04EC-44B7-8722-87BDE7AB1201}" name="Column4639" dataDxfId="23449" totalsRowDxfId="23448"/>
    <tableColumn id="4661" xr3:uid="{255EADF6-B651-42AD-96D9-FD08D8DD3CB3}" name="Column4640" dataDxfId="23447" totalsRowDxfId="23446"/>
    <tableColumn id="4662" xr3:uid="{E55EDB9F-9663-46ED-87E6-F79FC4B5E269}" name="Column4641" dataDxfId="23445" totalsRowDxfId="23444"/>
    <tableColumn id="4663" xr3:uid="{2FB471B7-BED8-4669-BFD3-9038B74310C0}" name="Column4642" dataDxfId="23443" totalsRowDxfId="23442"/>
    <tableColumn id="4664" xr3:uid="{F6DDB5AC-012E-494B-B2CF-5C1FAF3E37BA}" name="Column4643" dataDxfId="23441" totalsRowDxfId="23440"/>
    <tableColumn id="4665" xr3:uid="{6682FD3B-C541-49DB-A595-ECBF29C78082}" name="Column4644" dataDxfId="23439" totalsRowDxfId="23438"/>
    <tableColumn id="4666" xr3:uid="{F169BADB-D9F3-427F-B06E-34E944B19333}" name="Column4645" dataDxfId="23437" totalsRowDxfId="23436"/>
    <tableColumn id="4667" xr3:uid="{A8B522C4-0871-4E1C-A585-802422474711}" name="Column4646" dataDxfId="23435" totalsRowDxfId="23434"/>
    <tableColumn id="4668" xr3:uid="{69FF3873-734D-46DE-ACDD-9D599AD38CBF}" name="Column4647" dataDxfId="23433" totalsRowDxfId="23432"/>
    <tableColumn id="4669" xr3:uid="{1F563A69-69CE-4250-B5A8-E74AE69FD666}" name="Column4648" dataDxfId="23431" totalsRowDxfId="23430"/>
    <tableColumn id="4670" xr3:uid="{E5AC96EB-D0B3-477F-B1B6-DFB3F30845F8}" name="Column4649" dataDxfId="23429" totalsRowDxfId="23428"/>
    <tableColumn id="4671" xr3:uid="{92770D99-3866-457D-B9E1-EF6B6BEC1DF6}" name="Column4650" dataDxfId="23427" totalsRowDxfId="23426"/>
    <tableColumn id="4672" xr3:uid="{DE9BD53D-95EC-497A-B4C8-394DE0FA2022}" name="Column4651" dataDxfId="23425" totalsRowDxfId="23424"/>
    <tableColumn id="4673" xr3:uid="{0301D708-9F7E-4F48-8788-035E1DE99CE6}" name="Column4652" dataDxfId="23423" totalsRowDxfId="23422"/>
    <tableColumn id="4674" xr3:uid="{57345FB8-D3CB-4811-AD6F-536EC36803DF}" name="Column4653" dataDxfId="23421" totalsRowDxfId="23420"/>
    <tableColumn id="4675" xr3:uid="{642700FD-5BF5-4FE4-A93C-F11B08B5E8AA}" name="Column4654" dataDxfId="23419" totalsRowDxfId="23418"/>
    <tableColumn id="4676" xr3:uid="{16A96490-356C-4BEB-BDA4-C25A62B11881}" name="Column4655" dataDxfId="23417" totalsRowDxfId="23416"/>
    <tableColumn id="4677" xr3:uid="{A9982708-7F75-414F-8743-84B393DB5AEE}" name="Column4656" dataDxfId="23415" totalsRowDxfId="23414"/>
    <tableColumn id="4678" xr3:uid="{2D62BBE6-5DDE-4250-935D-115C59EB8B53}" name="Column4657" dataDxfId="23413" totalsRowDxfId="23412"/>
    <tableColumn id="4679" xr3:uid="{E4AA8DEA-A44D-489C-A37D-57AAA3A90CE9}" name="Column4658" dataDxfId="23411" totalsRowDxfId="23410"/>
    <tableColumn id="4680" xr3:uid="{8ECC214D-6178-4E4B-9366-7E60791A84E9}" name="Column4659" dataDxfId="23409" totalsRowDxfId="23408"/>
    <tableColumn id="4681" xr3:uid="{10D39BAC-A8A5-474B-837E-9F8676481D64}" name="Column4660" dataDxfId="23407" totalsRowDxfId="23406"/>
    <tableColumn id="4682" xr3:uid="{4013F856-FB23-4544-B53B-99CA95C6381A}" name="Column4661" dataDxfId="23405" totalsRowDxfId="23404"/>
    <tableColumn id="4683" xr3:uid="{9D656820-BDDD-4114-8C9A-8A6C7CACB1A8}" name="Column4662" dataDxfId="23403" totalsRowDxfId="23402"/>
    <tableColumn id="4684" xr3:uid="{DD8FD4FA-9344-4C53-B4E2-256CBCC6427E}" name="Column4663" dataDxfId="23401" totalsRowDxfId="23400"/>
    <tableColumn id="4685" xr3:uid="{BD2DE7F0-C82E-4421-8237-466803315FE0}" name="Column4664" dataDxfId="23399" totalsRowDxfId="23398"/>
    <tableColumn id="4686" xr3:uid="{E6E017A5-64EA-4E53-BA77-8D4A7FA6C14A}" name="Column4665" dataDxfId="23397" totalsRowDxfId="23396"/>
    <tableColumn id="4687" xr3:uid="{50454362-9780-4CE7-AD36-1D1D5620FC1C}" name="Column4666" dataDxfId="23395" totalsRowDxfId="23394"/>
    <tableColumn id="4688" xr3:uid="{0BFCDDB7-4C3A-409B-824C-AB540030A1CC}" name="Column4667" dataDxfId="23393" totalsRowDxfId="23392"/>
    <tableColumn id="4689" xr3:uid="{2CB77CCD-3461-49C0-8667-685B0B3E3915}" name="Column4668" dataDxfId="23391" totalsRowDxfId="23390"/>
    <tableColumn id="4690" xr3:uid="{8F33278B-ADB0-43AC-958A-B980BCD3DBBA}" name="Column4669" dataDxfId="23389" totalsRowDxfId="23388"/>
    <tableColumn id="4691" xr3:uid="{4D80F0B2-AFAD-46A9-B201-87FDA6AE29E2}" name="Column4670" dataDxfId="23387" totalsRowDxfId="23386"/>
    <tableColumn id="4692" xr3:uid="{D894C4B3-1283-4E52-9058-E91FDD7FC2D1}" name="Column4671" dataDxfId="23385" totalsRowDxfId="23384"/>
    <tableColumn id="4693" xr3:uid="{C051ACA7-288E-498A-853F-E7155274784D}" name="Column4672" dataDxfId="23383" totalsRowDxfId="23382"/>
    <tableColumn id="4694" xr3:uid="{45861090-A121-43ED-9258-87E58A94B07A}" name="Column4673" dataDxfId="23381" totalsRowDxfId="23380"/>
    <tableColumn id="4695" xr3:uid="{495CDA6F-3346-481D-A016-611AE0D873F6}" name="Column4674" dataDxfId="23379" totalsRowDxfId="23378"/>
    <tableColumn id="4696" xr3:uid="{F919D78A-C540-49F2-A9CE-DFAAF126F027}" name="Column4675" dataDxfId="23377" totalsRowDxfId="23376"/>
    <tableColumn id="4697" xr3:uid="{EA8535ED-74F9-48DC-9DF4-7DC50C712921}" name="Column4676" dataDxfId="23375" totalsRowDxfId="23374"/>
    <tableColumn id="4698" xr3:uid="{226E3DF8-EDAF-488B-BD5F-EC7D76B47B42}" name="Column4677" dataDxfId="23373" totalsRowDxfId="23372"/>
    <tableColumn id="4699" xr3:uid="{67FEB8FE-FA8B-4DBF-907F-A31FEBDB9FC4}" name="Column4678" dataDxfId="23371" totalsRowDxfId="23370"/>
    <tableColumn id="4700" xr3:uid="{C9157A50-ACDB-4E04-922B-55BAEFE09AEA}" name="Column4679" dataDxfId="23369" totalsRowDxfId="23368"/>
    <tableColumn id="4701" xr3:uid="{C6FB2F2D-14B1-4B23-B361-AD33FAFDCF75}" name="Column4680" dataDxfId="23367" totalsRowDxfId="23366"/>
    <tableColumn id="4702" xr3:uid="{51BBD4E0-B254-4E51-9B5C-9095AB8F1028}" name="Column4681" dataDxfId="23365" totalsRowDxfId="23364"/>
    <tableColumn id="4703" xr3:uid="{75C7AA45-BCE0-4E63-9B8C-75CEDDAF3ED2}" name="Column4682" dataDxfId="23363" totalsRowDxfId="23362"/>
    <tableColumn id="4704" xr3:uid="{A9D17BD4-B634-4469-B9B6-030E56CE6F93}" name="Column4683" dataDxfId="23361" totalsRowDxfId="23360"/>
    <tableColumn id="4705" xr3:uid="{82F0F66D-099E-4665-902F-6589F71D1FFB}" name="Column4684" dataDxfId="23359" totalsRowDxfId="23358"/>
    <tableColumn id="4706" xr3:uid="{3A1E09E7-5409-44A6-8982-E30A9C98C9E7}" name="Column4685" dataDxfId="23357" totalsRowDxfId="23356"/>
    <tableColumn id="4707" xr3:uid="{C8ED7D91-3574-413D-927E-1405352CCC4C}" name="Column4686" dataDxfId="23355" totalsRowDxfId="23354"/>
    <tableColumn id="4708" xr3:uid="{D98D0D5D-7391-49DB-B595-07F42E46645F}" name="Column4687" dataDxfId="23353" totalsRowDxfId="23352"/>
    <tableColumn id="4709" xr3:uid="{4AE35E9F-9290-4459-AA98-8ED7D7125031}" name="Column4688" dataDxfId="23351" totalsRowDxfId="23350"/>
    <tableColumn id="4710" xr3:uid="{B7FE7C76-BDC0-4C7F-AE9A-F97365FEE7D3}" name="Column4689" dataDxfId="23349" totalsRowDxfId="23348"/>
    <tableColumn id="4711" xr3:uid="{0F486AFF-0024-4B2A-A399-ECF9DDFE8742}" name="Column4690" dataDxfId="23347" totalsRowDxfId="23346"/>
    <tableColumn id="4712" xr3:uid="{F12AF197-837B-4926-8CC4-EDC7F0E85464}" name="Column4691" dataDxfId="23345" totalsRowDxfId="23344"/>
    <tableColumn id="4713" xr3:uid="{D8A994E3-457C-4791-BDA2-17C6A4D03219}" name="Column4692" dataDxfId="23343" totalsRowDxfId="23342"/>
    <tableColumn id="4714" xr3:uid="{806A848D-2992-41AF-9383-455722E93EFD}" name="Column4693" dataDxfId="23341" totalsRowDxfId="23340"/>
    <tableColumn id="4715" xr3:uid="{1A7FCCB4-0673-4B77-97F6-A49EE93D2A86}" name="Column4694" dataDxfId="23339" totalsRowDxfId="23338"/>
    <tableColumn id="4716" xr3:uid="{46979AD7-931B-40D0-9EF4-041BB6B725F9}" name="Column4695" dataDxfId="23337" totalsRowDxfId="23336"/>
    <tableColumn id="4717" xr3:uid="{2F9B7CDF-35DB-47BB-AB27-68D913C1605C}" name="Column4696" dataDxfId="23335" totalsRowDxfId="23334"/>
    <tableColumn id="4718" xr3:uid="{43696F70-BF61-402B-96B5-C7763AC51396}" name="Column4697" dataDxfId="23333" totalsRowDxfId="23332"/>
    <tableColumn id="4719" xr3:uid="{B5DDF39A-0FD2-494A-8646-F83013CCBB98}" name="Column4698" dataDxfId="23331" totalsRowDxfId="23330"/>
    <tableColumn id="4720" xr3:uid="{03D214F4-37F7-49A1-9396-DB73172F35D7}" name="Column4699" dataDxfId="23329" totalsRowDxfId="23328"/>
    <tableColumn id="4721" xr3:uid="{4FD43ADB-A72C-4BFE-8908-4C2FDB717E25}" name="Column4700" dataDxfId="23327" totalsRowDxfId="23326"/>
    <tableColumn id="4722" xr3:uid="{0CB3A8F8-2430-4CF0-A73A-6A2099C28224}" name="Column4701" dataDxfId="23325" totalsRowDxfId="23324"/>
    <tableColumn id="4723" xr3:uid="{21F94162-70B6-4F20-B605-327C0A6D081A}" name="Column4702" dataDxfId="23323" totalsRowDxfId="23322"/>
    <tableColumn id="4724" xr3:uid="{B0E2749B-1ECA-4C72-9C25-A93BA7C07192}" name="Column4703" dataDxfId="23321" totalsRowDxfId="23320"/>
    <tableColumn id="4725" xr3:uid="{507387DB-7563-410D-AB64-232BBEB5EE48}" name="Column4704" dataDxfId="23319" totalsRowDxfId="23318"/>
    <tableColumn id="4726" xr3:uid="{E03BA1B5-8C76-4CF5-8107-3E70422954BE}" name="Column4705" dataDxfId="23317" totalsRowDxfId="23316"/>
    <tableColumn id="4727" xr3:uid="{AFC8673A-D72B-4A62-AAA8-8F94C981834C}" name="Column4706" dataDxfId="23315" totalsRowDxfId="23314"/>
    <tableColumn id="4728" xr3:uid="{AFE00681-DB9E-42D4-A9EA-6DEADFD15FF7}" name="Column4707" dataDxfId="23313" totalsRowDxfId="23312"/>
    <tableColumn id="4729" xr3:uid="{EDE12E93-8704-4B11-A48A-379D6241DEE0}" name="Column4708" dataDxfId="23311" totalsRowDxfId="23310"/>
    <tableColumn id="4730" xr3:uid="{AD6CD22A-E5D1-4F74-949A-31D8A5370BCC}" name="Column4709" dataDxfId="23309" totalsRowDxfId="23308"/>
    <tableColumn id="4731" xr3:uid="{E3EB114D-B7B9-4BB4-A4B1-4712D1304E62}" name="Column4710" dataDxfId="23307" totalsRowDxfId="23306"/>
    <tableColumn id="4732" xr3:uid="{E734EF37-BE01-410C-A25B-C76DAF84D001}" name="Column4711" dataDxfId="23305" totalsRowDxfId="23304"/>
    <tableColumn id="4733" xr3:uid="{0FBFB579-312D-465E-B955-3E00CF85531E}" name="Column4712" dataDxfId="23303" totalsRowDxfId="23302"/>
    <tableColumn id="4734" xr3:uid="{474A5450-CE07-43BC-8459-C9D3DB8D4913}" name="Column4713" dataDxfId="23301" totalsRowDxfId="23300"/>
    <tableColumn id="4735" xr3:uid="{BC2929C6-B3B2-4560-92FF-32F4AB8294EB}" name="Column4714" dataDxfId="23299" totalsRowDxfId="23298"/>
    <tableColumn id="4736" xr3:uid="{BEC42D77-1536-4132-8C5A-2849C3AA0609}" name="Column4715" dataDxfId="23297" totalsRowDxfId="23296"/>
    <tableColumn id="4737" xr3:uid="{A6C585AB-00F9-48C7-9E3F-C4D7F3F8CDDA}" name="Column4716" dataDxfId="23295" totalsRowDxfId="23294"/>
    <tableColumn id="4738" xr3:uid="{9C46910D-3C8F-4803-9B35-332721A4E970}" name="Column4717" dataDxfId="23293" totalsRowDxfId="23292"/>
    <tableColumn id="4739" xr3:uid="{B89DB77A-1358-4611-BBB4-524856D38AE6}" name="Column4718" dataDxfId="23291" totalsRowDxfId="23290"/>
    <tableColumn id="4740" xr3:uid="{D629F8A9-E45F-499E-9D9C-72258512C901}" name="Column4719" dataDxfId="23289" totalsRowDxfId="23288"/>
    <tableColumn id="4741" xr3:uid="{A832D6C3-99E6-48A8-9475-B33F4BA6A9E0}" name="Column4720" dataDxfId="23287" totalsRowDxfId="23286"/>
    <tableColumn id="4742" xr3:uid="{E368ECDA-A40E-477A-8C59-97E9FFED574E}" name="Column4721" dataDxfId="23285" totalsRowDxfId="23284"/>
    <tableColumn id="4743" xr3:uid="{FED08EF8-82CC-4921-B07A-A23C0AB72B09}" name="Column4722" dataDxfId="23283" totalsRowDxfId="23282"/>
    <tableColumn id="4744" xr3:uid="{2DB08422-F8BE-4AEB-85FC-053921C9C0BB}" name="Column4723" dataDxfId="23281" totalsRowDxfId="23280"/>
    <tableColumn id="4745" xr3:uid="{F979909E-C32C-4C7A-A0FE-FB51B0A3384C}" name="Column4724" dataDxfId="23279" totalsRowDxfId="23278"/>
    <tableColumn id="4746" xr3:uid="{CD825834-C91C-45CA-BAC9-A4F932D3BB98}" name="Column4725" dataDxfId="23277" totalsRowDxfId="23276"/>
    <tableColumn id="4747" xr3:uid="{53CAA14A-0414-460A-9D60-085762BE3082}" name="Column4726" dataDxfId="23275" totalsRowDxfId="23274"/>
    <tableColumn id="4748" xr3:uid="{2D95824F-E2B6-427D-B854-A8FF4877108D}" name="Column4727" dataDxfId="23273" totalsRowDxfId="23272"/>
    <tableColumn id="4749" xr3:uid="{98DAA9A2-69EB-486D-B07D-848F6E88B2F2}" name="Column4728" dataDxfId="23271" totalsRowDxfId="23270"/>
    <tableColumn id="4750" xr3:uid="{66810694-6EBB-4D53-9E97-38249BDFC546}" name="Column4729" dataDxfId="23269" totalsRowDxfId="23268"/>
    <tableColumn id="4751" xr3:uid="{786D8F5F-CF4A-4183-B08B-848542975476}" name="Column4730" dataDxfId="23267" totalsRowDxfId="23266"/>
    <tableColumn id="4752" xr3:uid="{7234A3F7-3CAB-49F3-B967-DAE2930345DC}" name="Column4731" dataDxfId="23265" totalsRowDxfId="23264"/>
    <tableColumn id="4753" xr3:uid="{DCCE68C2-0AEB-4D41-BDC9-CCBB86B6C575}" name="Column4732" dataDxfId="23263" totalsRowDxfId="23262"/>
    <tableColumn id="4754" xr3:uid="{382F3738-ECC5-46C2-B008-B1FEDCB91A81}" name="Column4733" dataDxfId="23261" totalsRowDxfId="23260"/>
    <tableColumn id="4755" xr3:uid="{CC2B8E71-D5C4-4433-BF1A-F761032139F2}" name="Column4734" dataDxfId="23259" totalsRowDxfId="23258"/>
    <tableColumn id="4756" xr3:uid="{1DBE845F-A18F-48C3-80F3-EAC3A9C84B59}" name="Column4735" dataDxfId="23257" totalsRowDxfId="23256"/>
    <tableColumn id="4757" xr3:uid="{446BAABD-518E-4903-848E-D61ADA9E018E}" name="Column4736" dataDxfId="23255" totalsRowDxfId="23254"/>
    <tableColumn id="4758" xr3:uid="{EF0F6A0B-0257-47F5-84C9-5759F82F9617}" name="Column4737" dataDxfId="23253" totalsRowDxfId="23252"/>
    <tableColumn id="4759" xr3:uid="{BE94C5E4-1565-44BC-8BE6-836684D8F906}" name="Column4738" dataDxfId="23251" totalsRowDxfId="23250"/>
    <tableColumn id="4760" xr3:uid="{6E995E6B-257A-47FA-A381-81BE603F35DC}" name="Column4739" dataDxfId="23249" totalsRowDxfId="23248"/>
    <tableColumn id="4761" xr3:uid="{B373C88B-636C-4159-92F7-ED3AFB66E6DB}" name="Column4740" dataDxfId="23247" totalsRowDxfId="23246"/>
    <tableColumn id="4762" xr3:uid="{C5B6AAA5-6AC2-41A1-B4A9-D3A199C9E4A5}" name="Column4741" dataDxfId="23245" totalsRowDxfId="23244"/>
    <tableColumn id="4763" xr3:uid="{1C9D664E-E916-47DE-9286-7E6AC73B03FF}" name="Column4742" dataDxfId="23243" totalsRowDxfId="23242"/>
    <tableColumn id="4764" xr3:uid="{13876F32-5644-49A6-AEAE-1D929BA50377}" name="Column4743" dataDxfId="23241" totalsRowDxfId="23240"/>
    <tableColumn id="4765" xr3:uid="{B03ABF46-67CE-4A5C-8315-37CCE5D92995}" name="Column4744" dataDxfId="23239" totalsRowDxfId="23238"/>
    <tableColumn id="4766" xr3:uid="{E932122E-2639-4BAD-8C58-88519036D644}" name="Column4745" dataDxfId="23237" totalsRowDxfId="23236"/>
    <tableColumn id="4767" xr3:uid="{F196E74A-8117-445D-ADAE-5378D4DC2AFC}" name="Column4746" dataDxfId="23235" totalsRowDxfId="23234"/>
    <tableColumn id="4768" xr3:uid="{4DDED66A-6A49-472B-8B51-B6F6DD4486FF}" name="Column4747" dataDxfId="23233" totalsRowDxfId="23232"/>
    <tableColumn id="4769" xr3:uid="{2F178059-FABA-41E0-BDD1-5F5860A6A30C}" name="Column4748" dataDxfId="23231" totalsRowDxfId="23230"/>
    <tableColumn id="4770" xr3:uid="{FBB599D2-B563-43EB-8FA5-11C023775BF2}" name="Column4749" dataDxfId="23229" totalsRowDxfId="23228"/>
    <tableColumn id="4771" xr3:uid="{85301CA3-42EA-405B-A4D5-929031589ADA}" name="Column4750" dataDxfId="23227" totalsRowDxfId="23226"/>
    <tableColumn id="4772" xr3:uid="{8AF66946-2E00-4208-9B38-773285E08D61}" name="Column4751" dataDxfId="23225" totalsRowDxfId="23224"/>
    <tableColumn id="4773" xr3:uid="{4F6E751B-63E9-4B1B-83DA-050F15B97216}" name="Column4752" dataDxfId="23223" totalsRowDxfId="23222"/>
    <tableColumn id="4774" xr3:uid="{CBBE0793-15D5-4089-B7C5-12A70AAA7C10}" name="Column4753" dataDxfId="23221" totalsRowDxfId="23220"/>
    <tableColumn id="4775" xr3:uid="{4C71E32B-4B45-4188-A590-FEAF63DB6F54}" name="Column4754" dataDxfId="23219" totalsRowDxfId="23218"/>
    <tableColumn id="4776" xr3:uid="{FBEBC3EE-6D53-45B1-84E4-EBF177AD1AB5}" name="Column4755" dataDxfId="23217" totalsRowDxfId="23216"/>
    <tableColumn id="4777" xr3:uid="{6F3AFF5D-4587-4F5D-AFE7-BE4F05DC365D}" name="Column4756" dataDxfId="23215" totalsRowDxfId="23214"/>
    <tableColumn id="4778" xr3:uid="{19938379-96F4-4FE0-9297-1310B57D3ABB}" name="Column4757" dataDxfId="23213" totalsRowDxfId="23212"/>
    <tableColumn id="4779" xr3:uid="{F23E2BC3-AEC5-4703-B8F8-961919765F41}" name="Column4758" dataDxfId="23211" totalsRowDxfId="23210"/>
    <tableColumn id="4780" xr3:uid="{E8E399EA-E294-4236-8A7F-B9BA2B5F66E3}" name="Column4759" dataDxfId="23209" totalsRowDxfId="23208"/>
    <tableColumn id="4781" xr3:uid="{46102CD9-9FD5-41D2-A7DB-B891D0F6A32E}" name="Column4760" dataDxfId="23207" totalsRowDxfId="23206"/>
    <tableColumn id="4782" xr3:uid="{BCD03A66-695F-4E30-8C8E-7F93E59C1E94}" name="Column4761" dataDxfId="23205" totalsRowDxfId="23204"/>
    <tableColumn id="4783" xr3:uid="{AF554B0D-60C5-4449-85D9-50DC1060D579}" name="Column4762" dataDxfId="23203" totalsRowDxfId="23202"/>
    <tableColumn id="4784" xr3:uid="{6A1457B2-8054-49AE-A067-EDE3D951B84B}" name="Column4763" dataDxfId="23201" totalsRowDxfId="23200"/>
    <tableColumn id="4785" xr3:uid="{521A59D9-63FA-4650-AB4D-EE32FC36276A}" name="Column4764" dataDxfId="23199" totalsRowDxfId="23198"/>
    <tableColumn id="4786" xr3:uid="{0214691C-7435-4808-A283-E49BEA24D636}" name="Column4765" dataDxfId="23197" totalsRowDxfId="23196"/>
    <tableColumn id="4787" xr3:uid="{51FB0B61-09F6-4961-A5D7-A4E775EC35F2}" name="Column4766" dataDxfId="23195" totalsRowDxfId="23194"/>
    <tableColumn id="4788" xr3:uid="{1783C8EB-9EAF-40B6-B5C8-74C8DBA54F62}" name="Column4767" dataDxfId="23193" totalsRowDxfId="23192"/>
    <tableColumn id="4789" xr3:uid="{04BD3AF0-BCE2-4375-99C3-89D5C27F6793}" name="Column4768" dataDxfId="23191" totalsRowDxfId="23190"/>
    <tableColumn id="4790" xr3:uid="{8AB29F03-B266-4277-905C-88E892B3EA38}" name="Column4769" dataDxfId="23189" totalsRowDxfId="23188"/>
    <tableColumn id="4791" xr3:uid="{CD51D73B-5298-4833-930A-1C0F8517CF11}" name="Column4770" dataDxfId="23187" totalsRowDxfId="23186"/>
    <tableColumn id="4792" xr3:uid="{B18BD57A-8507-4644-9E48-21D693CC6337}" name="Column4771" dataDxfId="23185" totalsRowDxfId="23184"/>
    <tableColumn id="4793" xr3:uid="{B4588E50-1947-4B6B-B4B7-6FCA88F956F6}" name="Column4772" dataDxfId="23183" totalsRowDxfId="23182"/>
    <tableColumn id="4794" xr3:uid="{47FCB3EE-B328-46CD-B4B5-24644BAD0D54}" name="Column4773" dataDxfId="23181" totalsRowDxfId="23180"/>
    <tableColumn id="4795" xr3:uid="{A2B22B6D-A429-497B-8C3C-BAD74525D378}" name="Column4774" dataDxfId="23179" totalsRowDxfId="23178"/>
    <tableColumn id="4796" xr3:uid="{B0F01D6A-A8B0-4C94-8A23-56E470C5C571}" name="Column4775" dataDxfId="23177" totalsRowDxfId="23176"/>
    <tableColumn id="4797" xr3:uid="{E2FF6DF2-5610-49C1-91B1-414CED9CD85D}" name="Column4776" dataDxfId="23175" totalsRowDxfId="23174"/>
    <tableColumn id="4798" xr3:uid="{333DD9C3-9F15-42A0-897A-2402EB6E3680}" name="Column4777" dataDxfId="23173" totalsRowDxfId="23172"/>
    <tableColumn id="4799" xr3:uid="{C4F101D3-AB22-4AFC-A075-837C22858D61}" name="Column4778" dataDxfId="23171" totalsRowDxfId="23170"/>
    <tableColumn id="4800" xr3:uid="{8358C143-B9BB-4506-BFDB-B0C15BAB2F84}" name="Column4779" dataDxfId="23169" totalsRowDxfId="23168"/>
    <tableColumn id="4801" xr3:uid="{C601F2C7-432C-4BC4-A3BD-01C83C4FE110}" name="Column4780" dataDxfId="23167" totalsRowDxfId="23166"/>
    <tableColumn id="4802" xr3:uid="{56060468-8676-4470-ADF4-0542856B002E}" name="Column4781" dataDxfId="23165" totalsRowDxfId="23164"/>
    <tableColumn id="4803" xr3:uid="{8C84E1C2-78B5-487D-8320-912CB589F0BD}" name="Column4782" dataDxfId="23163" totalsRowDxfId="23162"/>
    <tableColumn id="4804" xr3:uid="{FD2F93B7-B12E-4FC1-9E76-8C0CCE70D0FB}" name="Column4783" dataDxfId="23161" totalsRowDxfId="23160"/>
    <tableColumn id="4805" xr3:uid="{E2231AD8-3626-4A02-AC50-5374197585A6}" name="Column4784" dataDxfId="23159" totalsRowDxfId="23158"/>
    <tableColumn id="4806" xr3:uid="{959A0CA4-188E-476B-A6A3-ED8DC4E2E8C0}" name="Column4785" dataDxfId="23157" totalsRowDxfId="23156"/>
    <tableColumn id="4807" xr3:uid="{0D66B96D-6FCB-489B-9034-7642E0435001}" name="Column4786" dataDxfId="23155" totalsRowDxfId="23154"/>
    <tableColumn id="4808" xr3:uid="{DC380279-230D-4DE2-A894-8E46004F4881}" name="Column4787" dataDxfId="23153" totalsRowDxfId="23152"/>
    <tableColumn id="4809" xr3:uid="{603155C5-E99B-4795-938E-3F71E4DB788C}" name="Column4788" dataDxfId="23151" totalsRowDxfId="23150"/>
    <tableColumn id="4810" xr3:uid="{61ACA701-690D-4D87-9878-DE7C8430EE52}" name="Column4789" dataDxfId="23149" totalsRowDxfId="23148"/>
    <tableColumn id="4811" xr3:uid="{1B3BD5E8-C31F-4A1F-8CB3-1A07D7F4D903}" name="Column4790" dataDxfId="23147" totalsRowDxfId="23146"/>
    <tableColumn id="4812" xr3:uid="{070D969B-1117-4690-AE5C-ECA3B21ECE67}" name="Column4791" dataDxfId="23145" totalsRowDxfId="23144"/>
    <tableColumn id="4813" xr3:uid="{5BB15DAF-DB9A-4F10-8B89-3A5311C1B70C}" name="Column4792" dataDxfId="23143" totalsRowDxfId="23142"/>
    <tableColumn id="4814" xr3:uid="{AFD7F72A-3408-4E81-A5F5-98D0360C831A}" name="Column4793" dataDxfId="23141" totalsRowDxfId="23140"/>
    <tableColumn id="4815" xr3:uid="{7AE3B852-D839-4F7D-9E23-01994A02FDE6}" name="Column4794" dataDxfId="23139" totalsRowDxfId="23138"/>
    <tableColumn id="4816" xr3:uid="{C8ECB354-BD42-43AF-9E50-6ECC5B35C813}" name="Column4795" dataDxfId="23137" totalsRowDxfId="23136"/>
    <tableColumn id="4817" xr3:uid="{CF861C53-D3E8-4D54-AAF0-C21FCAEF81E0}" name="Column4796" dataDxfId="23135" totalsRowDxfId="23134"/>
    <tableColumn id="4818" xr3:uid="{F657BF83-A4DB-4244-90BC-38128329990B}" name="Column4797" dataDxfId="23133" totalsRowDxfId="23132"/>
    <tableColumn id="4819" xr3:uid="{BDBB7101-850A-4DBB-A60E-A413EDC8FCAA}" name="Column4798" dataDxfId="23131" totalsRowDxfId="23130"/>
    <tableColumn id="4820" xr3:uid="{32300093-F51B-4B7D-9D6D-E664FB927BAC}" name="Column4799" dataDxfId="23129" totalsRowDxfId="23128"/>
    <tableColumn id="4821" xr3:uid="{7CCC24E7-BFD5-4EB4-A557-03103A760CC6}" name="Column4800" dataDxfId="23127" totalsRowDxfId="23126"/>
    <tableColumn id="4822" xr3:uid="{A67455E4-3335-498C-B2B1-51428D2230F9}" name="Column4801" dataDxfId="23125" totalsRowDxfId="23124"/>
    <tableColumn id="4823" xr3:uid="{F6214CF9-A165-4165-8090-509FF7DDE4C5}" name="Column4802" dataDxfId="23123" totalsRowDxfId="23122"/>
    <tableColumn id="4824" xr3:uid="{7750B07C-2E26-44EF-98A9-C2D11004FFF0}" name="Column4803" dataDxfId="23121" totalsRowDxfId="23120"/>
    <tableColumn id="4825" xr3:uid="{2C18C7C8-FFB9-4108-87D9-875B22A91257}" name="Column4804" dataDxfId="23119" totalsRowDxfId="23118"/>
    <tableColumn id="4826" xr3:uid="{4F17C556-7531-4C5E-AD21-ADFB7082115F}" name="Column4805" dataDxfId="23117" totalsRowDxfId="23116"/>
    <tableColumn id="4827" xr3:uid="{D0B60D2A-E819-42B9-B242-F24124B61112}" name="Column4806" dataDxfId="23115" totalsRowDxfId="23114"/>
    <tableColumn id="4828" xr3:uid="{2DD5F18C-0551-4E9F-8774-0B2AA1BC3E84}" name="Column4807" dataDxfId="23113" totalsRowDxfId="23112"/>
    <tableColumn id="4829" xr3:uid="{F47A74E1-928E-4A32-B237-503BBCB67492}" name="Column4808" dataDxfId="23111" totalsRowDxfId="23110"/>
    <tableColumn id="4830" xr3:uid="{56CCAF87-4AA8-497B-8E7F-0B9E5BF57319}" name="Column4809" dataDxfId="23109" totalsRowDxfId="23108"/>
    <tableColumn id="4831" xr3:uid="{25115A10-D8AA-45A3-9E12-C43AE282E893}" name="Column4810" dataDxfId="23107" totalsRowDxfId="23106"/>
    <tableColumn id="4832" xr3:uid="{897AA61D-2B8D-45BF-9375-FBBA3066A7C8}" name="Column4811" dataDxfId="23105" totalsRowDxfId="23104"/>
    <tableColumn id="4833" xr3:uid="{71D5AC13-9B7B-4E98-8420-FC06D6B4DBE2}" name="Column4812" dataDxfId="23103" totalsRowDxfId="23102"/>
    <tableColumn id="4834" xr3:uid="{69248F91-B50F-4520-A10E-A428C2F6106C}" name="Column4813" dataDxfId="23101" totalsRowDxfId="23100"/>
    <tableColumn id="4835" xr3:uid="{4F5335C6-32F7-4F08-9D25-C78AC5932B80}" name="Column4814" dataDxfId="23099" totalsRowDxfId="23098"/>
    <tableColumn id="4836" xr3:uid="{E8026DAB-2890-4C87-9745-8ABB868329F3}" name="Column4815" dataDxfId="23097" totalsRowDxfId="23096"/>
    <tableColumn id="4837" xr3:uid="{F4916C0A-0743-43C9-979E-F4FCA495D58B}" name="Column4816" dataDxfId="23095" totalsRowDxfId="23094"/>
    <tableColumn id="4838" xr3:uid="{1901D05E-B167-48DD-99D3-3D399E106FC6}" name="Column4817" dataDxfId="23093" totalsRowDxfId="23092"/>
    <tableColumn id="4839" xr3:uid="{A3A6B07E-56C5-40B2-8019-84ADF4384B8C}" name="Column4818" dataDxfId="23091" totalsRowDxfId="23090"/>
    <tableColumn id="4840" xr3:uid="{1B21D0F4-0C25-4072-9988-1FC3617D63B0}" name="Column4819" dataDxfId="23089" totalsRowDxfId="23088"/>
    <tableColumn id="4841" xr3:uid="{E54D3343-2A78-4967-AF83-BA3FB302A1EF}" name="Column4820" dataDxfId="23087" totalsRowDxfId="23086"/>
    <tableColumn id="4842" xr3:uid="{F8CA88E0-441C-4D97-8D69-96E6A504D1DC}" name="Column4821" dataDxfId="23085" totalsRowDxfId="23084"/>
    <tableColumn id="4843" xr3:uid="{FE7668C7-47B9-46E1-9A03-DEA89E0A6D59}" name="Column4822" dataDxfId="23083" totalsRowDxfId="23082"/>
    <tableColumn id="4844" xr3:uid="{8933015C-1913-48A0-AB07-946A42FD62ED}" name="Column4823" dataDxfId="23081" totalsRowDxfId="23080"/>
    <tableColumn id="4845" xr3:uid="{13788A94-92E8-434A-9E33-5524136D2C28}" name="Column4824" dataDxfId="23079" totalsRowDxfId="23078"/>
    <tableColumn id="4846" xr3:uid="{D99D5388-B1E4-4273-A52F-44DDD613C772}" name="Column4825" dataDxfId="23077" totalsRowDxfId="23076"/>
    <tableColumn id="4847" xr3:uid="{7457BF3C-30C1-4F67-AF7A-01669F50CEDA}" name="Column4826" dataDxfId="23075" totalsRowDxfId="23074"/>
    <tableColumn id="4848" xr3:uid="{80DE53CD-02CE-46C1-9340-834FC22BA819}" name="Column4827" dataDxfId="23073" totalsRowDxfId="23072"/>
    <tableColumn id="4849" xr3:uid="{0FDC04E8-1912-48F2-A5F4-1BFE045F1BAD}" name="Column4828" dataDxfId="23071" totalsRowDxfId="23070"/>
    <tableColumn id="4850" xr3:uid="{31B17F2B-AF14-44F0-B9CF-840984616A43}" name="Column4829" dataDxfId="23069" totalsRowDxfId="23068"/>
    <tableColumn id="4851" xr3:uid="{2DC8982F-1672-4462-8DF4-61DBD1C38F74}" name="Column4830" dataDxfId="23067" totalsRowDxfId="23066"/>
    <tableColumn id="4852" xr3:uid="{404C34CB-630B-46AF-A01C-D7EB981B8AE2}" name="Column4831" dataDxfId="23065" totalsRowDxfId="23064"/>
    <tableColumn id="4853" xr3:uid="{238BDF06-7B3E-4129-978B-A412B61542F4}" name="Column4832" dataDxfId="23063" totalsRowDxfId="23062"/>
    <tableColumn id="4854" xr3:uid="{665237E4-FE4E-4BC6-A401-2D22ACB5AAC3}" name="Column4833" dataDxfId="23061" totalsRowDxfId="23060"/>
    <tableColumn id="4855" xr3:uid="{299C623C-0AE8-45C0-A107-7219AF5677B8}" name="Column4834" dataDxfId="23059" totalsRowDxfId="23058"/>
    <tableColumn id="4856" xr3:uid="{DB112C5B-3499-4226-A2ED-08F94748575D}" name="Column4835" dataDxfId="23057" totalsRowDxfId="23056"/>
    <tableColumn id="4857" xr3:uid="{2F4ED37C-5A90-4442-9742-656271568DA0}" name="Column4836" dataDxfId="23055" totalsRowDxfId="23054"/>
    <tableColumn id="4858" xr3:uid="{9C0F63EB-C81A-4C6A-AE4C-BB89C605F1E2}" name="Column4837" dataDxfId="23053" totalsRowDxfId="23052"/>
    <tableColumn id="4859" xr3:uid="{6AAAD39D-C8F7-4690-B133-1DBE30326732}" name="Column4838" dataDxfId="23051" totalsRowDxfId="23050"/>
    <tableColumn id="4860" xr3:uid="{A8C4B4D1-8B63-47D3-B398-BF0CAD4AB026}" name="Column4839" dataDxfId="23049" totalsRowDxfId="23048"/>
    <tableColumn id="4861" xr3:uid="{51F6C8C8-8F8A-42BF-8BB5-6550B4D674B7}" name="Column4840" dataDxfId="23047" totalsRowDxfId="23046"/>
    <tableColumn id="4862" xr3:uid="{C4217A1B-7805-4DD9-88D5-201EDBA5840C}" name="Column4841" dataDxfId="23045" totalsRowDxfId="23044"/>
    <tableColumn id="4863" xr3:uid="{35B42382-02E3-491E-A696-9D97ED5CFA82}" name="Column4842" dataDxfId="23043" totalsRowDxfId="23042"/>
    <tableColumn id="4864" xr3:uid="{1D42E9C3-F4D8-4B35-91BA-F188F139E586}" name="Column4843" dataDxfId="23041" totalsRowDxfId="23040"/>
    <tableColumn id="4865" xr3:uid="{680D7766-D51A-4F25-BA0E-DD16E59962BF}" name="Column4844" dataDxfId="23039" totalsRowDxfId="23038"/>
    <tableColumn id="4866" xr3:uid="{35D59024-5AA8-4BC4-81F8-DB14F02885C7}" name="Column4845" dataDxfId="23037" totalsRowDxfId="23036"/>
    <tableColumn id="4867" xr3:uid="{9EFCEA67-5E7B-44D6-B712-E5A31A85499C}" name="Column4846" dataDxfId="23035" totalsRowDxfId="23034"/>
    <tableColumn id="4868" xr3:uid="{655263AF-AB89-4F69-85CD-6DF8C109AC2C}" name="Column4847" dataDxfId="23033" totalsRowDxfId="23032"/>
    <tableColumn id="4869" xr3:uid="{90BC84B4-20D7-44CE-9C8E-DD5D9BFE86C6}" name="Column4848" dataDxfId="23031" totalsRowDxfId="23030"/>
    <tableColumn id="4870" xr3:uid="{B3B4B842-ADD5-4836-98E2-3433E9DDD017}" name="Column4849" dataDxfId="23029" totalsRowDxfId="23028"/>
    <tableColumn id="4871" xr3:uid="{C776DB00-A275-4129-B392-830101528210}" name="Column4850" dataDxfId="23027" totalsRowDxfId="23026"/>
    <tableColumn id="4872" xr3:uid="{03CA87ED-E071-4B2D-9658-AA969DA92CD2}" name="Column4851" dataDxfId="23025" totalsRowDxfId="23024"/>
    <tableColumn id="4873" xr3:uid="{8826DEFA-F8E5-43F8-A6B2-B9AB6C314817}" name="Column4852" dataDxfId="23023" totalsRowDxfId="23022"/>
    <tableColumn id="4874" xr3:uid="{F22B6A11-735F-4EA7-BE3A-B72C56262FB0}" name="Column4853" dataDxfId="23021" totalsRowDxfId="23020"/>
    <tableColumn id="4875" xr3:uid="{8A80B23D-57ED-45E4-8587-DECAA0955737}" name="Column4854" dataDxfId="23019" totalsRowDxfId="23018"/>
    <tableColumn id="4876" xr3:uid="{9E1827D3-9098-41E5-97ED-2FF3C92F278A}" name="Column4855" dataDxfId="23017" totalsRowDxfId="23016"/>
    <tableColumn id="4877" xr3:uid="{A95CF06F-980F-41BC-9C6E-5B4A31C6C969}" name="Column4856" dataDxfId="23015" totalsRowDxfId="23014"/>
    <tableColumn id="4878" xr3:uid="{EFD1E357-05E9-499A-B054-2871A46D975F}" name="Column4857" dataDxfId="23013" totalsRowDxfId="23012"/>
    <tableColumn id="4879" xr3:uid="{1B5333EA-EC56-4D03-889C-1E8DA3A913F3}" name="Column4858" dataDxfId="23011" totalsRowDxfId="23010"/>
    <tableColumn id="4880" xr3:uid="{1F31D292-87FB-4DA3-AE16-089A9EF17ED4}" name="Column4859" dataDxfId="23009" totalsRowDxfId="23008"/>
    <tableColumn id="4881" xr3:uid="{39C3E065-4157-4C47-B98E-1B753D1BA0BA}" name="Column4860" dataDxfId="23007" totalsRowDxfId="23006"/>
    <tableColumn id="4882" xr3:uid="{A2D79BDB-460A-42F6-9380-26FFE012509E}" name="Column4861" dataDxfId="23005" totalsRowDxfId="23004"/>
    <tableColumn id="4883" xr3:uid="{ADD3DEC8-1E2B-4D2B-9758-6C8866408014}" name="Column4862" dataDxfId="23003" totalsRowDxfId="23002"/>
    <tableColumn id="4884" xr3:uid="{18CB6084-2A79-4F24-A35A-240152A9228B}" name="Column4863" dataDxfId="23001" totalsRowDxfId="23000"/>
    <tableColumn id="4885" xr3:uid="{093B5159-137D-4BAE-9FD1-D64A3A6B8ECE}" name="Column4864" dataDxfId="22999" totalsRowDxfId="22998"/>
    <tableColumn id="4886" xr3:uid="{DB2C5D74-79CB-4F92-8AA2-FB638E69DC20}" name="Column4865" dataDxfId="22997" totalsRowDxfId="22996"/>
    <tableColumn id="4887" xr3:uid="{E28FDAD0-E6AF-4C7D-B65E-E8B6B7535CF0}" name="Column4866" dataDxfId="22995" totalsRowDxfId="22994"/>
    <tableColumn id="4888" xr3:uid="{731CA3F2-B3F5-4334-8DDC-21373926D22A}" name="Column4867" dataDxfId="22993" totalsRowDxfId="22992"/>
    <tableColumn id="4889" xr3:uid="{5A955273-F7E7-4A6B-A1C1-DE98EF1A0B7B}" name="Column4868" dataDxfId="22991" totalsRowDxfId="22990"/>
    <tableColumn id="4890" xr3:uid="{2B67CB3A-E651-4AE9-AFC8-7B0E193AC6D6}" name="Column4869" dataDxfId="22989" totalsRowDxfId="22988"/>
    <tableColumn id="4891" xr3:uid="{40B5D89E-3F8C-47B4-959F-9CDFCF2381FA}" name="Column4870" dataDxfId="22987" totalsRowDxfId="22986"/>
    <tableColumn id="4892" xr3:uid="{4A7A49BE-79D7-4F85-8F03-B38C089D21AB}" name="Column4871" dataDxfId="22985" totalsRowDxfId="22984"/>
    <tableColumn id="4893" xr3:uid="{E07C5869-CD15-4E2B-B347-C5B8CF9BED59}" name="Column4872" dataDxfId="22983" totalsRowDxfId="22982"/>
    <tableColumn id="4894" xr3:uid="{93E629D0-DE3E-4583-AA23-D71896C11E0E}" name="Column4873" dataDxfId="22981" totalsRowDxfId="22980"/>
    <tableColumn id="4895" xr3:uid="{6B8C4FE0-C478-441D-A6D9-74E852EA4D0B}" name="Column4874" dataDxfId="22979" totalsRowDxfId="22978"/>
    <tableColumn id="4896" xr3:uid="{E5BAB609-BF87-493A-9FE8-F912421D98CB}" name="Column4875" dataDxfId="22977" totalsRowDxfId="22976"/>
    <tableColumn id="4897" xr3:uid="{938C85EE-A6DE-43E1-83A5-E9759338A943}" name="Column4876" dataDxfId="22975" totalsRowDxfId="22974"/>
    <tableColumn id="4898" xr3:uid="{C60713F6-8A53-4FEE-9F02-FB7DFBFB6FDB}" name="Column4877" dataDxfId="22973" totalsRowDxfId="22972"/>
    <tableColumn id="4899" xr3:uid="{C9800892-840B-439B-B460-EB3086602153}" name="Column4878" dataDxfId="22971" totalsRowDxfId="22970"/>
    <tableColumn id="4900" xr3:uid="{279C1AB2-B66C-4912-A899-D47147798B3B}" name="Column4879" dataDxfId="22969" totalsRowDxfId="22968"/>
    <tableColumn id="4901" xr3:uid="{2BF69BF1-E087-442E-A66F-5D513F470133}" name="Column4880" dataDxfId="22967" totalsRowDxfId="22966"/>
    <tableColumn id="4902" xr3:uid="{9D0B9994-5FA7-4E09-A688-A255F184B0C1}" name="Column4881" dataDxfId="22965" totalsRowDxfId="22964"/>
    <tableColumn id="4903" xr3:uid="{CD3AF4FA-A257-45FD-B3A6-1A246134C998}" name="Column4882" dataDxfId="22963" totalsRowDxfId="22962"/>
    <tableColumn id="4904" xr3:uid="{96FF6FF4-A810-43E6-9EF9-992FA52F54A8}" name="Column4883" dataDxfId="22961" totalsRowDxfId="22960"/>
    <tableColumn id="4905" xr3:uid="{9BF2BC59-C3E2-48D3-A02E-842A83FA01E3}" name="Column4884" dataDxfId="22959" totalsRowDxfId="22958"/>
    <tableColumn id="4906" xr3:uid="{6B099BD3-FC9C-455F-8D4B-2EC2C27E7E77}" name="Column4885" dataDxfId="22957" totalsRowDxfId="22956"/>
    <tableColumn id="4907" xr3:uid="{4CA87390-B50D-4869-92AF-5D50D9802095}" name="Column4886" dataDxfId="22955" totalsRowDxfId="22954"/>
    <tableColumn id="4908" xr3:uid="{2A584826-12EE-42FE-845E-E33E5D9ADBC1}" name="Column4887" dataDxfId="22953" totalsRowDxfId="22952"/>
    <tableColumn id="4909" xr3:uid="{38B94482-A977-4B19-9C20-42A62B71CCD4}" name="Column4888" dataDxfId="22951" totalsRowDxfId="22950"/>
    <tableColumn id="4910" xr3:uid="{967845E7-468C-4FFD-B3FA-981661CAC201}" name="Column4889" dataDxfId="22949" totalsRowDxfId="22948"/>
    <tableColumn id="4911" xr3:uid="{ACC762AA-3FBD-425A-AA01-206203496B8C}" name="Column4890" dataDxfId="22947" totalsRowDxfId="22946"/>
    <tableColumn id="4912" xr3:uid="{3EA6424F-CC91-4DCA-9FB7-266EABFB19B5}" name="Column4891" dataDxfId="22945" totalsRowDxfId="22944"/>
    <tableColumn id="4913" xr3:uid="{71725257-E633-4C2D-9FF7-C80F3E5C0AFC}" name="Column4892" dataDxfId="22943" totalsRowDxfId="22942"/>
    <tableColumn id="4914" xr3:uid="{5FE26BB2-7BE1-4C49-9AD4-13E0FB598160}" name="Column4893" dataDxfId="22941" totalsRowDxfId="22940"/>
    <tableColumn id="4915" xr3:uid="{BE3AF555-9B7B-44BE-905B-F5D6E436121E}" name="Column4894" dataDxfId="22939" totalsRowDxfId="22938"/>
    <tableColumn id="4916" xr3:uid="{B9F5166A-715C-4988-9AC1-BA6511A3EE5B}" name="Column4895" dataDxfId="22937" totalsRowDxfId="22936"/>
    <tableColumn id="4917" xr3:uid="{25AD81C5-2B96-4E58-BE25-57F5F9146125}" name="Column4896" dataDxfId="22935" totalsRowDxfId="22934"/>
    <tableColumn id="4918" xr3:uid="{88C82344-3466-4E7F-85AA-CD7F23DCCFF8}" name="Column4897" dataDxfId="22933" totalsRowDxfId="22932"/>
    <tableColumn id="4919" xr3:uid="{FF8D82A2-2DE7-419E-9C71-5BDD7CE10578}" name="Column4898" dataDxfId="22931" totalsRowDxfId="22930"/>
    <tableColumn id="4920" xr3:uid="{9FC114EE-C141-4496-8517-732AA3E6595C}" name="Column4899" dataDxfId="22929" totalsRowDxfId="22928"/>
    <tableColumn id="4921" xr3:uid="{5720C6A1-9B77-49BB-897B-D3F385E0977A}" name="Column4900" dataDxfId="22927" totalsRowDxfId="22926"/>
    <tableColumn id="4922" xr3:uid="{C750D611-B73F-4DE6-80BC-032B20E94DB0}" name="Column4901" dataDxfId="22925" totalsRowDxfId="22924"/>
    <tableColumn id="4923" xr3:uid="{2A0E4769-2035-4932-8F4C-74F0EEBBB2E8}" name="Column4902" dataDxfId="22923" totalsRowDxfId="22922"/>
    <tableColumn id="4924" xr3:uid="{959CFBE9-563C-461D-869A-6F0B49CE4A9D}" name="Column4903" dataDxfId="22921" totalsRowDxfId="22920"/>
    <tableColumn id="4925" xr3:uid="{19C006E7-587B-40A2-B9CD-3FA2C59F5FCF}" name="Column4904" dataDxfId="22919" totalsRowDxfId="22918"/>
    <tableColumn id="4926" xr3:uid="{73C63761-4EF5-4FBF-B7BC-E93DA703F329}" name="Column4905" dataDxfId="22917" totalsRowDxfId="22916"/>
    <tableColumn id="4927" xr3:uid="{9A5F29A7-B150-435A-A591-12FD2A3F09F9}" name="Column4906" dataDxfId="22915" totalsRowDxfId="22914"/>
    <tableColumn id="4928" xr3:uid="{5723379D-26B0-413D-8DCF-F1B31E40B7AB}" name="Column4907" dataDxfId="22913" totalsRowDxfId="22912"/>
    <tableColumn id="4929" xr3:uid="{CFC8A5C7-0DE5-439C-8571-5D5755836E16}" name="Column4908" dataDxfId="22911" totalsRowDxfId="22910"/>
    <tableColumn id="4930" xr3:uid="{81F08D18-A753-41BB-B820-2AC86CAC7E2C}" name="Column4909" dataDxfId="22909" totalsRowDxfId="22908"/>
    <tableColumn id="4931" xr3:uid="{8DF5C15E-8E32-4BEB-B44B-801CD011A182}" name="Column4910" dataDxfId="22907" totalsRowDxfId="22906"/>
    <tableColumn id="4932" xr3:uid="{1C6A4E5B-95E7-4640-919C-EEB9DF55381E}" name="Column4911" dataDxfId="22905" totalsRowDxfId="22904"/>
    <tableColumn id="4933" xr3:uid="{FDDF4EC1-B1E9-46E7-B81F-E072E5402B06}" name="Column4912" dataDxfId="22903" totalsRowDxfId="22902"/>
    <tableColumn id="4934" xr3:uid="{07CEBB59-CB6A-4D2B-A0EB-20E46F756E32}" name="Column4913" dataDxfId="22901" totalsRowDxfId="22900"/>
    <tableColumn id="4935" xr3:uid="{9543E64B-3258-4E66-BBF4-4DCD48AC7A1F}" name="Column4914" dataDxfId="22899" totalsRowDxfId="22898"/>
    <tableColumn id="4936" xr3:uid="{E85531F9-FC96-4718-BED3-568DBEA647D5}" name="Column4915" dataDxfId="22897" totalsRowDxfId="22896"/>
    <tableColumn id="4937" xr3:uid="{28138D92-4D7E-4C20-85C0-792D5BFF4A6E}" name="Column4916" dataDxfId="22895" totalsRowDxfId="22894"/>
    <tableColumn id="4938" xr3:uid="{CB0D33BF-ACE4-4B53-9D03-0C9E96C96DDF}" name="Column4917" dataDxfId="22893" totalsRowDxfId="22892"/>
    <tableColumn id="4939" xr3:uid="{A53BCC45-CB0E-429E-BBAF-FE5407FFA322}" name="Column4918" dataDxfId="22891" totalsRowDxfId="22890"/>
    <tableColumn id="4940" xr3:uid="{B8A40288-FC25-4EEE-95CE-3E1E9B59E903}" name="Column4919" dataDxfId="22889" totalsRowDxfId="22888"/>
    <tableColumn id="4941" xr3:uid="{EA2C463C-C1C3-471E-AFD5-A6B8AA43C4B0}" name="Column4920" dataDxfId="22887" totalsRowDxfId="22886"/>
    <tableColumn id="4942" xr3:uid="{100B8104-04FB-46FA-929B-B572619EBDBB}" name="Column4921" dataDxfId="22885" totalsRowDxfId="22884"/>
    <tableColumn id="4943" xr3:uid="{4CF44A19-A769-4553-8754-3D620752A1E0}" name="Column4922" dataDxfId="22883" totalsRowDxfId="22882"/>
    <tableColumn id="4944" xr3:uid="{A1F5EA0B-2805-405A-9BE0-D17C8CBCDFE8}" name="Column4923" dataDxfId="22881" totalsRowDxfId="22880"/>
    <tableColumn id="4945" xr3:uid="{DE1F0E08-E38B-4CC7-B3E2-9A2463EF74DD}" name="Column4924" dataDxfId="22879" totalsRowDxfId="22878"/>
    <tableColumn id="4946" xr3:uid="{87DC70B2-A6AF-4E91-B467-1F00C24E6A2F}" name="Column4925" dataDxfId="22877" totalsRowDxfId="22876"/>
    <tableColumn id="4947" xr3:uid="{CB3773C6-100B-45F5-8FD6-41AD68973C2C}" name="Column4926" dataDxfId="22875" totalsRowDxfId="22874"/>
    <tableColumn id="4948" xr3:uid="{473B679F-75FB-49A7-A641-621906355E06}" name="Column4927" dataDxfId="22873" totalsRowDxfId="22872"/>
    <tableColumn id="4949" xr3:uid="{E48E6F56-0255-4461-976C-26D746E04CA1}" name="Column4928" dataDxfId="22871" totalsRowDxfId="22870"/>
    <tableColumn id="4950" xr3:uid="{81EC0CF5-3E27-4083-9CC2-A4600C7BD741}" name="Column4929" dataDxfId="22869" totalsRowDxfId="22868"/>
    <tableColumn id="4951" xr3:uid="{E9F98F26-6A42-4986-9EC0-B78E0690ABFC}" name="Column4930" dataDxfId="22867" totalsRowDxfId="22866"/>
    <tableColumn id="4952" xr3:uid="{BD6A5FB2-9A66-4613-80B2-E79EE0921140}" name="Column4931" dataDxfId="22865" totalsRowDxfId="22864"/>
    <tableColumn id="4953" xr3:uid="{060DDEEE-18CF-4A70-9B73-8FB27630F12D}" name="Column4932" dataDxfId="22863" totalsRowDxfId="22862"/>
    <tableColumn id="4954" xr3:uid="{0123B890-A11D-4CF9-A676-3628AA8C601F}" name="Column4933" dataDxfId="22861" totalsRowDxfId="22860"/>
    <tableColumn id="4955" xr3:uid="{DCA0D580-FF10-4FBD-BB34-D514225270BD}" name="Column4934" dataDxfId="22859" totalsRowDxfId="22858"/>
    <tableColumn id="4956" xr3:uid="{B0D9A969-91BE-49A8-BEEE-B962D0B3E922}" name="Column4935" dataDxfId="22857" totalsRowDxfId="22856"/>
    <tableColumn id="4957" xr3:uid="{BEEC178C-E8D5-49F0-B3B8-E8DFBA324291}" name="Column4936" dataDxfId="22855" totalsRowDxfId="22854"/>
    <tableColumn id="4958" xr3:uid="{3046E114-BF58-4563-8FB3-7EC2F679554F}" name="Column4937" dataDxfId="22853" totalsRowDxfId="22852"/>
    <tableColumn id="4959" xr3:uid="{A3F38ADC-3D27-4EB0-BAA4-A3B51281F3AA}" name="Column4938" dataDxfId="22851" totalsRowDxfId="22850"/>
    <tableColumn id="4960" xr3:uid="{68B7BA5E-2515-44CE-B0D0-2ADC3F6FB667}" name="Column4939" dataDxfId="22849" totalsRowDxfId="22848"/>
    <tableColumn id="4961" xr3:uid="{F7CF1478-DB0C-4AAE-8306-4B41FA60B37A}" name="Column4940" dataDxfId="22847" totalsRowDxfId="22846"/>
    <tableColumn id="4962" xr3:uid="{B749D37C-5808-40D7-9D3E-8E0028DCA677}" name="Column4941" dataDxfId="22845" totalsRowDxfId="22844"/>
    <tableColumn id="4963" xr3:uid="{A9F6BBD9-BC33-44A9-9636-787556ABF131}" name="Column4942" dataDxfId="22843" totalsRowDxfId="22842"/>
    <tableColumn id="4964" xr3:uid="{2C0BB7D3-40E7-4E09-940E-827B72CABFEB}" name="Column4943" dataDxfId="22841" totalsRowDxfId="22840"/>
    <tableColumn id="4965" xr3:uid="{E327F170-46B2-45F3-B2FF-B73C6406A344}" name="Column4944" dataDxfId="22839" totalsRowDxfId="22838"/>
    <tableColumn id="4966" xr3:uid="{142FEA7D-3DDC-4FF2-93DE-6A676EC763A0}" name="Column4945" dataDxfId="22837" totalsRowDxfId="22836"/>
    <tableColumn id="4967" xr3:uid="{82A6D03F-223A-4B64-A493-C85D7D4424D8}" name="Column4946" dataDxfId="22835" totalsRowDxfId="22834"/>
    <tableColumn id="4968" xr3:uid="{E0EE635E-0FAF-4268-891D-CAA41C68564B}" name="Column4947" dataDxfId="22833" totalsRowDxfId="22832"/>
    <tableColumn id="4969" xr3:uid="{37B24884-7A97-4F83-9E6A-3A855ABBE51D}" name="Column4948" dataDxfId="22831" totalsRowDxfId="22830"/>
    <tableColumn id="4970" xr3:uid="{91A28925-B951-4AF1-A05F-039F75897A42}" name="Column4949" dataDxfId="22829" totalsRowDxfId="22828"/>
    <tableColumn id="4971" xr3:uid="{F8E36039-3A37-4952-B44C-2CAE0AC77FA5}" name="Column4950" dataDxfId="22827" totalsRowDxfId="22826"/>
    <tableColumn id="4972" xr3:uid="{CBEF2E87-6376-4053-8910-96C2DDD9618D}" name="Column4951" dataDxfId="22825" totalsRowDxfId="22824"/>
    <tableColumn id="4973" xr3:uid="{06E90EBB-7E99-4C3D-AB31-7E032E889F03}" name="Column4952" dataDxfId="22823" totalsRowDxfId="22822"/>
    <tableColumn id="4974" xr3:uid="{3858BC10-0B0F-4F0C-A7EC-5D98070C513D}" name="Column4953" dataDxfId="22821" totalsRowDxfId="22820"/>
    <tableColumn id="4975" xr3:uid="{A851E90C-55C6-4532-A15C-9704F7884CE1}" name="Column4954" dataDxfId="22819" totalsRowDxfId="22818"/>
    <tableColumn id="4976" xr3:uid="{B63E899B-713B-4305-829D-35917935A34C}" name="Column4955" dataDxfId="22817" totalsRowDxfId="22816"/>
    <tableColumn id="4977" xr3:uid="{1844EF94-654D-4450-9401-1622EEF79DD8}" name="Column4956" dataDxfId="22815" totalsRowDxfId="22814"/>
    <tableColumn id="4978" xr3:uid="{63A536AE-2704-4740-8832-E8DD64EBC377}" name="Column4957" dataDxfId="22813" totalsRowDxfId="22812"/>
    <tableColumn id="4979" xr3:uid="{48F02025-E47B-4BF8-89E0-AF28864C50E4}" name="Column4958" dataDxfId="22811" totalsRowDxfId="22810"/>
    <tableColumn id="4980" xr3:uid="{B4D2266C-DA6E-40C2-8C59-4CDCBBAED229}" name="Column4959" dataDxfId="22809" totalsRowDxfId="22808"/>
    <tableColumn id="4981" xr3:uid="{EBA17291-462F-4741-8137-561309089D31}" name="Column4960" dataDxfId="22807" totalsRowDxfId="22806"/>
    <tableColumn id="4982" xr3:uid="{3950C9A1-46B7-4827-8DF4-DFA6B7C7D119}" name="Column4961" dataDxfId="22805" totalsRowDxfId="22804"/>
    <tableColumn id="4983" xr3:uid="{FFA8776D-CB8C-45A8-8191-C962D49137B7}" name="Column4962" dataDxfId="22803" totalsRowDxfId="22802"/>
    <tableColumn id="4984" xr3:uid="{7866011F-7DE0-4B6A-9F9D-B641695249AF}" name="Column4963" dataDxfId="22801" totalsRowDxfId="22800"/>
    <tableColumn id="4985" xr3:uid="{3666092D-2207-4C37-8170-97D84BBD3A84}" name="Column4964" dataDxfId="22799" totalsRowDxfId="22798"/>
    <tableColumn id="4986" xr3:uid="{FC403497-910E-4C1E-A8A9-A6F5F3A4A9D4}" name="Column4965" dataDxfId="22797" totalsRowDxfId="22796"/>
    <tableColumn id="4987" xr3:uid="{562B4DBF-C50C-45E1-AE5A-3D8340E31B38}" name="Column4966" dataDxfId="22795" totalsRowDxfId="22794"/>
    <tableColumn id="4988" xr3:uid="{51F23E4C-7EB1-4E3A-A1BD-6AA7EB83BE83}" name="Column4967" dataDxfId="22793" totalsRowDxfId="22792"/>
    <tableColumn id="4989" xr3:uid="{AAB8D71D-AC45-44B6-AC40-81CD291FD573}" name="Column4968" dataDxfId="22791" totalsRowDxfId="22790"/>
    <tableColumn id="4990" xr3:uid="{CF002878-DF90-49FC-86F0-549ADACF4F78}" name="Column4969" dataDxfId="22789" totalsRowDxfId="22788"/>
    <tableColumn id="4991" xr3:uid="{91FD2360-00E9-45CB-B247-87C5D9C1F634}" name="Column4970" dataDxfId="22787" totalsRowDxfId="22786"/>
    <tableColumn id="4992" xr3:uid="{50A91003-913E-49DC-860B-F7B22EE4A666}" name="Column4971" dataDxfId="22785" totalsRowDxfId="22784"/>
    <tableColumn id="4993" xr3:uid="{E7C1FEDD-CCE9-4B60-A86C-57D655E43434}" name="Column4972" dataDxfId="22783" totalsRowDxfId="22782"/>
    <tableColumn id="4994" xr3:uid="{7035A23B-8A0E-4239-A6E7-AFB6A7F1EF48}" name="Column4973" dataDxfId="22781" totalsRowDxfId="22780"/>
    <tableColumn id="4995" xr3:uid="{16CA6C78-C311-4215-8CC7-5B78E53AFFF9}" name="Column4974" dataDxfId="22779" totalsRowDxfId="22778"/>
    <tableColumn id="4996" xr3:uid="{1282C8B7-E68B-4A8A-9348-E20020F82D9E}" name="Column4975" dataDxfId="22777" totalsRowDxfId="22776"/>
    <tableColumn id="4997" xr3:uid="{935BBBB3-3812-4C74-A830-0DD532FF6F06}" name="Column4976" dataDxfId="22775" totalsRowDxfId="22774"/>
    <tableColumn id="4998" xr3:uid="{279971A9-A250-415C-AB80-A94165282844}" name="Column4977" dataDxfId="22773" totalsRowDxfId="22772"/>
    <tableColumn id="4999" xr3:uid="{850DE834-F7BB-4012-BE0B-F5260E1325D0}" name="Column4978" dataDxfId="22771" totalsRowDxfId="22770"/>
    <tableColumn id="5000" xr3:uid="{609C8053-5FEE-4B01-96A9-77AFD762F704}" name="Column4979" dataDxfId="22769" totalsRowDxfId="22768"/>
    <tableColumn id="5001" xr3:uid="{C5A2D16F-E7B7-4618-BC38-E5982B33BA70}" name="Column4980" dataDxfId="22767" totalsRowDxfId="22766"/>
    <tableColumn id="5002" xr3:uid="{A1DC84A5-4D99-4C3B-A603-2CD97FC66B4C}" name="Column4981" dataDxfId="22765" totalsRowDxfId="22764"/>
    <tableColumn id="5003" xr3:uid="{E3FBB799-5CF3-419C-9F04-7752BFA935AA}" name="Column4982" dataDxfId="22763" totalsRowDxfId="22762"/>
    <tableColumn id="5004" xr3:uid="{53DA083E-A000-4437-9B92-961E2A6F32D1}" name="Column4983" dataDxfId="22761" totalsRowDxfId="22760"/>
    <tableColumn id="5005" xr3:uid="{5590AF5F-720F-4641-8F8E-8AD2288733B5}" name="Column4984" dataDxfId="22759" totalsRowDxfId="22758"/>
    <tableColumn id="5006" xr3:uid="{3B938CE4-231D-418C-AC53-D15EB7A0E7B9}" name="Column4985" dataDxfId="22757" totalsRowDxfId="22756"/>
    <tableColumn id="5007" xr3:uid="{2AFCD8D7-539E-41BC-9E4E-5591FA1CA752}" name="Column4986" dataDxfId="22755" totalsRowDxfId="22754"/>
    <tableColumn id="5008" xr3:uid="{845531DD-2C44-48FD-80CF-1A8BFA22C05C}" name="Column4987" dataDxfId="22753" totalsRowDxfId="22752"/>
    <tableColumn id="5009" xr3:uid="{45A1B19F-0CAD-417F-8E4A-64EA15A89ED2}" name="Column4988" dataDxfId="22751" totalsRowDxfId="22750"/>
    <tableColumn id="5010" xr3:uid="{09493436-0FDD-4BF9-8AD2-302476D3E125}" name="Column4989" dataDxfId="22749" totalsRowDxfId="22748"/>
    <tableColumn id="5011" xr3:uid="{1BA62B98-0300-40BC-90AC-01BB5A2FC128}" name="Column4990" dataDxfId="22747" totalsRowDxfId="22746"/>
    <tableColumn id="5012" xr3:uid="{E58DF1E0-84F7-4F2B-B14C-B5A4C314D57A}" name="Column4991" dataDxfId="22745" totalsRowDxfId="22744"/>
    <tableColumn id="5013" xr3:uid="{FBB312C0-5270-455D-91B4-68DAA28A3EDA}" name="Column4992" dataDxfId="22743" totalsRowDxfId="22742"/>
    <tableColumn id="5014" xr3:uid="{0C3C2217-38EE-4E03-942E-E3B2036DC0DF}" name="Column4993" dataDxfId="22741" totalsRowDxfId="22740"/>
    <tableColumn id="5015" xr3:uid="{7334645E-7ED3-451C-836D-E48EC3F0DB80}" name="Column4994" dataDxfId="22739" totalsRowDxfId="22738"/>
    <tableColumn id="5016" xr3:uid="{22B5FF5E-BC1C-4D25-9199-4136F8EA194A}" name="Column4995" dataDxfId="22737" totalsRowDxfId="22736"/>
    <tableColumn id="5017" xr3:uid="{487A3DD5-7D83-4C2D-AC23-6E769C77E403}" name="Column4996" dataDxfId="22735" totalsRowDxfId="22734"/>
    <tableColumn id="5018" xr3:uid="{79130AE0-5884-4AC1-A8E4-B6DAA3C0B8A3}" name="Column4997" dataDxfId="22733" totalsRowDxfId="22732"/>
    <tableColumn id="5019" xr3:uid="{7BE37687-2103-4A7A-8FC6-8BDB7E4265EC}" name="Column4998" dataDxfId="22731" totalsRowDxfId="22730"/>
    <tableColumn id="5020" xr3:uid="{793769DE-3AFB-4E02-9F09-0C1FE79FF613}" name="Column4999" dataDxfId="22729" totalsRowDxfId="22728"/>
    <tableColumn id="5021" xr3:uid="{4587AAD1-F11A-4963-B930-DD66197A5BEE}" name="Column5000" dataDxfId="22727" totalsRowDxfId="22726"/>
    <tableColumn id="5022" xr3:uid="{88DCC40B-E188-4C13-9D0E-103E4DAA69C8}" name="Column5001" dataDxfId="22725" totalsRowDxfId="22724"/>
    <tableColumn id="5023" xr3:uid="{EBAD7EF5-60C5-4CEA-905F-03AC421C3E5A}" name="Column5002" dataDxfId="22723" totalsRowDxfId="22722"/>
    <tableColumn id="5024" xr3:uid="{EB51B443-F7A1-4820-8298-3889FECA9720}" name="Column5003" dataDxfId="22721" totalsRowDxfId="22720"/>
    <tableColumn id="5025" xr3:uid="{C36A7967-CDDE-45BE-93F5-59DBEB7D8235}" name="Column5004" dataDxfId="22719" totalsRowDxfId="22718"/>
    <tableColumn id="5026" xr3:uid="{FA201AEE-98F8-4E71-94E6-2597E21AB235}" name="Column5005" dataDxfId="22717" totalsRowDxfId="22716"/>
    <tableColumn id="5027" xr3:uid="{4EDB0513-BD7B-41CD-8E1E-D633DC4E0B37}" name="Column5006" dataDxfId="22715" totalsRowDxfId="22714"/>
    <tableColumn id="5028" xr3:uid="{003A3459-F17D-4438-9960-9C996D8FE3CD}" name="Column5007" dataDxfId="22713" totalsRowDxfId="22712"/>
    <tableColumn id="5029" xr3:uid="{E895CC82-6D0E-4674-AF78-93A1518C774D}" name="Column5008" dataDxfId="22711" totalsRowDxfId="22710"/>
    <tableColumn id="5030" xr3:uid="{DC00F35E-C911-47BA-80BD-20A583BAA960}" name="Column5009" dataDxfId="22709" totalsRowDxfId="22708"/>
    <tableColumn id="5031" xr3:uid="{F7FAFB3B-59EC-4492-BD96-5DEB3A549B5D}" name="Column5010" dataDxfId="22707" totalsRowDxfId="22706"/>
    <tableColumn id="5032" xr3:uid="{0A6D175F-DD21-4BEB-98FC-676AF1ED6747}" name="Column5011" dataDxfId="22705" totalsRowDxfId="22704"/>
    <tableColumn id="5033" xr3:uid="{989FCBA4-6A87-4C22-A554-42026D0BAB8E}" name="Column5012" dataDxfId="22703" totalsRowDxfId="22702"/>
    <tableColumn id="5034" xr3:uid="{1A7A7C25-3136-4793-A307-A63A80FF0952}" name="Column5013" dataDxfId="22701" totalsRowDxfId="22700"/>
    <tableColumn id="5035" xr3:uid="{30155CFF-3D01-4E7A-A1F0-1DFE29AB8AB3}" name="Column5014" dataDxfId="22699" totalsRowDxfId="22698"/>
    <tableColumn id="5036" xr3:uid="{77BB61E1-80E6-439A-83FD-FD0A48A2A136}" name="Column5015" dataDxfId="22697" totalsRowDxfId="22696"/>
    <tableColumn id="5037" xr3:uid="{0F515EE3-4113-4464-8FAC-9447FA5FE36E}" name="Column5016" dataDxfId="22695" totalsRowDxfId="22694"/>
    <tableColumn id="5038" xr3:uid="{25139307-E0EB-4A87-8D17-BB19E4B0CC5F}" name="Column5017" dataDxfId="22693" totalsRowDxfId="22692"/>
    <tableColumn id="5039" xr3:uid="{F4AB0026-3B3B-4A6E-9D80-B7A3A15334FF}" name="Column5018" dataDxfId="22691" totalsRowDxfId="22690"/>
    <tableColumn id="5040" xr3:uid="{2B9F5B6B-2ED4-40E6-81C7-3336BF34D12F}" name="Column5019" dataDxfId="22689" totalsRowDxfId="22688"/>
    <tableColumn id="5041" xr3:uid="{7E03B7BA-5989-4E11-8203-1E066B93BCA6}" name="Column5020" dataDxfId="22687" totalsRowDxfId="22686"/>
    <tableColumn id="5042" xr3:uid="{59426F1D-2E7C-45FC-95AA-4ECF06CCA7D8}" name="Column5021" dataDxfId="22685" totalsRowDxfId="22684"/>
    <tableColumn id="5043" xr3:uid="{4BA202A4-4974-4789-9E04-8758C100009B}" name="Column5022" dataDxfId="22683" totalsRowDxfId="22682"/>
    <tableColumn id="5044" xr3:uid="{82850C12-D4DC-42F7-B4A7-04D45BEC1495}" name="Column5023" dataDxfId="22681" totalsRowDxfId="22680"/>
    <tableColumn id="5045" xr3:uid="{79F46A8F-43C2-40D6-A4E5-F7C0625BEE8E}" name="Column5024" dataDxfId="22679" totalsRowDxfId="22678"/>
    <tableColumn id="5046" xr3:uid="{D62748A6-841C-4154-B4DE-EB43658D7CEA}" name="Column5025" dataDxfId="22677" totalsRowDxfId="22676"/>
    <tableColumn id="5047" xr3:uid="{A3D5FFA4-FAAB-46EB-A738-EDC76CEB81C0}" name="Column5026" dataDxfId="22675" totalsRowDxfId="22674"/>
    <tableColumn id="5048" xr3:uid="{6BBF4AC7-9F5F-4867-A9B4-34D3C4EC7EE1}" name="Column5027" dataDxfId="22673" totalsRowDxfId="22672"/>
    <tableColumn id="5049" xr3:uid="{F9CB08BB-1F01-4BB4-A1D5-F75356256E47}" name="Column5028" dataDxfId="22671" totalsRowDxfId="22670"/>
    <tableColumn id="5050" xr3:uid="{E25DF42C-4EBF-45AF-9FA2-6921F9BF78DD}" name="Column5029" dataDxfId="22669" totalsRowDxfId="22668"/>
    <tableColumn id="5051" xr3:uid="{3AEF1D0C-4EE9-4470-B856-2CABB6B41A15}" name="Column5030" dataDxfId="22667" totalsRowDxfId="22666"/>
    <tableColumn id="5052" xr3:uid="{3749CC46-3FF4-4D20-8A3D-371E077635BF}" name="Column5031" dataDxfId="22665" totalsRowDxfId="22664"/>
    <tableColumn id="5053" xr3:uid="{62BAC0D3-B06D-4E43-8E23-8BDDB6D89925}" name="Column5032" dataDxfId="22663" totalsRowDxfId="22662"/>
    <tableColumn id="5054" xr3:uid="{8D7497DA-5795-41CE-AEC0-E58209692E37}" name="Column5033" dataDxfId="22661" totalsRowDxfId="22660"/>
    <tableColumn id="5055" xr3:uid="{3D6BFE8C-DD7E-41B4-A8C8-5836B1AB9C40}" name="Column5034" dataDxfId="22659" totalsRowDxfId="22658"/>
    <tableColumn id="5056" xr3:uid="{3C689B5C-19AC-43FB-9404-080AD9DECB1F}" name="Column5035" dataDxfId="22657" totalsRowDxfId="22656"/>
    <tableColumn id="5057" xr3:uid="{8771C4FC-4572-48AF-887C-7C305CF00E67}" name="Column5036" dataDxfId="22655" totalsRowDxfId="22654"/>
    <tableColumn id="5058" xr3:uid="{B38B1786-20DB-455F-8D45-C4CDD1C2C53A}" name="Column5037" dataDxfId="22653" totalsRowDxfId="22652"/>
    <tableColumn id="5059" xr3:uid="{9A9A66E9-822F-4806-A720-34EED39F8BB4}" name="Column5038" dataDxfId="22651" totalsRowDxfId="22650"/>
    <tableColumn id="5060" xr3:uid="{5360C659-B22E-4FEE-BE81-3A9237F90750}" name="Column5039" dataDxfId="22649" totalsRowDxfId="22648"/>
    <tableColumn id="5061" xr3:uid="{DC345EF1-4022-45CF-8AFB-BB81E3D676EE}" name="Column5040" dataDxfId="22647" totalsRowDxfId="22646"/>
    <tableColumn id="5062" xr3:uid="{11AFF3AB-152F-49B1-8A1D-810A63389A3B}" name="Column5041" dataDxfId="22645" totalsRowDxfId="22644"/>
    <tableColumn id="5063" xr3:uid="{D2717F67-9DF3-43D8-A468-B22FB7A83616}" name="Column5042" dataDxfId="22643" totalsRowDxfId="22642"/>
    <tableColumn id="5064" xr3:uid="{49DFCCFE-E7F0-40D3-9C69-441624F87A8A}" name="Column5043" dataDxfId="22641" totalsRowDxfId="22640"/>
    <tableColumn id="5065" xr3:uid="{D28F17EF-C420-4D53-B4FA-2B53AF5D6736}" name="Column5044" dataDxfId="22639" totalsRowDxfId="22638"/>
    <tableColumn id="5066" xr3:uid="{144268C1-489E-403B-9FF3-CA7CBD5EA0DC}" name="Column5045" dataDxfId="22637" totalsRowDxfId="22636"/>
    <tableColumn id="5067" xr3:uid="{80139564-F8DA-44CE-99D2-30F52AE2CE16}" name="Column5046" dataDxfId="22635" totalsRowDxfId="22634"/>
    <tableColumn id="5068" xr3:uid="{FFD9152A-AC04-43BC-9C6E-C7F6298E9AF1}" name="Column5047" dataDxfId="22633" totalsRowDxfId="22632"/>
    <tableColumn id="5069" xr3:uid="{CBF02FC8-96F7-4B34-9555-9238482791B6}" name="Column5048" dataDxfId="22631" totalsRowDxfId="22630"/>
    <tableColumn id="5070" xr3:uid="{41D3CAFB-719E-4DAB-8555-82DA42790000}" name="Column5049" dataDxfId="22629" totalsRowDxfId="22628"/>
    <tableColumn id="5071" xr3:uid="{DF66283D-C259-4579-9166-475C87502E81}" name="Column5050" dataDxfId="22627" totalsRowDxfId="22626"/>
    <tableColumn id="5072" xr3:uid="{86A22935-507D-4222-9725-87A5007040A8}" name="Column5051" dataDxfId="22625" totalsRowDxfId="22624"/>
    <tableColumn id="5073" xr3:uid="{4145ECE6-0914-4552-A76D-D96E0C9FD146}" name="Column5052" dataDxfId="22623" totalsRowDxfId="22622"/>
    <tableColumn id="5074" xr3:uid="{2DDFC35F-34C0-436E-806F-BE14015A9C59}" name="Column5053" dataDxfId="22621" totalsRowDxfId="22620"/>
    <tableColumn id="5075" xr3:uid="{DB77FE04-B921-479C-8448-80F05AC0B015}" name="Column5054" dataDxfId="22619" totalsRowDxfId="22618"/>
    <tableColumn id="5076" xr3:uid="{97829211-3342-4DE3-B725-801D2C84FD2D}" name="Column5055" dataDxfId="22617" totalsRowDxfId="22616"/>
    <tableColumn id="5077" xr3:uid="{2343D901-AB5E-42E7-9C26-493A30DC43E1}" name="Column5056" dataDxfId="22615" totalsRowDxfId="22614"/>
    <tableColumn id="5078" xr3:uid="{F5E8B927-52F0-4688-ACBA-80599C69438E}" name="Column5057" dataDxfId="22613" totalsRowDxfId="22612"/>
    <tableColumn id="5079" xr3:uid="{1CDEB682-3859-4A3F-807F-6A90E2E1370C}" name="Column5058" dataDxfId="22611" totalsRowDxfId="22610"/>
    <tableColumn id="5080" xr3:uid="{AA567263-2C47-4853-A3D9-E27E3978F569}" name="Column5059" dataDxfId="22609" totalsRowDxfId="22608"/>
    <tableColumn id="5081" xr3:uid="{0B9BEA9F-4F40-4E77-B25E-7CF27D469947}" name="Column5060" dataDxfId="22607" totalsRowDxfId="22606"/>
    <tableColumn id="5082" xr3:uid="{9DB5275E-EF36-4C83-A0FE-24F2344BAA79}" name="Column5061" dataDxfId="22605" totalsRowDxfId="22604"/>
    <tableColumn id="5083" xr3:uid="{F581FFF5-13F7-4245-ACF1-AAB37D4ED6C5}" name="Column5062" dataDxfId="22603" totalsRowDxfId="22602"/>
    <tableColumn id="5084" xr3:uid="{869C7964-EED2-4874-9228-704920EB8F15}" name="Column5063" dataDxfId="22601" totalsRowDxfId="22600"/>
    <tableColumn id="5085" xr3:uid="{F3985E06-EF8E-4988-B036-8D5E1048981F}" name="Column5064" dataDxfId="22599" totalsRowDxfId="22598"/>
    <tableColumn id="5086" xr3:uid="{E8743DF0-5F96-4D3B-A42E-8008F654EEA7}" name="Column5065" dataDxfId="22597" totalsRowDxfId="22596"/>
    <tableColumn id="5087" xr3:uid="{C5465710-2717-4ED5-928F-8E79AF2923E1}" name="Column5066" dataDxfId="22595" totalsRowDxfId="22594"/>
    <tableColumn id="5088" xr3:uid="{63E59173-2F2C-43C4-9ECC-EFF32F3931E7}" name="Column5067" dataDxfId="22593" totalsRowDxfId="22592"/>
    <tableColumn id="5089" xr3:uid="{32390C47-D16D-42D1-8C82-EF7785621A82}" name="Column5068" dataDxfId="22591" totalsRowDxfId="22590"/>
    <tableColumn id="5090" xr3:uid="{EC4C46D1-6F96-422C-90A5-4379B88E4709}" name="Column5069" dataDxfId="22589" totalsRowDxfId="22588"/>
    <tableColumn id="5091" xr3:uid="{311FDFB1-BB96-4957-B17B-5C9C0F4C629B}" name="Column5070" dataDxfId="22587" totalsRowDxfId="22586"/>
    <tableColumn id="5092" xr3:uid="{34485B4F-3933-4F93-A30D-B2BF4FC2ABBD}" name="Column5071" dataDxfId="22585" totalsRowDxfId="22584"/>
    <tableColumn id="5093" xr3:uid="{D2224FB8-3CE4-4A3C-A6DF-EBCA62D42124}" name="Column5072" dataDxfId="22583" totalsRowDxfId="22582"/>
    <tableColumn id="5094" xr3:uid="{FD3B11ED-E360-46BA-8BD4-52182B15B1BB}" name="Column5073" dataDxfId="22581" totalsRowDxfId="22580"/>
    <tableColumn id="5095" xr3:uid="{EAD55384-24FB-444F-B1DA-B718C7C6D45D}" name="Column5074" dataDxfId="22579" totalsRowDxfId="22578"/>
    <tableColumn id="5096" xr3:uid="{FA5DD9AD-EE6B-4F03-AF5C-5307A02FF641}" name="Column5075" dataDxfId="22577" totalsRowDxfId="22576"/>
    <tableColumn id="5097" xr3:uid="{4B983B5A-7B48-443B-B5DA-396FE65B863D}" name="Column5076" dataDxfId="22575" totalsRowDxfId="22574"/>
    <tableColumn id="5098" xr3:uid="{AFB3C268-C2AC-410A-AE70-2AAA26486508}" name="Column5077" dataDxfId="22573" totalsRowDxfId="22572"/>
    <tableColumn id="5099" xr3:uid="{F5F36FCF-AD1F-4A3A-970D-A8DC716ECFD9}" name="Column5078" dataDxfId="22571" totalsRowDxfId="22570"/>
    <tableColumn id="5100" xr3:uid="{0631788B-E91F-4C49-B37F-ED37A32F68C2}" name="Column5079" dataDxfId="22569" totalsRowDxfId="22568"/>
    <tableColumn id="5101" xr3:uid="{5E6E70F0-513B-44F9-8C0C-E363C35766E5}" name="Column5080" dataDxfId="22567" totalsRowDxfId="22566"/>
    <tableColumn id="5102" xr3:uid="{60B413B0-5C8D-4CB0-BE3F-1D4894821FF8}" name="Column5081" dataDxfId="22565" totalsRowDxfId="22564"/>
    <tableColumn id="5103" xr3:uid="{90F2B91D-28A0-46D9-AFCF-375B2175D281}" name="Column5082" dataDxfId="22563" totalsRowDxfId="22562"/>
    <tableColumn id="5104" xr3:uid="{BDD76B2F-66E1-4F62-B2BC-1B041859E845}" name="Column5083" dataDxfId="22561" totalsRowDxfId="22560"/>
    <tableColumn id="5105" xr3:uid="{4E9AB268-19D4-4A0F-BA0D-6825AE3F7BF4}" name="Column5084" dataDxfId="22559" totalsRowDxfId="22558"/>
    <tableColumn id="5106" xr3:uid="{2933146A-4BF7-4E9C-A3BA-C16F432EDD76}" name="Column5085" dataDxfId="22557" totalsRowDxfId="22556"/>
    <tableColumn id="5107" xr3:uid="{AAD7220C-2522-4E83-94F5-C920C756045C}" name="Column5086" dataDxfId="22555" totalsRowDxfId="22554"/>
    <tableColumn id="5108" xr3:uid="{5B90DC8A-3AD2-451D-B8A3-F2D11E2C146E}" name="Column5087" dataDxfId="22553" totalsRowDxfId="22552"/>
    <tableColumn id="5109" xr3:uid="{DE0AC519-FF63-429F-AD7B-121BB58D9F85}" name="Column5088" dataDxfId="22551" totalsRowDxfId="22550"/>
    <tableColumn id="5110" xr3:uid="{5358D308-E7E8-43EE-A984-B0EA7763C3E7}" name="Column5089" dataDxfId="22549" totalsRowDxfId="22548"/>
    <tableColumn id="5111" xr3:uid="{23F02FC4-2A5D-47E8-9324-FA07BA18EE53}" name="Column5090" dataDxfId="22547" totalsRowDxfId="22546"/>
    <tableColumn id="5112" xr3:uid="{A668EB7F-F41C-4671-B31D-800B064A6538}" name="Column5091" dataDxfId="22545" totalsRowDxfId="22544"/>
    <tableColumn id="5113" xr3:uid="{DD773B07-B8E5-4DD7-9A65-5D97627DF2B6}" name="Column5092" dataDxfId="22543" totalsRowDxfId="22542"/>
    <tableColumn id="5114" xr3:uid="{9FE640B2-F88E-4E0F-876E-8F8D37EABDC0}" name="Column5093" dataDxfId="22541" totalsRowDxfId="22540"/>
    <tableColumn id="5115" xr3:uid="{FC374504-7CAD-4F66-965B-2E69A1C56270}" name="Column5094" dataDxfId="22539" totalsRowDxfId="22538"/>
    <tableColumn id="5116" xr3:uid="{B5736D9F-8FAF-4E0C-9DE6-9C38BF01DE25}" name="Column5095" dataDxfId="22537" totalsRowDxfId="22536"/>
    <tableColumn id="5117" xr3:uid="{49E15B52-5F03-4CCA-8F60-38D3DE10ABF7}" name="Column5096" dataDxfId="22535" totalsRowDxfId="22534"/>
    <tableColumn id="5118" xr3:uid="{98C89D33-D29A-48FC-90C8-888B49205F0D}" name="Column5097" dataDxfId="22533" totalsRowDxfId="22532"/>
    <tableColumn id="5119" xr3:uid="{81D0186E-78E9-48E2-A619-64098679E177}" name="Column5098" dataDxfId="22531" totalsRowDxfId="22530"/>
    <tableColumn id="5120" xr3:uid="{7A54FA74-E11A-49E5-8696-8114BC783455}" name="Column5099" dataDxfId="22529" totalsRowDxfId="22528"/>
    <tableColumn id="5121" xr3:uid="{7D74F53D-CE43-4D55-88E9-7496ADAB2770}" name="Column5100" dataDxfId="22527" totalsRowDxfId="22526"/>
    <tableColumn id="5122" xr3:uid="{584853A8-BCD3-45D8-91A5-36FA5B39D81B}" name="Column5101" dataDxfId="22525" totalsRowDxfId="22524"/>
    <tableColumn id="5123" xr3:uid="{2922135D-F57A-4F55-A94E-CC3C8D0DC509}" name="Column5102" dataDxfId="22523" totalsRowDxfId="22522"/>
    <tableColumn id="5124" xr3:uid="{00235DFE-9448-4CA1-BC26-1236B97E569B}" name="Column5103" dataDxfId="22521" totalsRowDxfId="22520"/>
    <tableColumn id="5125" xr3:uid="{4150BD31-4950-4111-807A-2374D7C674D4}" name="Column5104" dataDxfId="22519" totalsRowDxfId="22518"/>
    <tableColumn id="5126" xr3:uid="{2C92E287-C407-48EB-90B9-BF7C92D83594}" name="Column5105" dataDxfId="22517" totalsRowDxfId="22516"/>
    <tableColumn id="5127" xr3:uid="{E9FD8EAA-0063-4356-99CC-7665A393A920}" name="Column5106" dataDxfId="22515" totalsRowDxfId="22514"/>
    <tableColumn id="5128" xr3:uid="{460694C3-F102-48DC-93C7-6564C670F8B1}" name="Column5107" dataDxfId="22513" totalsRowDxfId="22512"/>
    <tableColumn id="5129" xr3:uid="{39645410-669D-42AB-8695-6F161476BB13}" name="Column5108" dataDxfId="22511" totalsRowDxfId="22510"/>
    <tableColumn id="5130" xr3:uid="{31F94AEE-E472-45A6-AA52-E8329FAD1ACE}" name="Column5109" dataDxfId="22509" totalsRowDxfId="22508"/>
    <tableColumn id="5131" xr3:uid="{1BCA129C-E9E3-4B32-8ACA-769F48448905}" name="Column5110" dataDxfId="22507" totalsRowDxfId="22506"/>
    <tableColumn id="5132" xr3:uid="{840D01E2-06C6-4405-94EC-6BDEAE303001}" name="Column5111" dataDxfId="22505" totalsRowDxfId="22504"/>
    <tableColumn id="5133" xr3:uid="{B9D38C0D-5BEA-4867-90DF-E00AD7111209}" name="Column5112" dataDxfId="22503" totalsRowDxfId="22502"/>
    <tableColumn id="5134" xr3:uid="{E7B3A5B2-6913-47C7-81AF-466DC2618ECF}" name="Column5113" dataDxfId="22501" totalsRowDxfId="22500"/>
    <tableColumn id="5135" xr3:uid="{24576BFB-C82C-46C4-B07B-F9DF8F232F71}" name="Column5114" dataDxfId="22499" totalsRowDxfId="22498"/>
    <tableColumn id="5136" xr3:uid="{BE06D3A0-117C-4B60-9B71-75A390DF2ABC}" name="Column5115" dataDxfId="22497" totalsRowDxfId="22496"/>
    <tableColumn id="5137" xr3:uid="{60B1BE23-45E3-462B-8054-8520E9D85785}" name="Column5116" dataDxfId="22495" totalsRowDxfId="22494"/>
    <tableColumn id="5138" xr3:uid="{13C68599-8894-4E51-9BD0-EDB57BDD7056}" name="Column5117" dataDxfId="22493" totalsRowDxfId="22492"/>
    <tableColumn id="5139" xr3:uid="{C2C7B7F4-D70D-4DCA-A23A-7888D0D31AAE}" name="Column5118" dataDxfId="22491" totalsRowDxfId="22490"/>
    <tableColumn id="5140" xr3:uid="{3980C920-B257-4CFE-9FE0-39EB892C75B6}" name="Column5119" dataDxfId="22489" totalsRowDxfId="22488"/>
    <tableColumn id="5141" xr3:uid="{12E77636-6C13-4C95-9C63-732C259907AB}" name="Column5120" dataDxfId="22487" totalsRowDxfId="22486"/>
    <tableColumn id="5142" xr3:uid="{376A6CD4-2CCC-4421-B7DA-57A9F2494C99}" name="Column5121" dataDxfId="22485" totalsRowDxfId="22484"/>
    <tableColumn id="5143" xr3:uid="{0F335DCA-3D32-4D37-BFC3-3EDB5F0ADD6A}" name="Column5122" dataDxfId="22483" totalsRowDxfId="22482"/>
    <tableColumn id="5144" xr3:uid="{FF7E0D8F-8FF6-4084-AD39-31F1080BD629}" name="Column5123" dataDxfId="22481" totalsRowDxfId="22480"/>
    <tableColumn id="5145" xr3:uid="{2E2326EA-326F-45F8-80D1-FBA60561CB5A}" name="Column5124" dataDxfId="22479" totalsRowDxfId="22478"/>
    <tableColumn id="5146" xr3:uid="{6E4945CA-7BC4-4003-B0DE-4696E95D22EA}" name="Column5125" dataDxfId="22477" totalsRowDxfId="22476"/>
    <tableColumn id="5147" xr3:uid="{1ABE69A9-ABE3-494D-842D-1798A97DF62F}" name="Column5126" dataDxfId="22475" totalsRowDxfId="22474"/>
    <tableColumn id="5148" xr3:uid="{082A1029-E83E-409B-A7A0-0AE51285807F}" name="Column5127" dataDxfId="22473" totalsRowDxfId="22472"/>
    <tableColumn id="5149" xr3:uid="{1EC60641-55E8-4D3D-9214-0B05B81312E7}" name="Column5128" dataDxfId="22471" totalsRowDxfId="22470"/>
    <tableColumn id="5150" xr3:uid="{016A4DBC-33F8-477C-B874-67FCBFE7B756}" name="Column5129" dataDxfId="22469" totalsRowDxfId="22468"/>
    <tableColumn id="5151" xr3:uid="{D429444A-89E5-4C22-B262-EEBDBEC5F388}" name="Column5130" dataDxfId="22467" totalsRowDxfId="22466"/>
    <tableColumn id="5152" xr3:uid="{4640C392-84A9-4BF0-8C2C-234DCE76A674}" name="Column5131" dataDxfId="22465" totalsRowDxfId="22464"/>
    <tableColumn id="5153" xr3:uid="{3D85E6F3-3BE0-4B87-BBB1-1D491CB47D2B}" name="Column5132" dataDxfId="22463" totalsRowDxfId="22462"/>
    <tableColumn id="5154" xr3:uid="{1B19C533-165F-4FCC-B04B-0821CF30BEA7}" name="Column5133" dataDxfId="22461" totalsRowDxfId="22460"/>
    <tableColumn id="5155" xr3:uid="{617AE9ED-A651-4F8A-8FE2-3A59E7F97C45}" name="Column5134" dataDxfId="22459" totalsRowDxfId="22458"/>
    <tableColumn id="5156" xr3:uid="{9FED85AD-8346-4DEC-BA13-639E9C5435C8}" name="Column5135" dataDxfId="22457" totalsRowDxfId="22456"/>
    <tableColumn id="5157" xr3:uid="{06C8EF47-1779-4424-BAA5-CA3990EE95BB}" name="Column5136" dataDxfId="22455" totalsRowDxfId="22454"/>
    <tableColumn id="5158" xr3:uid="{5DA2F250-B1CD-4A94-A754-459E14AF83B7}" name="Column5137" dataDxfId="22453" totalsRowDxfId="22452"/>
    <tableColumn id="5159" xr3:uid="{9E23615F-A048-4561-8C11-665DF39C358F}" name="Column5138" dataDxfId="22451" totalsRowDxfId="22450"/>
    <tableColumn id="5160" xr3:uid="{282E0E99-8493-47D6-A16F-D04F59A79073}" name="Column5139" dataDxfId="22449" totalsRowDxfId="22448"/>
    <tableColumn id="5161" xr3:uid="{0BC3EAC8-E81D-4EA7-AADB-32A53A30206C}" name="Column5140" dataDxfId="22447" totalsRowDxfId="22446"/>
    <tableColumn id="5162" xr3:uid="{D8786F22-BBAF-4F8E-8440-7E7BE5A6883E}" name="Column5141" dataDxfId="22445" totalsRowDxfId="22444"/>
    <tableColumn id="5163" xr3:uid="{09657240-883B-48BA-87B0-F79C49BB5DFB}" name="Column5142" dataDxfId="22443" totalsRowDxfId="22442"/>
    <tableColumn id="5164" xr3:uid="{9B081E64-7108-46BD-8E22-F65AAD281FBF}" name="Column5143" dataDxfId="22441" totalsRowDxfId="22440"/>
    <tableColumn id="5165" xr3:uid="{2354C90A-8AF9-4AC3-BA1D-84F16517EF2C}" name="Column5144" dataDxfId="22439" totalsRowDxfId="22438"/>
    <tableColumn id="5166" xr3:uid="{9C0527D4-161D-4DB8-ADCC-4A37066F70D2}" name="Column5145" dataDxfId="22437" totalsRowDxfId="22436"/>
    <tableColumn id="5167" xr3:uid="{86E698AA-866E-4B3D-BA13-56637D37BD7F}" name="Column5146" dataDxfId="22435" totalsRowDxfId="22434"/>
    <tableColumn id="5168" xr3:uid="{9DB1980A-5B36-477C-A372-02CE9EDEC393}" name="Column5147" dataDxfId="22433" totalsRowDxfId="22432"/>
    <tableColumn id="5169" xr3:uid="{709A43E2-2BD0-476B-BE32-AB9A237C7FD6}" name="Column5148" dataDxfId="22431" totalsRowDxfId="22430"/>
    <tableColumn id="5170" xr3:uid="{6E773E1F-9B93-43B5-A797-EEDBFDD7092E}" name="Column5149" dataDxfId="22429" totalsRowDxfId="22428"/>
    <tableColumn id="5171" xr3:uid="{601F8D15-DDDB-47D4-A9E6-938DF7C4637D}" name="Column5150" dataDxfId="22427" totalsRowDxfId="22426"/>
    <tableColumn id="5172" xr3:uid="{A6BB1896-86C0-4F2D-BE5B-3399BA52557D}" name="Column5151" dataDxfId="22425" totalsRowDxfId="22424"/>
    <tableColumn id="5173" xr3:uid="{D21AEB03-E188-4515-A4B9-894D3289C40C}" name="Column5152" dataDxfId="22423" totalsRowDxfId="22422"/>
    <tableColumn id="5174" xr3:uid="{6DAB9E98-491B-41B0-8BA9-1EFAE7743459}" name="Column5153" dataDxfId="22421" totalsRowDxfId="22420"/>
    <tableColumn id="5175" xr3:uid="{4BF7D297-E759-45CD-BED1-88F1D5ECC035}" name="Column5154" dataDxfId="22419" totalsRowDxfId="22418"/>
    <tableColumn id="5176" xr3:uid="{C5C142D0-8B91-4C52-BD90-C2682392735E}" name="Column5155" dataDxfId="22417" totalsRowDxfId="22416"/>
    <tableColumn id="5177" xr3:uid="{2B4DE08C-F784-48FE-A413-548C4025F241}" name="Column5156" dataDxfId="22415" totalsRowDxfId="22414"/>
    <tableColumn id="5178" xr3:uid="{ED2E8B7C-106B-4F01-AF71-385BA895DE49}" name="Column5157" dataDxfId="22413" totalsRowDxfId="22412"/>
    <tableColumn id="5179" xr3:uid="{617C392C-9285-46D7-9061-2BDB05CC8BE6}" name="Column5158" dataDxfId="22411" totalsRowDxfId="22410"/>
    <tableColumn id="5180" xr3:uid="{44394DD2-0964-4B80-BA83-672357B56A2C}" name="Column5159" dataDxfId="22409" totalsRowDxfId="22408"/>
    <tableColumn id="5181" xr3:uid="{F5715611-B469-45E5-84A6-29D487CB422A}" name="Column5160" dataDxfId="22407" totalsRowDxfId="22406"/>
    <tableColumn id="5182" xr3:uid="{7459742B-7984-49A8-98DE-A0BD28FC5005}" name="Column5161" dataDxfId="22405" totalsRowDxfId="22404"/>
    <tableColumn id="5183" xr3:uid="{EFA2C0CE-DB66-4DD1-BE75-FEA13A1CFD15}" name="Column5162" dataDxfId="22403" totalsRowDxfId="22402"/>
    <tableColumn id="5184" xr3:uid="{71CD0416-264F-4F8D-AF97-79395A77A70B}" name="Column5163" dataDxfId="22401" totalsRowDxfId="22400"/>
    <tableColumn id="5185" xr3:uid="{374C6332-0C4B-4781-8D12-89145834F3D6}" name="Column5164" dataDxfId="22399" totalsRowDxfId="22398"/>
    <tableColumn id="5186" xr3:uid="{F6DB3040-A331-4951-9FFB-A3C33AD5B3F6}" name="Column5165" dataDxfId="22397" totalsRowDxfId="22396"/>
    <tableColumn id="5187" xr3:uid="{654D0EC7-72CE-402B-ADE6-E08F6488A19B}" name="Column5166" dataDxfId="22395" totalsRowDxfId="22394"/>
    <tableColumn id="5188" xr3:uid="{E3B2C9DF-DDA0-4BEA-802A-81BFFEFDA14E}" name="Column5167" dataDxfId="22393" totalsRowDxfId="22392"/>
    <tableColumn id="5189" xr3:uid="{CF08F873-30AD-449A-ADAC-7A493F86F4B0}" name="Column5168" dataDxfId="22391" totalsRowDxfId="22390"/>
    <tableColumn id="5190" xr3:uid="{CBB37267-F7FE-4CBC-8C06-B3A02BDC39EE}" name="Column5169" dataDxfId="22389" totalsRowDxfId="22388"/>
    <tableColumn id="5191" xr3:uid="{69BF7727-165E-4015-9F93-44DBACEFE3A1}" name="Column5170" dataDxfId="22387" totalsRowDxfId="22386"/>
    <tableColumn id="5192" xr3:uid="{6296DA4B-F750-481D-9495-7ED3B48A6CD8}" name="Column5171" dataDxfId="22385" totalsRowDxfId="22384"/>
    <tableColumn id="5193" xr3:uid="{F877F175-2F15-4370-90D2-2ED8F6FE19F5}" name="Column5172" dataDxfId="22383" totalsRowDxfId="22382"/>
    <tableColumn id="5194" xr3:uid="{79479694-00AB-4183-90AF-07550C56E0E2}" name="Column5173" dataDxfId="22381" totalsRowDxfId="22380"/>
    <tableColumn id="5195" xr3:uid="{BFC424CA-8D6E-4143-B68F-9B4F46E1B08E}" name="Column5174" dataDxfId="22379" totalsRowDxfId="22378"/>
    <tableColumn id="5196" xr3:uid="{B558E9FF-74DD-4A68-A142-CCB8D11774EF}" name="Column5175" dataDxfId="22377" totalsRowDxfId="22376"/>
    <tableColumn id="5197" xr3:uid="{3A5BB0BD-A9A8-41F6-BE7E-AAFEFA4BB570}" name="Column5176" dataDxfId="22375" totalsRowDxfId="22374"/>
    <tableColumn id="5198" xr3:uid="{619D1E4A-DF41-44BD-B5BA-DB1CD2FA427D}" name="Column5177" dataDxfId="22373" totalsRowDxfId="22372"/>
    <tableColumn id="5199" xr3:uid="{9002130A-A11F-412B-9784-9E9B1E2FDB8E}" name="Column5178" dataDxfId="22371" totalsRowDxfId="22370"/>
    <tableColumn id="5200" xr3:uid="{4C16E89C-3A4B-4717-B54A-B5BA3A654C64}" name="Column5179" dataDxfId="22369" totalsRowDxfId="22368"/>
    <tableColumn id="5201" xr3:uid="{69A13EB5-2E14-4431-80BF-D8F5121117BA}" name="Column5180" dataDxfId="22367" totalsRowDxfId="22366"/>
    <tableColumn id="5202" xr3:uid="{A9BFC0DD-1BEC-4041-884E-1CB646C0B5C2}" name="Column5181" dataDxfId="22365" totalsRowDxfId="22364"/>
    <tableColumn id="5203" xr3:uid="{36EFD9B4-F103-4DDC-971E-2EF7F1EFEA92}" name="Column5182" dataDxfId="22363" totalsRowDxfId="22362"/>
    <tableColumn id="5204" xr3:uid="{CE53244E-99E9-46AB-B105-BFCD5A91879B}" name="Column5183" dataDxfId="22361" totalsRowDxfId="22360"/>
    <tableColumn id="5205" xr3:uid="{C81CBA5E-FD46-4DB7-9C14-CC7E60642ADE}" name="Column5184" dataDxfId="22359" totalsRowDxfId="22358"/>
    <tableColumn id="5206" xr3:uid="{DA00A587-E52F-46A2-B82A-FDFE14B7B06B}" name="Column5185" dataDxfId="22357" totalsRowDxfId="22356"/>
    <tableColumn id="5207" xr3:uid="{6B8B098C-AF93-4D3F-BA85-1774344A71AA}" name="Column5186" dataDxfId="22355" totalsRowDxfId="22354"/>
    <tableColumn id="5208" xr3:uid="{EFC672F5-B155-4D9C-8B0E-2E9AEAA9B7C2}" name="Column5187" dataDxfId="22353" totalsRowDxfId="22352"/>
    <tableColumn id="5209" xr3:uid="{CA09C427-6595-4692-B3E9-0C017C493C44}" name="Column5188" dataDxfId="22351" totalsRowDxfId="22350"/>
    <tableColumn id="5210" xr3:uid="{14247959-D659-4215-B252-02EFE8235B47}" name="Column5189" dataDxfId="22349" totalsRowDxfId="22348"/>
    <tableColumn id="5211" xr3:uid="{EA256DCA-CF28-4012-AD74-5A60B86B7D86}" name="Column5190" dataDxfId="22347" totalsRowDxfId="22346"/>
    <tableColumn id="5212" xr3:uid="{D33DDA96-23C9-44AD-B510-9EEC6C3BE91D}" name="Column5191" dataDxfId="22345" totalsRowDxfId="22344"/>
    <tableColumn id="5213" xr3:uid="{8EC5992D-95E2-4E71-ABA2-A650BC41080A}" name="Column5192" dataDxfId="22343" totalsRowDxfId="22342"/>
    <tableColumn id="5214" xr3:uid="{25CDC508-20BF-4032-A99E-24F99C446C4D}" name="Column5193" dataDxfId="22341" totalsRowDxfId="22340"/>
    <tableColumn id="5215" xr3:uid="{B9D943E5-F771-4AB0-B2AE-2D4929774FF9}" name="Column5194" dataDxfId="22339" totalsRowDxfId="22338"/>
    <tableColumn id="5216" xr3:uid="{107D59AF-BC9C-4A95-B9F4-BEAD08407DD7}" name="Column5195" dataDxfId="22337" totalsRowDxfId="22336"/>
    <tableColumn id="5217" xr3:uid="{6321C89E-0C54-4899-9076-5ED58CB9011B}" name="Column5196" dataDxfId="22335" totalsRowDxfId="22334"/>
    <tableColumn id="5218" xr3:uid="{6A19638C-5D20-4026-A537-DD0347C394A3}" name="Column5197" dataDxfId="22333" totalsRowDxfId="22332"/>
    <tableColumn id="5219" xr3:uid="{0A304839-91A0-499F-8669-F5CB6423A95E}" name="Column5198" dataDxfId="22331" totalsRowDxfId="22330"/>
    <tableColumn id="5220" xr3:uid="{6303D57C-BF96-423B-8C54-F314A4476B02}" name="Column5199" dataDxfId="22329" totalsRowDxfId="22328"/>
    <tableColumn id="5221" xr3:uid="{FB3D6578-A076-4EB0-B532-7FA61520EBEA}" name="Column5200" dataDxfId="22327" totalsRowDxfId="22326"/>
    <tableColumn id="5222" xr3:uid="{1B58B0C1-47B2-46B5-843F-0A17E302D629}" name="Column5201" dataDxfId="22325" totalsRowDxfId="22324"/>
    <tableColumn id="5223" xr3:uid="{E25FF4C9-5EBB-40CE-B2C9-97F3FE3BC512}" name="Column5202" dataDxfId="22323" totalsRowDxfId="22322"/>
    <tableColumn id="5224" xr3:uid="{56206C75-842B-42CC-A906-85C3B6316DC4}" name="Column5203" dataDxfId="22321" totalsRowDxfId="22320"/>
    <tableColumn id="5225" xr3:uid="{B359839B-9C22-4940-A1D7-C01BC356CEF6}" name="Column5204" dataDxfId="22319" totalsRowDxfId="22318"/>
    <tableColumn id="5226" xr3:uid="{DBE1B46B-79B6-4ADF-977C-C2BDFF6FF240}" name="Column5205" dataDxfId="22317" totalsRowDxfId="22316"/>
    <tableColumn id="5227" xr3:uid="{1CE9D120-F2F5-46FB-9074-CA765538432A}" name="Column5206" dataDxfId="22315" totalsRowDxfId="22314"/>
    <tableColumn id="5228" xr3:uid="{0C339F05-B03E-4222-A507-5E0890417DB0}" name="Column5207" dataDxfId="22313" totalsRowDxfId="22312"/>
    <tableColumn id="5229" xr3:uid="{71499C4A-4DB5-4FAE-892A-E4BD24A4C8D8}" name="Column5208" dataDxfId="22311" totalsRowDxfId="22310"/>
    <tableColumn id="5230" xr3:uid="{0FB849E5-EFC2-4E09-8F25-824A6EFC46C0}" name="Column5209" dataDxfId="22309" totalsRowDxfId="22308"/>
    <tableColumn id="5231" xr3:uid="{68570FEE-B4F3-4DDE-82EA-C3BB8C6420DC}" name="Column5210" dataDxfId="22307" totalsRowDxfId="22306"/>
    <tableColumn id="5232" xr3:uid="{16574117-2780-48CF-A09E-C33F75843E90}" name="Column5211" dataDxfId="22305" totalsRowDxfId="22304"/>
    <tableColumn id="5233" xr3:uid="{7C8FFD44-CDA6-4837-8BAC-F0D78533E461}" name="Column5212" dataDxfId="22303" totalsRowDxfId="22302"/>
    <tableColumn id="5234" xr3:uid="{E21FE4E3-C906-44FC-B944-67DA66A36D73}" name="Column5213" dataDxfId="22301" totalsRowDxfId="22300"/>
    <tableColumn id="5235" xr3:uid="{22632F50-B929-466E-8531-A80D3857A850}" name="Column5214" dataDxfId="22299" totalsRowDxfId="22298"/>
    <tableColumn id="5236" xr3:uid="{4A44CBFF-5247-4D07-A017-C5DCAD2C2470}" name="Column5215" dataDxfId="22297" totalsRowDxfId="22296"/>
    <tableColumn id="5237" xr3:uid="{BB318BB3-F342-4BAC-BE9D-4367B67FF0F4}" name="Column5216" dataDxfId="22295" totalsRowDxfId="22294"/>
    <tableColumn id="5238" xr3:uid="{1C292969-C136-4101-A189-66A4583AD9AD}" name="Column5217" dataDxfId="22293" totalsRowDxfId="22292"/>
    <tableColumn id="5239" xr3:uid="{7FCD6096-E2BC-4A2A-A560-5AAD6D4E6580}" name="Column5218" dataDxfId="22291" totalsRowDxfId="22290"/>
    <tableColumn id="5240" xr3:uid="{6D84D529-A57D-4186-BF67-C25F7BDD8C2B}" name="Column5219" dataDxfId="22289" totalsRowDxfId="22288"/>
    <tableColumn id="5241" xr3:uid="{6A1B36C5-2C25-43E8-B1F7-B8CED6CEAB86}" name="Column5220" dataDxfId="22287" totalsRowDxfId="22286"/>
    <tableColumn id="5242" xr3:uid="{522E18C6-8574-462A-84EB-8BEB613F2CCC}" name="Column5221" dataDxfId="22285" totalsRowDxfId="22284"/>
    <tableColumn id="5243" xr3:uid="{D2E8D3E3-209F-43C2-945E-04391C137AC1}" name="Column5222" dataDxfId="22283" totalsRowDxfId="22282"/>
    <tableColumn id="5244" xr3:uid="{B9FD974A-C680-4CF1-ACD2-1017DE13E6BB}" name="Column5223" dataDxfId="22281" totalsRowDxfId="22280"/>
    <tableColumn id="5245" xr3:uid="{CBBBC74A-69BF-4D80-BA95-790BE8F765FD}" name="Column5224" dataDxfId="22279" totalsRowDxfId="22278"/>
    <tableColumn id="5246" xr3:uid="{B11D5989-54A3-4808-B0DD-09A7A8098F2D}" name="Column5225" dataDxfId="22277" totalsRowDxfId="22276"/>
    <tableColumn id="5247" xr3:uid="{2AA618DE-9C23-4B9E-90CB-529107FE7FA8}" name="Column5226" dataDxfId="22275" totalsRowDxfId="22274"/>
    <tableColumn id="5248" xr3:uid="{5E500CE4-EEBB-4D68-86CD-F80833494CBE}" name="Column5227" dataDxfId="22273" totalsRowDxfId="22272"/>
    <tableColumn id="5249" xr3:uid="{550D65F4-D7AC-4920-8BA1-1A45F27696D7}" name="Column5228" dataDxfId="22271" totalsRowDxfId="22270"/>
    <tableColumn id="5250" xr3:uid="{5CE09CF6-1AB6-4CB5-9E25-ACAC8AD4BFC2}" name="Column5229" dataDxfId="22269" totalsRowDxfId="22268"/>
    <tableColumn id="5251" xr3:uid="{AD2107FF-6B47-414D-9657-E95BC705DD8E}" name="Column5230" dataDxfId="22267" totalsRowDxfId="22266"/>
    <tableColumn id="5252" xr3:uid="{0EDC5104-8195-45BA-B945-5D1625AB0C95}" name="Column5231" dataDxfId="22265" totalsRowDxfId="22264"/>
    <tableColumn id="5253" xr3:uid="{04C6DBA5-07DD-4C07-81DF-7FE9A62A4D14}" name="Column5232" dataDxfId="22263" totalsRowDxfId="22262"/>
    <tableColumn id="5254" xr3:uid="{1D6E3B4B-6C8B-4894-9694-6E9E93242033}" name="Column5233" dataDxfId="22261" totalsRowDxfId="22260"/>
    <tableColumn id="5255" xr3:uid="{4F75AB2E-68C7-4D87-8EA9-014D6DFAAC07}" name="Column5234" dataDxfId="22259" totalsRowDxfId="22258"/>
    <tableColumn id="5256" xr3:uid="{AB0769AA-F859-4812-96A8-395BB67CB403}" name="Column5235" dataDxfId="22257" totalsRowDxfId="22256"/>
    <tableColumn id="5257" xr3:uid="{1F894034-44E0-4D9E-901A-6F65D0EFEDE0}" name="Column5236" dataDxfId="22255" totalsRowDxfId="22254"/>
    <tableColumn id="5258" xr3:uid="{5A3881D3-6351-4B5D-9E95-42236B42F3E7}" name="Column5237" dataDxfId="22253" totalsRowDxfId="22252"/>
    <tableColumn id="5259" xr3:uid="{21F83D53-CCB1-4522-B258-4F7145A87B2D}" name="Column5238" dataDxfId="22251" totalsRowDxfId="22250"/>
    <tableColumn id="5260" xr3:uid="{3CB76D5B-C99C-4FD6-89A9-B6187B2A87D1}" name="Column5239" dataDxfId="22249" totalsRowDxfId="22248"/>
    <tableColumn id="5261" xr3:uid="{E59C7082-D0FE-4466-9A67-2CCEF219B33B}" name="Column5240" dataDxfId="22247" totalsRowDxfId="22246"/>
    <tableColumn id="5262" xr3:uid="{CAE3D560-EF48-471C-953E-F14BE1D8AB3D}" name="Column5241" dataDxfId="22245" totalsRowDxfId="22244"/>
    <tableColumn id="5263" xr3:uid="{513392C6-3EAE-405B-9EFC-538053D1DBA7}" name="Column5242" dataDxfId="22243" totalsRowDxfId="22242"/>
    <tableColumn id="5264" xr3:uid="{2B76AD61-50A5-47AB-B392-7AA783CD388F}" name="Column5243" dataDxfId="22241" totalsRowDxfId="22240"/>
    <tableColumn id="5265" xr3:uid="{DEF2F9AB-9739-481A-8D67-945B21C16721}" name="Column5244" dataDxfId="22239" totalsRowDxfId="22238"/>
    <tableColumn id="5266" xr3:uid="{82C78A42-13EE-48FA-BF7D-AF65712456A8}" name="Column5245" dataDxfId="22237" totalsRowDxfId="22236"/>
    <tableColumn id="5267" xr3:uid="{7929BD5A-E075-4860-A007-E26F30A4B401}" name="Column5246" dataDxfId="22235" totalsRowDxfId="22234"/>
    <tableColumn id="5268" xr3:uid="{7EE05481-DC54-4D06-943F-C58DAA774214}" name="Column5247" dataDxfId="22233" totalsRowDxfId="22232"/>
    <tableColumn id="5269" xr3:uid="{D331BE37-0627-4F63-9D4A-513AD7DC2AEA}" name="Column5248" dataDxfId="22231" totalsRowDxfId="22230"/>
    <tableColumn id="5270" xr3:uid="{7F1A9874-5FA8-46C6-91AE-9A02DE23FF08}" name="Column5249" dataDxfId="22229" totalsRowDxfId="22228"/>
    <tableColumn id="5271" xr3:uid="{AE0954B5-E053-4E4F-B9D5-016CE4B2D2E2}" name="Column5250" dataDxfId="22227" totalsRowDxfId="22226"/>
    <tableColumn id="5272" xr3:uid="{B8BBC64D-ED62-4F5E-8410-69C555581E46}" name="Column5251" dataDxfId="22225" totalsRowDxfId="22224"/>
    <tableColumn id="5273" xr3:uid="{F754AB22-CE80-452C-8F86-AAF7A30FA972}" name="Column5252" dataDxfId="22223" totalsRowDxfId="22222"/>
    <tableColumn id="5274" xr3:uid="{B85054F5-DD0D-43AC-B81A-B5C3E2C3F8ED}" name="Column5253" dataDxfId="22221" totalsRowDxfId="22220"/>
    <tableColumn id="5275" xr3:uid="{F1604699-FCD6-4C4D-86A9-F1C7D251010A}" name="Column5254" dataDxfId="22219" totalsRowDxfId="22218"/>
    <tableColumn id="5276" xr3:uid="{F21F448C-560D-42D7-95FF-E71FB33D089E}" name="Column5255" dataDxfId="22217" totalsRowDxfId="22216"/>
    <tableColumn id="5277" xr3:uid="{376B500F-F183-45E4-8690-6E5DD8CB82D6}" name="Column5256" dataDxfId="22215" totalsRowDxfId="22214"/>
    <tableColumn id="5278" xr3:uid="{55DD5814-03F5-4808-AC4D-60341CC987E3}" name="Column5257" dataDxfId="22213" totalsRowDxfId="22212"/>
    <tableColumn id="5279" xr3:uid="{CC9D167B-5F57-4CD9-97A3-166B9D5A98D9}" name="Column5258" dataDxfId="22211" totalsRowDxfId="22210"/>
    <tableColumn id="5280" xr3:uid="{37FEC1AF-A2D0-47CF-A491-89C1369E615A}" name="Column5259" dataDxfId="22209" totalsRowDxfId="22208"/>
    <tableColumn id="5281" xr3:uid="{5FE862EA-6E7C-449B-BA23-BA4990CFD2A1}" name="Column5260" dataDxfId="22207" totalsRowDxfId="22206"/>
    <tableColumn id="5282" xr3:uid="{C041A3EC-2CEB-422A-8CF6-0709374FD394}" name="Column5261" dataDxfId="22205" totalsRowDxfId="22204"/>
    <tableColumn id="5283" xr3:uid="{DC5D3EA4-B860-4F47-B2AD-ECD6A8791C25}" name="Column5262" dataDxfId="22203" totalsRowDxfId="22202"/>
    <tableColumn id="5284" xr3:uid="{FCA4B95D-8187-4043-98E4-422615125365}" name="Column5263" dataDxfId="22201" totalsRowDxfId="22200"/>
    <tableColumn id="5285" xr3:uid="{05BC197E-9A2D-4E32-8BFC-D5A22DF5E712}" name="Column5264" dataDxfId="22199" totalsRowDxfId="22198"/>
    <tableColumn id="5286" xr3:uid="{3D6FA59C-9150-42A1-9B5A-463305C8CE0A}" name="Column5265" dataDxfId="22197" totalsRowDxfId="22196"/>
    <tableColumn id="5287" xr3:uid="{A18D8432-B2CD-406E-9EF3-E96CBEDF6C42}" name="Column5266" dataDxfId="22195" totalsRowDxfId="22194"/>
    <tableColumn id="5288" xr3:uid="{07A15AC4-C189-464D-B38D-59B3760D0F26}" name="Column5267" dataDxfId="22193" totalsRowDxfId="22192"/>
    <tableColumn id="5289" xr3:uid="{221AB212-56BE-4015-B56A-7FB57F6F3C35}" name="Column5268" dataDxfId="22191" totalsRowDxfId="22190"/>
    <tableColumn id="5290" xr3:uid="{AD7EF516-77C9-4912-B70B-6BD4DCC2F589}" name="Column5269" dataDxfId="22189" totalsRowDxfId="22188"/>
    <tableColumn id="5291" xr3:uid="{E0B372F9-8833-4DD7-A439-B83F73C90873}" name="Column5270" dataDxfId="22187" totalsRowDxfId="22186"/>
    <tableColumn id="5292" xr3:uid="{AD73B0B6-9335-4545-9EC8-4E5A8DFC7B17}" name="Column5271" dataDxfId="22185" totalsRowDxfId="22184"/>
    <tableColumn id="5293" xr3:uid="{63CF0CB9-AD6F-4E58-A372-A25F4A3BD896}" name="Column5272" dataDxfId="22183" totalsRowDxfId="22182"/>
    <tableColumn id="5294" xr3:uid="{935EA6D8-692A-40EC-B245-7A60D2714F5B}" name="Column5273" dataDxfId="22181" totalsRowDxfId="22180"/>
    <tableColumn id="5295" xr3:uid="{017C7B8F-1963-4B18-9FA4-B8A6A8402C3D}" name="Column5274" dataDxfId="22179" totalsRowDxfId="22178"/>
    <tableColumn id="5296" xr3:uid="{A4E29099-6833-4212-A1C0-E7E0FDC2DCED}" name="Column5275" dataDxfId="22177" totalsRowDxfId="22176"/>
    <tableColumn id="5297" xr3:uid="{19E27EE7-310F-46A1-81CA-D3C72C139674}" name="Column5276" dataDxfId="22175" totalsRowDxfId="22174"/>
    <tableColumn id="5298" xr3:uid="{2BC7FF3F-BFD1-4931-AD7E-231845CA5FBB}" name="Column5277" dataDxfId="22173" totalsRowDxfId="22172"/>
    <tableColumn id="5299" xr3:uid="{82F800C6-8348-42EF-B314-5A42FDEAE802}" name="Column5278" dataDxfId="22171" totalsRowDxfId="22170"/>
    <tableColumn id="5300" xr3:uid="{50EA4245-8EE7-4AD0-B6C6-A9B0F767E7CB}" name="Column5279" dataDxfId="22169" totalsRowDxfId="22168"/>
    <tableColumn id="5301" xr3:uid="{94FAAE19-2654-4D59-9599-B7401D0F5FC8}" name="Column5280" dataDxfId="22167" totalsRowDxfId="22166"/>
    <tableColumn id="5302" xr3:uid="{9E6FEBEF-3660-43CD-A048-14B6BBE1D2A4}" name="Column5281" dataDxfId="22165" totalsRowDxfId="22164"/>
    <tableColumn id="5303" xr3:uid="{741F336B-59F2-4C64-ACDC-6F72B1AF9910}" name="Column5282" dataDxfId="22163" totalsRowDxfId="22162"/>
    <tableColumn id="5304" xr3:uid="{E1C19813-F59B-4DE1-BDB1-4D78BD1B2E1F}" name="Column5283" dataDxfId="22161" totalsRowDxfId="22160"/>
    <tableColumn id="5305" xr3:uid="{D7FDEBA8-2E6B-45DF-8A83-F32009EE2CCB}" name="Column5284" dataDxfId="22159" totalsRowDxfId="22158"/>
    <tableColumn id="5306" xr3:uid="{2985A2EB-12E8-4F62-A2D2-F61A8F63F3A9}" name="Column5285" dataDxfId="22157" totalsRowDxfId="22156"/>
    <tableColumn id="5307" xr3:uid="{6FAE85F3-CD92-49C9-8AC4-5932232F4D3D}" name="Column5286" dataDxfId="22155" totalsRowDxfId="22154"/>
    <tableColumn id="5308" xr3:uid="{50466991-898F-4EB5-A4DF-F3D3294590AD}" name="Column5287" dataDxfId="22153" totalsRowDxfId="22152"/>
    <tableColumn id="5309" xr3:uid="{B421549D-22C8-42B3-820D-09A302EF8346}" name="Column5288" dataDxfId="22151" totalsRowDxfId="22150"/>
    <tableColumn id="5310" xr3:uid="{13D963CB-3030-4166-99E5-A57967336DC3}" name="Column5289" dataDxfId="22149" totalsRowDxfId="22148"/>
    <tableColumn id="5311" xr3:uid="{C11C9E17-9856-4D75-9B3E-79FCB4BEEBC0}" name="Column5290" dataDxfId="22147" totalsRowDxfId="22146"/>
    <tableColumn id="5312" xr3:uid="{C73CFC16-FCE5-48C5-B48E-D761CBB5ABA5}" name="Column5291" dataDxfId="22145" totalsRowDxfId="22144"/>
    <tableColumn id="5313" xr3:uid="{36885FB7-1A1B-4327-B9BA-B2EB534B5256}" name="Column5292" dataDxfId="22143" totalsRowDxfId="22142"/>
    <tableColumn id="5314" xr3:uid="{307CC92C-9B91-4091-B323-70AB9FB4083D}" name="Column5293" dataDxfId="22141" totalsRowDxfId="22140"/>
    <tableColumn id="5315" xr3:uid="{583016B0-EF29-42B4-8DCC-54B2ABCF8092}" name="Column5294" dataDxfId="22139" totalsRowDxfId="22138"/>
    <tableColumn id="5316" xr3:uid="{935508BB-9FFB-47A4-A30F-25213A9D0BFC}" name="Column5295" dataDxfId="22137" totalsRowDxfId="22136"/>
    <tableColumn id="5317" xr3:uid="{6313CBE5-0A60-4C44-8027-658FA152D19F}" name="Column5296" dataDxfId="22135" totalsRowDxfId="22134"/>
    <tableColumn id="5318" xr3:uid="{57943FF9-A840-4DBC-B5FA-47A3C17E0068}" name="Column5297" dataDxfId="22133" totalsRowDxfId="22132"/>
    <tableColumn id="5319" xr3:uid="{C7D97842-C577-4E2E-A052-BBA30760B0BB}" name="Column5298" dataDxfId="22131" totalsRowDxfId="22130"/>
    <tableColumn id="5320" xr3:uid="{65634DFD-6EA7-4919-997F-97BD3F34FAF0}" name="Column5299" dataDxfId="22129" totalsRowDxfId="22128"/>
    <tableColumn id="5321" xr3:uid="{2E291B62-76F4-4ACD-B5D0-8BDC56C76A2F}" name="Column5300" dataDxfId="22127" totalsRowDxfId="22126"/>
    <tableColumn id="5322" xr3:uid="{FB07B813-A2A4-45F0-8589-9ED40143A566}" name="Column5301" dataDxfId="22125" totalsRowDxfId="22124"/>
    <tableColumn id="5323" xr3:uid="{897B3EB0-BFA8-4567-9B15-E314C793B837}" name="Column5302" dataDxfId="22123" totalsRowDxfId="22122"/>
    <tableColumn id="5324" xr3:uid="{65BFEDE9-8FF1-4847-8258-51641E79D817}" name="Column5303" dataDxfId="22121" totalsRowDxfId="22120"/>
    <tableColumn id="5325" xr3:uid="{D2846A4D-650D-4839-9F74-DC9016DA92D1}" name="Column5304" dataDxfId="22119" totalsRowDxfId="22118"/>
    <tableColumn id="5326" xr3:uid="{C3F9B16C-26A2-47E5-A3FA-6A7C39AF5BF3}" name="Column5305" dataDxfId="22117" totalsRowDxfId="22116"/>
    <tableColumn id="5327" xr3:uid="{B3BB456B-99C9-4D0A-A40C-F709301FFB61}" name="Column5306" dataDxfId="22115" totalsRowDxfId="22114"/>
    <tableColumn id="5328" xr3:uid="{4DF64A3C-9DC8-465C-A742-F2AB5D65700B}" name="Column5307" dataDxfId="22113" totalsRowDxfId="22112"/>
    <tableColumn id="5329" xr3:uid="{8EDA28F8-4890-48E5-91F0-4A9A15DEDFDB}" name="Column5308" dataDxfId="22111" totalsRowDxfId="22110"/>
    <tableColumn id="5330" xr3:uid="{51749575-0FE8-44AD-92AE-D1A2352535B1}" name="Column5309" dataDxfId="22109" totalsRowDxfId="22108"/>
    <tableColumn id="5331" xr3:uid="{7B496CC3-A050-4E0D-93A5-2B70B1E3A55F}" name="Column5310" dataDxfId="22107" totalsRowDxfId="22106"/>
    <tableColumn id="5332" xr3:uid="{A70E398A-C9F0-4668-A4C8-DA0B6B9A97E5}" name="Column5311" dataDxfId="22105" totalsRowDxfId="22104"/>
    <tableColumn id="5333" xr3:uid="{46EBDB85-8554-4CFE-91F7-26CC3093314A}" name="Column5312" dataDxfId="22103" totalsRowDxfId="22102"/>
    <tableColumn id="5334" xr3:uid="{3150A489-F57B-4FBA-BE59-2E591BE9C006}" name="Column5313" dataDxfId="22101" totalsRowDxfId="22100"/>
    <tableColumn id="5335" xr3:uid="{A82232A6-275C-437B-8473-EAFF07F48D9E}" name="Column5314" dataDxfId="22099" totalsRowDxfId="22098"/>
    <tableColumn id="5336" xr3:uid="{792C809D-D8C7-4A9C-A10A-1A70D2469D14}" name="Column5315" dataDxfId="22097" totalsRowDxfId="22096"/>
    <tableColumn id="5337" xr3:uid="{F4DCB9AC-FF41-4025-8E2B-CB7728D435CC}" name="Column5316" dataDxfId="22095" totalsRowDxfId="22094"/>
    <tableColumn id="5338" xr3:uid="{5CED61D0-CE0D-463C-913F-58F61F7FF048}" name="Column5317" dataDxfId="22093" totalsRowDxfId="22092"/>
    <tableColumn id="5339" xr3:uid="{36C5C313-43F5-49E1-B49C-AABDFD543C53}" name="Column5318" dataDxfId="22091" totalsRowDxfId="22090"/>
    <tableColumn id="5340" xr3:uid="{FEF75235-61C9-4DD1-9034-0BE4EAB9D622}" name="Column5319" dataDxfId="22089" totalsRowDxfId="22088"/>
    <tableColumn id="5341" xr3:uid="{85D54E2E-8849-4FB0-B318-CE6710CEC059}" name="Column5320" dataDxfId="22087" totalsRowDxfId="22086"/>
    <tableColumn id="5342" xr3:uid="{1A94AE63-E72D-4B12-8199-2C2BCCC490B8}" name="Column5321" dataDxfId="22085" totalsRowDxfId="22084"/>
    <tableColumn id="5343" xr3:uid="{40D675EF-5B8A-4286-B2D3-E10744AAACE1}" name="Column5322" dataDxfId="22083" totalsRowDxfId="22082"/>
    <tableColumn id="5344" xr3:uid="{2E8595DE-388D-495A-840E-15002E73E37B}" name="Column5323" dataDxfId="22081" totalsRowDxfId="22080"/>
    <tableColumn id="5345" xr3:uid="{3DE80554-33EE-471D-80BC-214E157A9E94}" name="Column5324" dataDxfId="22079" totalsRowDxfId="22078"/>
    <tableColumn id="5346" xr3:uid="{086A3807-C7DF-4703-9326-DADCBF26CB02}" name="Column5325" dataDxfId="22077" totalsRowDxfId="22076"/>
    <tableColumn id="5347" xr3:uid="{401F53AE-B6E8-455C-B790-81CA6AEF68F5}" name="Column5326" dataDxfId="22075" totalsRowDxfId="22074"/>
    <tableColumn id="5348" xr3:uid="{D0F14FD1-4183-4710-84DA-69049726BBEC}" name="Column5327" dataDxfId="22073" totalsRowDxfId="22072"/>
    <tableColumn id="5349" xr3:uid="{43A7E5FF-8AB5-4249-B6BA-C4F222452133}" name="Column5328" dataDxfId="22071" totalsRowDxfId="22070"/>
    <tableColumn id="5350" xr3:uid="{B9321F26-A946-4866-B156-7ACEDBB515CF}" name="Column5329" dataDxfId="22069" totalsRowDxfId="22068"/>
    <tableColumn id="5351" xr3:uid="{DC57808B-7B29-4F29-8AC1-843DAE13185A}" name="Column5330" dataDxfId="22067" totalsRowDxfId="22066"/>
    <tableColumn id="5352" xr3:uid="{D46FE580-EF6C-4163-BF6B-F88FD1FF078A}" name="Column5331" dataDxfId="22065" totalsRowDxfId="22064"/>
    <tableColumn id="5353" xr3:uid="{4D1DDE25-ECE8-4893-91FB-4F673BCF90FC}" name="Column5332" dataDxfId="22063" totalsRowDxfId="22062"/>
    <tableColumn id="5354" xr3:uid="{5668FCE5-6DE3-4D03-A958-6ED6C42B4957}" name="Column5333" dataDxfId="22061" totalsRowDxfId="22060"/>
    <tableColumn id="5355" xr3:uid="{F66CC377-5B46-45C5-A727-4773A7EC78AB}" name="Column5334" dataDxfId="22059" totalsRowDxfId="22058"/>
    <tableColumn id="5356" xr3:uid="{2537D972-E020-491F-80B5-2059C8B241B4}" name="Column5335" dataDxfId="22057" totalsRowDxfId="22056"/>
    <tableColumn id="5357" xr3:uid="{C2C1A76D-3F9D-45EA-8EF8-2E9D4E0FF581}" name="Column5336" dataDxfId="22055" totalsRowDxfId="22054"/>
    <tableColumn id="5358" xr3:uid="{F39A05DE-7AAB-4A8E-BAEE-65358F391A73}" name="Column5337" dataDxfId="22053" totalsRowDxfId="22052"/>
    <tableColumn id="5359" xr3:uid="{30DB53F2-3094-4693-97E3-862E42AC99AA}" name="Column5338" dataDxfId="22051" totalsRowDxfId="22050"/>
    <tableColumn id="5360" xr3:uid="{3715BDC3-C05D-46FB-A6E0-FBFBE07B2095}" name="Column5339" dataDxfId="22049" totalsRowDxfId="22048"/>
    <tableColumn id="5361" xr3:uid="{8DA1C72A-42B0-47FB-8284-34FA634DD1F8}" name="Column5340" dataDxfId="22047" totalsRowDxfId="22046"/>
    <tableColumn id="5362" xr3:uid="{F4518A46-5C25-47E7-A1AC-9D1A46EFC33F}" name="Column5341" dataDxfId="22045" totalsRowDxfId="22044"/>
    <tableColumn id="5363" xr3:uid="{54F8E4E7-1AFF-4F42-9F40-5398E81FAD12}" name="Column5342" dataDxfId="22043" totalsRowDxfId="22042"/>
    <tableColumn id="5364" xr3:uid="{F98944EF-BFDC-4906-ACEC-286BEBE33DDF}" name="Column5343" dataDxfId="22041" totalsRowDxfId="22040"/>
    <tableColumn id="5365" xr3:uid="{43ED0AFA-8AF6-4916-902D-A95EB7E2A178}" name="Column5344" dataDxfId="22039" totalsRowDxfId="22038"/>
    <tableColumn id="5366" xr3:uid="{95F1D02C-D8CC-4DD2-B7CB-495837961B62}" name="Column5345" dataDxfId="22037" totalsRowDxfId="22036"/>
    <tableColumn id="5367" xr3:uid="{DBCCE54A-10CC-47F9-BEF5-2D2F8BA35100}" name="Column5346" dataDxfId="22035" totalsRowDxfId="22034"/>
    <tableColumn id="5368" xr3:uid="{1573BCDB-AFBB-48D5-B0DC-47D0813C9A04}" name="Column5347" dataDxfId="22033" totalsRowDxfId="22032"/>
    <tableColumn id="5369" xr3:uid="{43EFB5A4-00FC-4AD4-8790-9F475231A2C7}" name="Column5348" dataDxfId="22031" totalsRowDxfId="22030"/>
    <tableColumn id="5370" xr3:uid="{A93E19D0-E829-4088-A7FE-9D67CAB5420A}" name="Column5349" dataDxfId="22029" totalsRowDxfId="22028"/>
    <tableColumn id="5371" xr3:uid="{0D463F19-E803-40F4-AA44-F4906C75E766}" name="Column5350" dataDxfId="22027" totalsRowDxfId="22026"/>
    <tableColumn id="5372" xr3:uid="{CBA2B7E0-A5C7-4F39-831F-C758CA4C1177}" name="Column5351" dataDxfId="22025" totalsRowDxfId="22024"/>
    <tableColumn id="5373" xr3:uid="{3F83672E-C221-4B47-A716-9671F619E8E2}" name="Column5352" dataDxfId="22023" totalsRowDxfId="22022"/>
    <tableColumn id="5374" xr3:uid="{FC974A97-565B-4EFF-ADB0-FF485C82E151}" name="Column5353" dataDxfId="22021" totalsRowDxfId="22020"/>
    <tableColumn id="5375" xr3:uid="{42F97C6B-E8B9-4459-8452-E4EB5E4DBD64}" name="Column5354" dataDxfId="22019" totalsRowDxfId="22018"/>
    <tableColumn id="5376" xr3:uid="{DEF7A46A-E970-4BAB-A97D-B2FBF00E1374}" name="Column5355" dataDxfId="22017" totalsRowDxfId="22016"/>
    <tableColumn id="5377" xr3:uid="{09EAD042-55AE-4726-B1BB-03D3B66806F8}" name="Column5356" dataDxfId="22015" totalsRowDxfId="22014"/>
    <tableColumn id="5378" xr3:uid="{7EAFC38C-3697-4D0C-B350-E22A81E7DE68}" name="Column5357" dataDxfId="22013" totalsRowDxfId="22012"/>
    <tableColumn id="5379" xr3:uid="{8A06492E-2BFE-420E-8120-4CDF2D6A65E1}" name="Column5358" dataDxfId="22011" totalsRowDxfId="22010"/>
    <tableColumn id="5380" xr3:uid="{3DC0CE9C-7202-4F00-BEF7-596EC172B706}" name="Column5359" dataDxfId="22009" totalsRowDxfId="22008"/>
    <tableColumn id="5381" xr3:uid="{B9FE0EC7-BF12-4EB9-B2A8-E9A9022D8394}" name="Column5360" dataDxfId="22007" totalsRowDxfId="22006"/>
    <tableColumn id="5382" xr3:uid="{472F36D1-DA1F-4A53-8FFA-817F1F3F87D2}" name="Column5361" dataDxfId="22005" totalsRowDxfId="22004"/>
    <tableColumn id="5383" xr3:uid="{3464DE49-85B7-48DB-8510-462CF74643BD}" name="Column5362" dataDxfId="22003" totalsRowDxfId="22002"/>
    <tableColumn id="5384" xr3:uid="{B5A975A2-8F28-4164-9B68-DB98B6F4CE63}" name="Column5363" dataDxfId="22001" totalsRowDxfId="22000"/>
    <tableColumn id="5385" xr3:uid="{101D640F-8254-4706-8123-74BC66E97A52}" name="Column5364" dataDxfId="21999" totalsRowDxfId="21998"/>
    <tableColumn id="5386" xr3:uid="{6E7F5852-B20C-4D50-8F27-C24599ED03CD}" name="Column5365" dataDxfId="21997" totalsRowDxfId="21996"/>
    <tableColumn id="5387" xr3:uid="{00B5BC2C-3082-4E86-9AC8-8BC4FC01FD3C}" name="Column5366" dataDxfId="21995" totalsRowDxfId="21994"/>
    <tableColumn id="5388" xr3:uid="{D5D28388-BFFF-4815-BCC7-CAE6884D5BE0}" name="Column5367" dataDxfId="21993" totalsRowDxfId="21992"/>
    <tableColumn id="5389" xr3:uid="{FCD9306C-4C5E-4E2A-BF58-BE906D6784E3}" name="Column5368" dataDxfId="21991" totalsRowDxfId="21990"/>
    <tableColumn id="5390" xr3:uid="{C6FE7A09-BA9D-4745-AFDB-49FD208CB43E}" name="Column5369" dataDxfId="21989" totalsRowDxfId="21988"/>
    <tableColumn id="5391" xr3:uid="{50087FAC-F6E6-48EE-82A7-B77E4ACE1D6D}" name="Column5370" dataDxfId="21987" totalsRowDxfId="21986"/>
    <tableColumn id="5392" xr3:uid="{2F2825A8-3CC7-454E-BE2C-57D0C3226FDB}" name="Column5371" dataDxfId="21985" totalsRowDxfId="21984"/>
    <tableColumn id="5393" xr3:uid="{AD98B8C6-1096-4E67-AD06-06CB8CBD0572}" name="Column5372" dataDxfId="21983" totalsRowDxfId="21982"/>
    <tableColumn id="5394" xr3:uid="{312AFFFC-B77C-4909-B008-54FC99C03828}" name="Column5373" dataDxfId="21981" totalsRowDxfId="21980"/>
    <tableColumn id="5395" xr3:uid="{DEB3B983-16E1-4A85-B5B6-751EA0D7862B}" name="Column5374" dataDxfId="21979" totalsRowDxfId="21978"/>
    <tableColumn id="5396" xr3:uid="{F5CDAF44-E952-439B-B0D0-6F34F5E5BBCD}" name="Column5375" dataDxfId="21977" totalsRowDxfId="21976"/>
    <tableColumn id="5397" xr3:uid="{DA6D681B-6899-434A-8C2E-7E74F345F1BF}" name="Column5376" dataDxfId="21975" totalsRowDxfId="21974"/>
    <tableColumn id="5398" xr3:uid="{535F98A1-0BA7-4886-8FC3-4F300A2CE81B}" name="Column5377" dataDxfId="21973" totalsRowDxfId="21972"/>
    <tableColumn id="5399" xr3:uid="{C99FA2DA-C35E-4C98-A1DE-ADDF6211E50D}" name="Column5378" dataDxfId="21971" totalsRowDxfId="21970"/>
    <tableColumn id="5400" xr3:uid="{AD9AF73A-4DB9-44BD-9EE5-9A336869364E}" name="Column5379" dataDxfId="21969" totalsRowDxfId="21968"/>
    <tableColumn id="5401" xr3:uid="{990340D6-BBFE-4799-BBF7-0CF9C9CB87AC}" name="Column5380" dataDxfId="21967" totalsRowDxfId="21966"/>
    <tableColumn id="5402" xr3:uid="{6C9142F7-5F61-4033-A208-AE57CCA072BE}" name="Column5381" dataDxfId="21965" totalsRowDxfId="21964"/>
    <tableColumn id="5403" xr3:uid="{D29DDB00-5540-4652-9300-B124C7478344}" name="Column5382" dataDxfId="21963" totalsRowDxfId="21962"/>
    <tableColumn id="5404" xr3:uid="{B378AF29-0D13-434E-AD04-52ABD23D5FD6}" name="Column5383" dataDxfId="21961" totalsRowDxfId="21960"/>
    <tableColumn id="5405" xr3:uid="{69843CDA-78B3-41BE-8D1D-ACCF1E57CB74}" name="Column5384" dataDxfId="21959" totalsRowDxfId="21958"/>
    <tableColumn id="5406" xr3:uid="{B8200220-4DD9-488E-9EA9-54D948819789}" name="Column5385" dataDxfId="21957" totalsRowDxfId="21956"/>
    <tableColumn id="5407" xr3:uid="{0B2E102A-D26A-45A1-B157-26FC99C0071E}" name="Column5386" dataDxfId="21955" totalsRowDxfId="21954"/>
    <tableColumn id="5408" xr3:uid="{97C4952B-D7B7-40A9-91DF-7A38188D900A}" name="Column5387" dataDxfId="21953" totalsRowDxfId="21952"/>
    <tableColumn id="5409" xr3:uid="{939DDD61-0C84-4F8F-98EC-C19776014455}" name="Column5388" dataDxfId="21951" totalsRowDxfId="21950"/>
    <tableColumn id="5410" xr3:uid="{BE554A55-B960-4E38-8D16-EF1CA81C794F}" name="Column5389" dataDxfId="21949" totalsRowDxfId="21948"/>
    <tableColumn id="5411" xr3:uid="{C0A359A5-4BA2-4455-96E7-6E8C53D8210A}" name="Column5390" dataDxfId="21947" totalsRowDxfId="21946"/>
    <tableColumn id="5412" xr3:uid="{622B9528-DC28-4E07-B729-84120D9FECD6}" name="Column5391" dataDxfId="21945" totalsRowDxfId="21944"/>
    <tableColumn id="5413" xr3:uid="{D7F1876F-E5F7-42D1-9A6E-A8623746D1E4}" name="Column5392" dataDxfId="21943" totalsRowDxfId="21942"/>
    <tableColumn id="5414" xr3:uid="{11BCBF00-D8A8-4556-B279-1C882A63E6BC}" name="Column5393" dataDxfId="21941" totalsRowDxfId="21940"/>
    <tableColumn id="5415" xr3:uid="{98A478F4-05AF-4602-A8F7-5D2F1163F49C}" name="Column5394" dataDxfId="21939" totalsRowDxfId="21938"/>
    <tableColumn id="5416" xr3:uid="{2ABEB234-5E99-4529-AC9F-41FFF91AE885}" name="Column5395" dataDxfId="21937" totalsRowDxfId="21936"/>
    <tableColumn id="5417" xr3:uid="{45290CDD-BE1A-4E9B-A83F-842813544EFA}" name="Column5396" dataDxfId="21935" totalsRowDxfId="21934"/>
    <tableColumn id="5418" xr3:uid="{841A9753-23C5-4372-9516-71042443521C}" name="Column5397" dataDxfId="21933" totalsRowDxfId="21932"/>
    <tableColumn id="5419" xr3:uid="{485A1D20-0AFB-476A-850E-AECBEF101B60}" name="Column5398" dataDxfId="21931" totalsRowDxfId="21930"/>
    <tableColumn id="5420" xr3:uid="{6C6F0CC9-FD61-4D40-BCDD-26B239ECF298}" name="Column5399" dataDxfId="21929" totalsRowDxfId="21928"/>
    <tableColumn id="5421" xr3:uid="{9FEE6FF8-319B-411D-A040-A7AF29827280}" name="Column5400" dataDxfId="21927" totalsRowDxfId="21926"/>
    <tableColumn id="5422" xr3:uid="{607FDE6C-570C-4A29-95AF-E94D1C60DC3D}" name="Column5401" dataDxfId="21925" totalsRowDxfId="21924"/>
    <tableColumn id="5423" xr3:uid="{DD43A438-D56D-41F7-89F2-796486182CEC}" name="Column5402" dataDxfId="21923" totalsRowDxfId="21922"/>
    <tableColumn id="5424" xr3:uid="{6E763A68-4A17-47D5-8749-D017F1CF5879}" name="Column5403" dataDxfId="21921" totalsRowDxfId="21920"/>
    <tableColumn id="5425" xr3:uid="{BEEB5E0D-0E13-4C0F-B3FC-C14D54059671}" name="Column5404" dataDxfId="21919" totalsRowDxfId="21918"/>
    <tableColumn id="5426" xr3:uid="{5E9308D1-83A3-4873-BBCA-2B2BFC68DB19}" name="Column5405" dataDxfId="21917" totalsRowDxfId="21916"/>
    <tableColumn id="5427" xr3:uid="{45769CC1-35F4-4ED7-9F91-C6BDAD0FAB4D}" name="Column5406" dataDxfId="21915" totalsRowDxfId="21914"/>
    <tableColumn id="5428" xr3:uid="{9DE55E6E-39EE-427D-8FF0-B568F008482F}" name="Column5407" dataDxfId="21913" totalsRowDxfId="21912"/>
    <tableColumn id="5429" xr3:uid="{516D73D1-61FD-4176-8293-8E41FEF23DFA}" name="Column5408" dataDxfId="21911" totalsRowDxfId="21910"/>
    <tableColumn id="5430" xr3:uid="{FCA5C5B1-D04F-4A27-B58F-9CCC05AF252B}" name="Column5409" dataDxfId="21909" totalsRowDxfId="21908"/>
    <tableColumn id="5431" xr3:uid="{1A4F5E5C-C3B8-4DCD-8786-00EE1DAE2279}" name="Column5410" dataDxfId="21907" totalsRowDxfId="21906"/>
    <tableColumn id="5432" xr3:uid="{757927C8-4D22-4B0D-B819-24212D131B07}" name="Column5411" dataDxfId="21905" totalsRowDxfId="21904"/>
    <tableColumn id="5433" xr3:uid="{18340DBF-E1C3-4DC4-ACAB-8CD5FFE03388}" name="Column5412" dataDxfId="21903" totalsRowDxfId="21902"/>
    <tableColumn id="5434" xr3:uid="{FB289BC8-80BC-414C-A084-359CF1AF5304}" name="Column5413" dataDxfId="21901" totalsRowDxfId="21900"/>
    <tableColumn id="5435" xr3:uid="{B00C0CDC-9137-4A10-A6FC-1761817E1B2E}" name="Column5414" dataDxfId="21899" totalsRowDxfId="21898"/>
    <tableColumn id="5436" xr3:uid="{7EE0FE87-69FD-4125-AEB3-8AADF47DF0C3}" name="Column5415" dataDxfId="21897" totalsRowDxfId="21896"/>
    <tableColumn id="5437" xr3:uid="{16742BC0-F3E7-4692-94B4-BFE59CFAC623}" name="Column5416" dataDxfId="21895" totalsRowDxfId="21894"/>
    <tableColumn id="5438" xr3:uid="{8F8833CD-83AE-46B5-8BDC-BAD843476E50}" name="Column5417" dataDxfId="21893" totalsRowDxfId="21892"/>
    <tableColumn id="5439" xr3:uid="{8D1A9B8E-D86E-4B62-96A3-BE33123C65B5}" name="Column5418" dataDxfId="21891" totalsRowDxfId="21890"/>
    <tableColumn id="5440" xr3:uid="{D2ADE01E-9D82-4FBC-B41D-31B62B65B207}" name="Column5419" dataDxfId="21889" totalsRowDxfId="21888"/>
    <tableColumn id="5441" xr3:uid="{5128F595-962C-41C4-B90B-05F3F4BCB4C0}" name="Column5420" dataDxfId="21887" totalsRowDxfId="21886"/>
    <tableColumn id="5442" xr3:uid="{EA199780-343F-4756-B69A-F2FF9B6960E2}" name="Column5421" dataDxfId="21885" totalsRowDxfId="21884"/>
    <tableColumn id="5443" xr3:uid="{DB70F513-6103-46FC-9053-5FBEC3C76303}" name="Column5422" dataDxfId="21883" totalsRowDxfId="21882"/>
    <tableColumn id="5444" xr3:uid="{A4CAB913-2C1A-4772-8E67-18E9255D98F9}" name="Column5423" dataDxfId="21881" totalsRowDxfId="21880"/>
    <tableColumn id="5445" xr3:uid="{032B8E08-6312-41BA-92E5-203D9D3FB623}" name="Column5424" dataDxfId="21879" totalsRowDxfId="21878"/>
    <tableColumn id="5446" xr3:uid="{E952787A-0507-4CC0-81A6-D2F669F20168}" name="Column5425" dataDxfId="21877" totalsRowDxfId="21876"/>
    <tableColumn id="5447" xr3:uid="{3547A1AC-835A-4487-A149-C134C7DC66E1}" name="Column5426" dataDxfId="21875" totalsRowDxfId="21874"/>
    <tableColumn id="5448" xr3:uid="{05EEDD1B-FDF9-45AB-BFB2-4F7CDFC8C920}" name="Column5427" dataDxfId="21873" totalsRowDxfId="21872"/>
    <tableColumn id="5449" xr3:uid="{D7624B4E-522B-4AA4-9048-E8CF4A205AF3}" name="Column5428" dataDxfId="21871" totalsRowDxfId="21870"/>
    <tableColumn id="5450" xr3:uid="{3AB42617-67B8-41A7-A2F8-96B8AEB533C6}" name="Column5429" dataDxfId="21869" totalsRowDxfId="21868"/>
    <tableColumn id="5451" xr3:uid="{57C2C39F-5B31-48DD-9AC0-6D8CA01E154B}" name="Column5430" dataDxfId="21867" totalsRowDxfId="21866"/>
    <tableColumn id="5452" xr3:uid="{4D5A771B-08F1-4D3B-B49F-3C4B6B16FCF5}" name="Column5431" dataDxfId="21865" totalsRowDxfId="21864"/>
    <tableColumn id="5453" xr3:uid="{588585F8-D944-409E-AD20-93613DB845CF}" name="Column5432" dataDxfId="21863" totalsRowDxfId="21862"/>
    <tableColumn id="5454" xr3:uid="{D8FD751A-6660-4843-83D4-5EE49C2FDE47}" name="Column5433" dataDxfId="21861" totalsRowDxfId="21860"/>
    <tableColumn id="5455" xr3:uid="{E2FABEC8-DB9E-4C31-B1C2-B953A23E3930}" name="Column5434" dataDxfId="21859" totalsRowDxfId="21858"/>
    <tableColumn id="5456" xr3:uid="{B14C90CD-D270-4AD1-965D-8AE1081426A4}" name="Column5435" dataDxfId="21857" totalsRowDxfId="21856"/>
    <tableColumn id="5457" xr3:uid="{4548F40F-07C9-43FB-88A2-E6C588C06C1D}" name="Column5436" dataDxfId="21855" totalsRowDxfId="21854"/>
    <tableColumn id="5458" xr3:uid="{25E290E4-F6C4-4E9A-A01C-48DD99F53BBC}" name="Column5437" dataDxfId="21853" totalsRowDxfId="21852"/>
    <tableColumn id="5459" xr3:uid="{87F6317B-A436-46D2-9761-314D46B954A4}" name="Column5438" dataDxfId="21851" totalsRowDxfId="21850"/>
    <tableColumn id="5460" xr3:uid="{2A54997A-E28D-40C0-83B7-B59EE1B624E4}" name="Column5439" dataDxfId="21849" totalsRowDxfId="21848"/>
    <tableColumn id="5461" xr3:uid="{E476866A-54E6-4F22-9C9F-30B1A382D0C4}" name="Column5440" dataDxfId="21847" totalsRowDxfId="21846"/>
    <tableColumn id="5462" xr3:uid="{64BC75E7-1C3C-403E-AB46-E760BAAD5C91}" name="Column5441" dataDxfId="21845" totalsRowDxfId="21844"/>
    <tableColumn id="5463" xr3:uid="{9803BDF1-09DA-4928-AEC0-9F1C79E73FCB}" name="Column5442" dataDxfId="21843" totalsRowDxfId="21842"/>
    <tableColumn id="5464" xr3:uid="{0613E2FC-D7DA-4D49-A504-683A0B8A15BC}" name="Column5443" dataDxfId="21841" totalsRowDxfId="21840"/>
    <tableColumn id="5465" xr3:uid="{FCCC76AB-953E-45E4-9994-F99F674B4FB2}" name="Column5444" dataDxfId="21839" totalsRowDxfId="21838"/>
    <tableColumn id="5466" xr3:uid="{18989EF5-6B1B-4866-8522-95FD517C83AE}" name="Column5445" dataDxfId="21837" totalsRowDxfId="21836"/>
    <tableColumn id="5467" xr3:uid="{9A5099F7-5FEA-4F65-AB91-76602E300DFC}" name="Column5446" dataDxfId="21835" totalsRowDxfId="21834"/>
    <tableColumn id="5468" xr3:uid="{32EEC99C-6FD0-4B78-A6D1-A0C2981096D6}" name="Column5447" dataDxfId="21833" totalsRowDxfId="21832"/>
    <tableColumn id="5469" xr3:uid="{961D0878-9CAB-4677-9554-5F99BDF301EC}" name="Column5448" dataDxfId="21831" totalsRowDxfId="21830"/>
    <tableColumn id="5470" xr3:uid="{A7B29FF4-3D82-4948-AC0F-A4395CDA59AD}" name="Column5449" dataDxfId="21829" totalsRowDxfId="21828"/>
    <tableColumn id="5471" xr3:uid="{18CEAFC6-F4FB-43C0-A0BF-4D4A075AF9AE}" name="Column5450" dataDxfId="21827" totalsRowDxfId="21826"/>
    <tableColumn id="5472" xr3:uid="{15AFFE87-1441-469B-81C2-EA00F7AA8FBE}" name="Column5451" dataDxfId="21825" totalsRowDxfId="21824"/>
    <tableColumn id="5473" xr3:uid="{41E6D753-EE70-4700-B0D5-76162C9A351D}" name="Column5452" dataDxfId="21823" totalsRowDxfId="21822"/>
    <tableColumn id="5474" xr3:uid="{3FB2AF85-EAA4-4070-BE1D-0F78BC3E29F3}" name="Column5453" dataDxfId="21821" totalsRowDxfId="21820"/>
    <tableColumn id="5475" xr3:uid="{039B410D-ABE6-487A-8B58-5079441B3B2D}" name="Column5454" dataDxfId="21819" totalsRowDxfId="21818"/>
    <tableColumn id="5476" xr3:uid="{AEF85CCF-509D-4481-9539-831DA0875296}" name="Column5455" dataDxfId="21817" totalsRowDxfId="21816"/>
    <tableColumn id="5477" xr3:uid="{EC710107-9104-44CE-AE61-8893535F36EB}" name="Column5456" dataDxfId="21815" totalsRowDxfId="21814"/>
    <tableColumn id="5478" xr3:uid="{D45F7229-FBAB-4FA7-97B0-FF23D57C22C8}" name="Column5457" dataDxfId="21813" totalsRowDxfId="21812"/>
    <tableColumn id="5479" xr3:uid="{57BD4FD3-4B77-41D3-9EC9-04EEBBD1E2EA}" name="Column5458" dataDxfId="21811" totalsRowDxfId="21810"/>
    <tableColumn id="5480" xr3:uid="{2B614B5D-418E-4DBC-9AE4-19BFD9ABD1F4}" name="Column5459" dataDxfId="21809" totalsRowDxfId="21808"/>
    <tableColumn id="5481" xr3:uid="{31339D62-FDA9-4E51-AA3C-3CE9C2ABA616}" name="Column5460" dataDxfId="21807" totalsRowDxfId="21806"/>
    <tableColumn id="5482" xr3:uid="{356524DF-02FE-4CC3-A95F-6253FCA87A6F}" name="Column5461" dataDxfId="21805" totalsRowDxfId="21804"/>
    <tableColumn id="5483" xr3:uid="{2BE53932-AD4C-44DF-B517-E5CCC2C75E4F}" name="Column5462" dataDxfId="21803" totalsRowDxfId="21802"/>
    <tableColumn id="5484" xr3:uid="{198396AF-47CE-40B0-BEF6-EAF21D117589}" name="Column5463" dataDxfId="21801" totalsRowDxfId="21800"/>
    <tableColumn id="5485" xr3:uid="{EFFCBD2E-C4DA-43D3-9833-3E297BF8F390}" name="Column5464" dataDxfId="21799" totalsRowDxfId="21798"/>
    <tableColumn id="5486" xr3:uid="{C1DDEB49-4D17-489B-AAE0-7E5F16D5CB54}" name="Column5465" dataDxfId="21797" totalsRowDxfId="21796"/>
    <tableColumn id="5487" xr3:uid="{7A51AA31-D25F-4FDE-970F-A1FAACA06858}" name="Column5466" dataDxfId="21795" totalsRowDxfId="21794"/>
    <tableColumn id="5488" xr3:uid="{8BE6C293-E348-4EE0-9A39-0B486BA32F86}" name="Column5467" dataDxfId="21793" totalsRowDxfId="21792"/>
    <tableColumn id="5489" xr3:uid="{C4961C81-55C8-4EB9-B92A-0FEB00CBFD57}" name="Column5468" dataDxfId="21791" totalsRowDxfId="21790"/>
    <tableColumn id="5490" xr3:uid="{EFC6750B-6C8B-446F-92A1-9EB5FDC70B17}" name="Column5469" dataDxfId="21789" totalsRowDxfId="21788"/>
    <tableColumn id="5491" xr3:uid="{ED04A6E7-673F-4823-A0EC-6639215AED45}" name="Column5470" dataDxfId="21787" totalsRowDxfId="21786"/>
    <tableColumn id="5492" xr3:uid="{96EF5711-32E5-4D9B-B6B1-2DF940CABBBC}" name="Column5471" dataDxfId="21785" totalsRowDxfId="21784"/>
    <tableColumn id="5493" xr3:uid="{8BD31830-4C23-4B70-ABE1-A9E5853345FB}" name="Column5472" dataDxfId="21783" totalsRowDxfId="21782"/>
    <tableColumn id="5494" xr3:uid="{308B5988-C235-4B9F-BE44-BD70F09CEE37}" name="Column5473" dataDxfId="21781" totalsRowDxfId="21780"/>
    <tableColumn id="5495" xr3:uid="{A42D0617-CAE5-4D9C-B7B6-934538B1BC42}" name="Column5474" dataDxfId="21779" totalsRowDxfId="21778"/>
    <tableColumn id="5496" xr3:uid="{94E219DC-67BB-4332-806D-691D089E7307}" name="Column5475" dataDxfId="21777" totalsRowDxfId="21776"/>
    <tableColumn id="5497" xr3:uid="{8A376481-AF8A-4097-A880-7F81B5F05F44}" name="Column5476" dataDxfId="21775" totalsRowDxfId="21774"/>
    <tableColumn id="5498" xr3:uid="{C065035C-73FC-4317-8D6A-63914CAC4AB2}" name="Column5477" dataDxfId="21773" totalsRowDxfId="21772"/>
    <tableColumn id="5499" xr3:uid="{09FBE9C0-6A70-44B9-8ADA-E3C1FD4C7B1C}" name="Column5478" dataDxfId="21771" totalsRowDxfId="21770"/>
    <tableColumn id="5500" xr3:uid="{E45082FA-48DA-4002-B064-A36D9940C5FC}" name="Column5479" dataDxfId="21769" totalsRowDxfId="21768"/>
    <tableColumn id="5501" xr3:uid="{CBFA2118-E52A-4140-8161-EF44E6DD59F8}" name="Column5480" dataDxfId="21767" totalsRowDxfId="21766"/>
    <tableColumn id="5502" xr3:uid="{D89BF6D3-DD9C-4C24-9D86-ACB7BADA93B8}" name="Column5481" dataDxfId="21765" totalsRowDxfId="21764"/>
    <tableColumn id="5503" xr3:uid="{77B1C99A-485C-415F-9CB4-D8D3F919AAD0}" name="Column5482" dataDxfId="21763" totalsRowDxfId="21762"/>
    <tableColumn id="5504" xr3:uid="{789EA5BE-6C6B-4F60-80DB-C0EAFE9000D9}" name="Column5483" dataDxfId="21761" totalsRowDxfId="21760"/>
    <tableColumn id="5505" xr3:uid="{70FE46E1-1380-4663-92EE-06DBA485FDDE}" name="Column5484" dataDxfId="21759" totalsRowDxfId="21758"/>
    <tableColumn id="5506" xr3:uid="{D7E9BE83-6DE8-4837-B3FE-91E9BD1C5127}" name="Column5485" dataDxfId="21757" totalsRowDxfId="21756"/>
    <tableColumn id="5507" xr3:uid="{16D36258-5F50-432C-8E1B-9EED8AB4DECC}" name="Column5486" dataDxfId="21755" totalsRowDxfId="21754"/>
    <tableColumn id="5508" xr3:uid="{AF65166F-AC0A-4CC1-BEFD-CD90869DDAAD}" name="Column5487" dataDxfId="21753" totalsRowDxfId="21752"/>
    <tableColumn id="5509" xr3:uid="{F8EB0F59-66DB-475D-A3AA-05CD33C9B354}" name="Column5488" dataDxfId="21751" totalsRowDxfId="21750"/>
    <tableColumn id="5510" xr3:uid="{5644D8AD-E39B-4C5F-A198-E6317E9CE422}" name="Column5489" dataDxfId="21749" totalsRowDxfId="21748"/>
    <tableColumn id="5511" xr3:uid="{A6D8A4CA-6345-4F2A-8074-406ACCCE6C4B}" name="Column5490" dataDxfId="21747" totalsRowDxfId="21746"/>
    <tableColumn id="5512" xr3:uid="{F4D79612-CDEC-41DC-B7DD-3238982D556C}" name="Column5491" dataDxfId="21745" totalsRowDxfId="21744"/>
    <tableColumn id="5513" xr3:uid="{41A2EE72-DCA1-4536-BF87-D62865F8407B}" name="Column5492" dataDxfId="21743" totalsRowDxfId="21742"/>
    <tableColumn id="5514" xr3:uid="{134FE0F2-8434-4CFF-9205-B92FED3DE25C}" name="Column5493" dataDxfId="21741" totalsRowDxfId="21740"/>
    <tableColumn id="5515" xr3:uid="{AB4FBE60-2196-45DF-AAC2-30FE041761CD}" name="Column5494" dataDxfId="21739" totalsRowDxfId="21738"/>
    <tableColumn id="5516" xr3:uid="{0AE2D344-2BB1-4ED6-8D04-1B0B73B8D9C8}" name="Column5495" dataDxfId="21737" totalsRowDxfId="21736"/>
    <tableColumn id="5517" xr3:uid="{DBD8625D-0764-4994-895D-9A4178E938A1}" name="Column5496" dataDxfId="21735" totalsRowDxfId="21734"/>
    <tableColumn id="5518" xr3:uid="{979C87C3-1631-4373-9BBD-46299E19B0A2}" name="Column5497" dataDxfId="21733" totalsRowDxfId="21732"/>
    <tableColumn id="5519" xr3:uid="{E37A5189-258B-4FEF-A9B0-3F0B996A2EA7}" name="Column5498" dataDxfId="21731" totalsRowDxfId="21730"/>
    <tableColumn id="5520" xr3:uid="{B0E875F1-0E21-4D6A-AB70-D1C0B086DC9C}" name="Column5499" dataDxfId="21729" totalsRowDxfId="21728"/>
    <tableColumn id="5521" xr3:uid="{612C83B0-A3FF-4713-BDA6-DE83DFD68C33}" name="Column5500" dataDxfId="21727" totalsRowDxfId="21726"/>
    <tableColumn id="5522" xr3:uid="{5A65F6B7-D525-406B-9465-CAEB25E28F0F}" name="Column5501" dataDxfId="21725" totalsRowDxfId="21724"/>
    <tableColumn id="5523" xr3:uid="{7C4216D0-8A5D-4349-ABA8-155A8C98DB18}" name="Column5502" dataDxfId="21723" totalsRowDxfId="21722"/>
    <tableColumn id="5524" xr3:uid="{998A6221-EE30-4633-A8EE-6C0AB834C5FE}" name="Column5503" dataDxfId="21721" totalsRowDxfId="21720"/>
    <tableColumn id="5525" xr3:uid="{48B5641B-33A5-4E3D-A20B-3A9D5ED2F5D0}" name="Column5504" dataDxfId="21719" totalsRowDxfId="21718"/>
    <tableColumn id="5526" xr3:uid="{63F434C7-C42F-46BE-B1F6-8C12880FAF4C}" name="Column5505" dataDxfId="21717" totalsRowDxfId="21716"/>
    <tableColumn id="5527" xr3:uid="{7FECD64B-D8DC-434A-96E0-3FF7ECD695F8}" name="Column5506" dataDxfId="21715" totalsRowDxfId="21714"/>
    <tableColumn id="5528" xr3:uid="{9E9CB997-378A-4C26-AC3E-5B143EBF871A}" name="Column5507" dataDxfId="21713" totalsRowDxfId="21712"/>
    <tableColumn id="5529" xr3:uid="{C907D9B5-564A-47AF-BB95-BF4AA7FD4BF4}" name="Column5508" dataDxfId="21711" totalsRowDxfId="21710"/>
    <tableColumn id="5530" xr3:uid="{51EA0851-6C44-4429-AC2D-E1C1EC353381}" name="Column5509" dataDxfId="21709" totalsRowDxfId="21708"/>
    <tableColumn id="5531" xr3:uid="{4AC9763E-E0F2-497B-995F-CEC371E8A9FB}" name="Column5510" dataDxfId="21707" totalsRowDxfId="21706"/>
    <tableColumn id="5532" xr3:uid="{287C8595-3A4F-44EC-9DD9-D97C62239B59}" name="Column5511" dataDxfId="21705" totalsRowDxfId="21704"/>
    <tableColumn id="5533" xr3:uid="{7E3B600A-8D22-4060-8E7F-8D50FF59A3FC}" name="Column5512" dataDxfId="21703" totalsRowDxfId="21702"/>
    <tableColumn id="5534" xr3:uid="{62948AE7-C70D-4409-AACD-15D8239B1D85}" name="Column5513" dataDxfId="21701" totalsRowDxfId="21700"/>
    <tableColumn id="5535" xr3:uid="{998153A3-C850-43B1-881C-5D5030CC3273}" name="Column5514" dataDxfId="21699" totalsRowDxfId="21698"/>
    <tableColumn id="5536" xr3:uid="{982094A2-59D1-4535-90F2-798A72F064B0}" name="Column5515" dataDxfId="21697" totalsRowDxfId="21696"/>
    <tableColumn id="5537" xr3:uid="{245BD694-5912-4BBD-A574-0C9896F1E859}" name="Column5516" dataDxfId="21695" totalsRowDxfId="21694"/>
    <tableColumn id="5538" xr3:uid="{8DA2047A-AE73-4EC8-8455-9BD49036C8C5}" name="Column5517" dataDxfId="21693" totalsRowDxfId="21692"/>
    <tableColumn id="5539" xr3:uid="{03CF1822-CE75-427F-9A23-C1898E492FBB}" name="Column5518" dataDxfId="21691" totalsRowDxfId="21690"/>
    <tableColumn id="5540" xr3:uid="{CB13048C-A166-4FA3-BB53-94A7E611DA31}" name="Column5519" dataDxfId="21689" totalsRowDxfId="21688"/>
    <tableColumn id="5541" xr3:uid="{7220D071-2A1F-4F4D-A8D9-A210614AEF1E}" name="Column5520" dataDxfId="21687" totalsRowDxfId="21686"/>
    <tableColumn id="5542" xr3:uid="{BCADD245-086C-4F0C-9788-C347CF5C91BB}" name="Column5521" dataDxfId="21685" totalsRowDxfId="21684"/>
    <tableColumn id="5543" xr3:uid="{D218EC0B-94B6-4965-8A89-67705C12DEF4}" name="Column5522" dataDxfId="21683" totalsRowDxfId="21682"/>
    <tableColumn id="5544" xr3:uid="{295C83EC-E62B-46B0-B80B-59962E102296}" name="Column5523" dataDxfId="21681" totalsRowDxfId="21680"/>
    <tableColumn id="5545" xr3:uid="{4655D0E9-ECF5-49F1-9C4D-BB88F9F077C3}" name="Column5524" dataDxfId="21679" totalsRowDxfId="21678"/>
    <tableColumn id="5546" xr3:uid="{CBEAEE45-944C-491B-AA0D-E9E91FDE266C}" name="Column5525" dataDxfId="21677" totalsRowDxfId="21676"/>
    <tableColumn id="5547" xr3:uid="{A5860B1C-E3ED-484E-821C-51881815295D}" name="Column5526" dataDxfId="21675" totalsRowDxfId="21674"/>
    <tableColumn id="5548" xr3:uid="{2A47F1DF-209D-422B-8053-9017BF5033A5}" name="Column5527" dataDxfId="21673" totalsRowDxfId="21672"/>
    <tableColumn id="5549" xr3:uid="{34BE42BD-B2EE-446D-8EBF-EE3CC0B05C2D}" name="Column5528" dataDxfId="21671" totalsRowDxfId="21670"/>
    <tableColumn id="5550" xr3:uid="{7D455DBB-3251-4BD4-8F30-2FF00A0744C6}" name="Column5529" dataDxfId="21669" totalsRowDxfId="21668"/>
    <tableColumn id="5551" xr3:uid="{F72FCF65-B760-454D-8BB3-DD1B5F40AC87}" name="Column5530" dataDxfId="21667" totalsRowDxfId="21666"/>
    <tableColumn id="5552" xr3:uid="{620672B2-A05D-4717-BD5B-83C2F0A4E55D}" name="Column5531" dataDxfId="21665" totalsRowDxfId="21664"/>
    <tableColumn id="5553" xr3:uid="{71C54471-CA3B-4696-8F61-F32137A162EA}" name="Column5532" dataDxfId="21663" totalsRowDxfId="21662"/>
    <tableColumn id="5554" xr3:uid="{836AFFCA-71C5-44DC-B4DD-61119095E39D}" name="Column5533" dataDxfId="21661" totalsRowDxfId="21660"/>
    <tableColumn id="5555" xr3:uid="{965EFF80-8136-479D-98BD-F9E2BB2013E9}" name="Column5534" dataDxfId="21659" totalsRowDxfId="21658"/>
    <tableColumn id="5556" xr3:uid="{1D4D24CF-2F5B-4381-8964-EF31A38B13BA}" name="Column5535" dataDxfId="21657" totalsRowDxfId="21656"/>
    <tableColumn id="5557" xr3:uid="{31A35BEA-7D75-4441-A3AC-042F3C95920D}" name="Column5536" dataDxfId="21655" totalsRowDxfId="21654"/>
    <tableColumn id="5558" xr3:uid="{A50CAB22-9771-474E-B356-6A23B3D4CE8C}" name="Column5537" dataDxfId="21653" totalsRowDxfId="21652"/>
    <tableColumn id="5559" xr3:uid="{C437C931-B097-4B4D-BE50-CD19660F2F1E}" name="Column5538" dataDxfId="21651" totalsRowDxfId="21650"/>
    <tableColumn id="5560" xr3:uid="{576AA0B8-6E46-4345-8904-4F6198761252}" name="Column5539" dataDxfId="21649" totalsRowDxfId="21648"/>
    <tableColumn id="5561" xr3:uid="{EFB38727-BB23-4D47-B5EB-86E2836B732E}" name="Column5540" dataDxfId="21647" totalsRowDxfId="21646"/>
    <tableColumn id="5562" xr3:uid="{5140F339-5D46-4366-8446-71B407DB4C1B}" name="Column5541" dataDxfId="21645" totalsRowDxfId="21644"/>
    <tableColumn id="5563" xr3:uid="{C4B274DB-DC37-408D-9BF0-CA46AF09DCA3}" name="Column5542" dataDxfId="21643" totalsRowDxfId="21642"/>
    <tableColumn id="5564" xr3:uid="{353135A0-F7DC-43CA-B112-6A5661CA7445}" name="Column5543" dataDxfId="21641" totalsRowDxfId="21640"/>
    <tableColumn id="5565" xr3:uid="{9AA880E5-C4D7-49B8-99B0-6B69E8C45BC0}" name="Column5544" dataDxfId="21639" totalsRowDxfId="21638"/>
    <tableColumn id="5566" xr3:uid="{38C08C68-0F5E-4A04-8ED0-40DA691028D8}" name="Column5545" dataDxfId="21637" totalsRowDxfId="21636"/>
    <tableColumn id="5567" xr3:uid="{B0F69B69-A196-44C1-8E74-43A7289E2F45}" name="Column5546" dataDxfId="21635" totalsRowDxfId="21634"/>
    <tableColumn id="5568" xr3:uid="{4C95EF4C-A35C-4031-8F3F-AAB86BAAE60C}" name="Column5547" dataDxfId="21633" totalsRowDxfId="21632"/>
    <tableColumn id="5569" xr3:uid="{DB88745B-BECB-41C9-A04D-285388916499}" name="Column5548" dataDxfId="21631" totalsRowDxfId="21630"/>
    <tableColumn id="5570" xr3:uid="{68D358F8-2378-4131-95C5-59BCA464C7F3}" name="Column5549" dataDxfId="21629" totalsRowDxfId="21628"/>
    <tableColumn id="5571" xr3:uid="{F91C73A4-5698-455F-947F-986D45C6D0D5}" name="Column5550" dataDxfId="21627" totalsRowDxfId="21626"/>
    <tableColumn id="5572" xr3:uid="{64AF67B5-D662-4282-B716-2B8069050171}" name="Column5551" dataDxfId="21625" totalsRowDxfId="21624"/>
    <tableColumn id="5573" xr3:uid="{ED7428FB-C528-45F8-BFF9-63894DA48AEE}" name="Column5552" dataDxfId="21623" totalsRowDxfId="21622"/>
    <tableColumn id="5574" xr3:uid="{34EB2BFB-9CFB-430B-8875-E046889FB5CD}" name="Column5553" dataDxfId="21621" totalsRowDxfId="21620"/>
    <tableColumn id="5575" xr3:uid="{4C93ECC4-B646-4C55-9B12-02685D50F298}" name="Column5554" dataDxfId="21619" totalsRowDxfId="21618"/>
    <tableColumn id="5576" xr3:uid="{19AEEC49-ACDD-41D3-B691-AA1424760C35}" name="Column5555" dataDxfId="21617" totalsRowDxfId="21616"/>
    <tableColumn id="5577" xr3:uid="{44FF0FBF-01ED-40CC-A3D9-CA14BCB2973E}" name="Column5556" dataDxfId="21615" totalsRowDxfId="21614"/>
    <tableColumn id="5578" xr3:uid="{24C34BB1-F8F9-40E2-83CD-73D98473CDBC}" name="Column5557" dataDxfId="21613" totalsRowDxfId="21612"/>
    <tableColumn id="5579" xr3:uid="{B396E19A-A16E-4752-82AF-137CF0CB5F67}" name="Column5558" dataDxfId="21611" totalsRowDxfId="21610"/>
    <tableColumn id="5580" xr3:uid="{6287D85C-B6BD-40D1-99DB-D92CE97A8432}" name="Column5559" dataDxfId="21609" totalsRowDxfId="21608"/>
    <tableColumn id="5581" xr3:uid="{30EC3DEF-49E0-486F-82A4-5288DCC2E1E1}" name="Column5560" dataDxfId="21607" totalsRowDxfId="21606"/>
    <tableColumn id="5582" xr3:uid="{8F22F6B3-F537-412F-A657-22AAB7586505}" name="Column5561" dataDxfId="21605" totalsRowDxfId="21604"/>
    <tableColumn id="5583" xr3:uid="{0DDCC2B1-C51A-4EA1-9E73-67058D229DCF}" name="Column5562" dataDxfId="21603" totalsRowDxfId="21602"/>
    <tableColumn id="5584" xr3:uid="{37AC9D5E-531B-4E6E-A772-483D503C0062}" name="Column5563" dataDxfId="21601" totalsRowDxfId="21600"/>
    <tableColumn id="5585" xr3:uid="{B8541E0D-ED16-44F0-8F62-20BF7765EBCD}" name="Column5564" dataDxfId="21599" totalsRowDxfId="21598"/>
    <tableColumn id="5586" xr3:uid="{13A3A1CC-852C-49D6-A66C-D7736730D0CF}" name="Column5565" dataDxfId="21597" totalsRowDxfId="21596"/>
    <tableColumn id="5587" xr3:uid="{A73435F4-5494-4B1B-96A5-48551D26C60F}" name="Column5566" dataDxfId="21595" totalsRowDxfId="21594"/>
    <tableColumn id="5588" xr3:uid="{C8518995-5E1A-4373-B1B3-7EEE57160079}" name="Column5567" dataDxfId="21593" totalsRowDxfId="21592"/>
    <tableColumn id="5589" xr3:uid="{935D45DA-938D-4F14-AA3E-48871CAA81D7}" name="Column5568" dataDxfId="21591" totalsRowDxfId="21590"/>
    <tableColumn id="5590" xr3:uid="{3029C0CA-0D7B-4622-A39F-8F86DAC3128C}" name="Column5569" dataDxfId="21589" totalsRowDxfId="21588"/>
    <tableColumn id="5591" xr3:uid="{E50C08B2-0D8E-46F2-AA0B-B8B252A2EEBC}" name="Column5570" dataDxfId="21587" totalsRowDxfId="21586"/>
    <tableColumn id="5592" xr3:uid="{80B2304C-C150-46E8-92E3-B6B32B28DBAF}" name="Column5571" dataDxfId="21585" totalsRowDxfId="21584"/>
    <tableColumn id="5593" xr3:uid="{84D99AA0-2A99-47CA-87F8-E43BBC885AD2}" name="Column5572" dataDxfId="21583" totalsRowDxfId="21582"/>
    <tableColumn id="5594" xr3:uid="{93B6E379-E112-49FB-91AE-6C39CF30AFCC}" name="Column5573" dataDxfId="21581" totalsRowDxfId="21580"/>
    <tableColumn id="5595" xr3:uid="{9661DD54-49F6-4AA7-9023-CCA831E40E0C}" name="Column5574" dataDxfId="21579" totalsRowDxfId="21578"/>
    <tableColumn id="5596" xr3:uid="{EFDD808E-620D-4471-BCFE-EAF5A8F6C3FA}" name="Column5575" dataDxfId="21577" totalsRowDxfId="21576"/>
    <tableColumn id="5597" xr3:uid="{9ED9BA15-492C-4351-AA76-B2C9C1664C39}" name="Column5576" dataDxfId="21575" totalsRowDxfId="21574"/>
    <tableColumn id="5598" xr3:uid="{66F5A28F-15D5-46D8-AF1D-64E0DC594999}" name="Column5577" dataDxfId="21573" totalsRowDxfId="21572"/>
    <tableColumn id="5599" xr3:uid="{A5BA465B-1943-42D6-8E19-8DE9EE9163D7}" name="Column5578" dataDxfId="21571" totalsRowDxfId="21570"/>
    <tableColumn id="5600" xr3:uid="{43913CE5-05CA-4E08-A4C5-83A46C4228D3}" name="Column5579" dataDxfId="21569" totalsRowDxfId="21568"/>
    <tableColumn id="5601" xr3:uid="{87350BDA-469E-42B5-AA9B-63F0B9677FF7}" name="Column5580" dataDxfId="21567" totalsRowDxfId="21566"/>
    <tableColumn id="5602" xr3:uid="{3E74FD12-6580-454C-8061-660E83B23E51}" name="Column5581" dataDxfId="21565" totalsRowDxfId="21564"/>
    <tableColumn id="5603" xr3:uid="{3EF8C4AD-4473-40FB-89F6-6888C7EAAD4B}" name="Column5582" dataDxfId="21563" totalsRowDxfId="21562"/>
    <tableColumn id="5604" xr3:uid="{4426D4F8-D663-46CB-9D82-47C6ADE75AD8}" name="Column5583" dataDxfId="21561" totalsRowDxfId="21560"/>
    <tableColumn id="5605" xr3:uid="{ACB549BC-AB07-4557-AF2A-1FE25D63F6E1}" name="Column5584" dataDxfId="21559" totalsRowDxfId="21558"/>
    <tableColumn id="5606" xr3:uid="{1C79DB0D-1687-4DFE-BCA4-A1C69EC37746}" name="Column5585" dataDxfId="21557" totalsRowDxfId="21556"/>
    <tableColumn id="5607" xr3:uid="{1B367844-1DE7-40EB-B15C-079A88E635CB}" name="Column5586" dataDxfId="21555" totalsRowDxfId="21554"/>
    <tableColumn id="5608" xr3:uid="{A2344FD1-09E5-4FFC-A913-1D1EE6C3289C}" name="Column5587" dataDxfId="21553" totalsRowDxfId="21552"/>
    <tableColumn id="5609" xr3:uid="{CE4F126D-E24C-4FDC-8921-CBFC34B5F672}" name="Column5588" dataDxfId="21551" totalsRowDxfId="21550"/>
    <tableColumn id="5610" xr3:uid="{E61504C0-1252-4AC3-96F9-CADF8301EE48}" name="Column5589" dataDxfId="21549" totalsRowDxfId="21548"/>
    <tableColumn id="5611" xr3:uid="{2D3F2F6C-87EA-4648-BE9C-9B7CC586564F}" name="Column5590" dataDxfId="21547" totalsRowDxfId="21546"/>
    <tableColumn id="5612" xr3:uid="{515C3EDE-E923-4B99-AB9B-EA92D7352B79}" name="Column5591" dataDxfId="21545" totalsRowDxfId="21544"/>
    <tableColumn id="5613" xr3:uid="{D376DF7B-52B0-4EBF-943E-BA6501D2CC5D}" name="Column5592" dataDxfId="21543" totalsRowDxfId="21542"/>
    <tableColumn id="5614" xr3:uid="{8F357A83-D3B1-4EF6-AC43-B7E221400C90}" name="Column5593" dataDxfId="21541" totalsRowDxfId="21540"/>
    <tableColumn id="5615" xr3:uid="{C0499384-8050-40AC-9617-8641CF03CC7A}" name="Column5594" dataDxfId="21539" totalsRowDxfId="21538"/>
    <tableColumn id="5616" xr3:uid="{AE80FFE6-3787-4012-AA41-E206AD824A14}" name="Column5595" dataDxfId="21537" totalsRowDxfId="21536"/>
    <tableColumn id="5617" xr3:uid="{71D4A5A2-5377-41FA-906C-D055DE156EEE}" name="Column5596" dataDxfId="21535" totalsRowDxfId="21534"/>
    <tableColumn id="5618" xr3:uid="{9F9A658B-6BD3-41D8-9CA6-188B04D48DFE}" name="Column5597" dataDxfId="21533" totalsRowDxfId="21532"/>
    <tableColumn id="5619" xr3:uid="{E0087E15-A9E0-4E69-BA1B-6764A0225AD3}" name="Column5598" dataDxfId="21531" totalsRowDxfId="21530"/>
    <tableColumn id="5620" xr3:uid="{6316F0F2-E287-4EF8-9520-BCF69D40EBE8}" name="Column5599" dataDxfId="21529" totalsRowDxfId="21528"/>
    <tableColumn id="5621" xr3:uid="{F8803E6D-46EB-4B67-B10B-1CE4AF8BE18D}" name="Column5600" dataDxfId="21527" totalsRowDxfId="21526"/>
    <tableColumn id="5622" xr3:uid="{3A6DCD91-634A-4C92-A99E-7969568DB09E}" name="Column5601" dataDxfId="21525" totalsRowDxfId="21524"/>
    <tableColumn id="5623" xr3:uid="{79C19FAF-1FE8-4E2F-A37E-924EA7EE6469}" name="Column5602" dataDxfId="21523" totalsRowDxfId="21522"/>
    <tableColumn id="5624" xr3:uid="{8127E0A8-DD04-424F-93AC-9987BE89B15B}" name="Column5603" dataDxfId="21521" totalsRowDxfId="21520"/>
    <tableColumn id="5625" xr3:uid="{538F1E3A-7163-4437-9845-4023ED7A3AA1}" name="Column5604" dataDxfId="21519" totalsRowDxfId="21518"/>
    <tableColumn id="5626" xr3:uid="{1251EB45-F55F-47A8-AA4B-DF7ADD165FE5}" name="Column5605" dataDxfId="21517" totalsRowDxfId="21516"/>
    <tableColumn id="5627" xr3:uid="{C7572F99-D39D-4F4F-83C4-8A9E40DC1517}" name="Column5606" dataDxfId="21515" totalsRowDxfId="21514"/>
    <tableColumn id="5628" xr3:uid="{A461D20F-80D7-4697-997F-C6865C30EB43}" name="Column5607" dataDxfId="21513" totalsRowDxfId="21512"/>
    <tableColumn id="5629" xr3:uid="{F38438A4-D285-4362-A6EC-03D18EC293BE}" name="Column5608" dataDxfId="21511" totalsRowDxfId="21510"/>
    <tableColumn id="5630" xr3:uid="{A1B435DB-39B5-4447-9BC9-0762129109FE}" name="Column5609" dataDxfId="21509" totalsRowDxfId="21508"/>
    <tableColumn id="5631" xr3:uid="{726DF6A9-C726-4F3C-AC89-20EEBFA4374D}" name="Column5610" dataDxfId="21507" totalsRowDxfId="21506"/>
    <tableColumn id="5632" xr3:uid="{178D8E65-3F3A-44EE-BADD-37A3E88D21B0}" name="Column5611" dataDxfId="21505" totalsRowDxfId="21504"/>
    <tableColumn id="5633" xr3:uid="{52E140E2-E65B-4399-B6B5-7312F9A5E901}" name="Column5612" dataDxfId="21503" totalsRowDxfId="21502"/>
    <tableColumn id="5634" xr3:uid="{3816CC1A-9C98-4B1A-85C8-94AAF1DB6C8A}" name="Column5613" dataDxfId="21501" totalsRowDxfId="21500"/>
    <tableColumn id="5635" xr3:uid="{95DD4CFF-DAC7-46E8-8AF4-69E54AD45776}" name="Column5614" dataDxfId="21499" totalsRowDxfId="21498"/>
    <tableColumn id="5636" xr3:uid="{7F972C5C-8324-4CF7-A85C-E7F96668556B}" name="Column5615" dataDxfId="21497" totalsRowDxfId="21496"/>
    <tableColumn id="5637" xr3:uid="{108934A4-534C-48BF-B6C7-577BF6CBFC42}" name="Column5616" dataDxfId="21495" totalsRowDxfId="21494"/>
    <tableColumn id="5638" xr3:uid="{C0811077-6438-4D6C-83E9-678296EDDA9E}" name="Column5617" dataDxfId="21493" totalsRowDxfId="21492"/>
    <tableColumn id="5639" xr3:uid="{9E255A8A-52EF-47F8-8DF2-08411FD14B2A}" name="Column5618" dataDxfId="21491" totalsRowDxfId="21490"/>
    <tableColumn id="5640" xr3:uid="{AA8E55DF-9C3B-40F5-A1E0-862BA0C8D161}" name="Column5619" dataDxfId="21489" totalsRowDxfId="21488"/>
    <tableColumn id="5641" xr3:uid="{5CD46815-3B09-4717-9123-BC29F68A2F96}" name="Column5620" dataDxfId="21487" totalsRowDxfId="21486"/>
    <tableColumn id="5642" xr3:uid="{19256FED-D4A5-465D-9F1C-89D54C77FD93}" name="Column5621" dataDxfId="21485" totalsRowDxfId="21484"/>
    <tableColumn id="5643" xr3:uid="{AC611D5C-53B8-4638-A156-29726AE2ABD5}" name="Column5622" dataDxfId="21483" totalsRowDxfId="21482"/>
    <tableColumn id="5644" xr3:uid="{EC5790E4-DD7B-44D3-B778-05078155793D}" name="Column5623" dataDxfId="21481" totalsRowDxfId="21480"/>
    <tableColumn id="5645" xr3:uid="{AE148022-8199-4A57-8758-EBCBEDA8F1AF}" name="Column5624" dataDxfId="21479" totalsRowDxfId="21478"/>
    <tableColumn id="5646" xr3:uid="{79A86525-EF4F-4B69-8BE8-705DECF06D36}" name="Column5625" dataDxfId="21477" totalsRowDxfId="21476"/>
    <tableColumn id="5647" xr3:uid="{69BCB4F3-5C44-4292-B27A-299CE79A45C5}" name="Column5626" dataDxfId="21475" totalsRowDxfId="21474"/>
    <tableColumn id="5648" xr3:uid="{C4C47F1E-1043-4B9C-81E9-A0D21D469BED}" name="Column5627" dataDxfId="21473" totalsRowDxfId="21472"/>
    <tableColumn id="5649" xr3:uid="{F15DD481-0950-4767-938E-C1072FF30F88}" name="Column5628" dataDxfId="21471" totalsRowDxfId="21470"/>
    <tableColumn id="5650" xr3:uid="{0E214320-9AAB-4F3A-AAE9-FAD125E7D3C9}" name="Column5629" dataDxfId="21469" totalsRowDxfId="21468"/>
    <tableColumn id="5651" xr3:uid="{BD3DDADE-80FF-404A-9A73-15EF931B6CE6}" name="Column5630" dataDxfId="21467" totalsRowDxfId="21466"/>
    <tableColumn id="5652" xr3:uid="{95797667-A25E-426D-9791-4060C7C984A5}" name="Column5631" dataDxfId="21465" totalsRowDxfId="21464"/>
    <tableColumn id="5653" xr3:uid="{AFF00FC5-F265-477C-8F1F-B86E3CD1A50E}" name="Column5632" dataDxfId="21463" totalsRowDxfId="21462"/>
    <tableColumn id="5654" xr3:uid="{1AE2FC82-8102-4106-B96C-7609B47A5F3C}" name="Column5633" dataDxfId="21461" totalsRowDxfId="21460"/>
    <tableColumn id="5655" xr3:uid="{029C7A85-B3A9-4F88-B72E-E966863679CE}" name="Column5634" dataDxfId="21459" totalsRowDxfId="21458"/>
    <tableColumn id="5656" xr3:uid="{74B58E1D-BB83-4FE9-815C-338A0CFA841C}" name="Column5635" dataDxfId="21457" totalsRowDxfId="21456"/>
    <tableColumn id="5657" xr3:uid="{45133D7A-4AB3-4FCD-BCCD-DDEC7B73F11B}" name="Column5636" dataDxfId="21455" totalsRowDxfId="21454"/>
    <tableColumn id="5658" xr3:uid="{FCD6717E-FB7E-4A56-8265-1135D20F8043}" name="Column5637" dataDxfId="21453" totalsRowDxfId="21452"/>
    <tableColumn id="5659" xr3:uid="{BF35D748-4691-4BF9-A6C7-DD40C07CF967}" name="Column5638" dataDxfId="21451" totalsRowDxfId="21450"/>
    <tableColumn id="5660" xr3:uid="{0FD794F7-FF94-4D7D-B1A9-817E8201B365}" name="Column5639" dataDxfId="21449" totalsRowDxfId="21448"/>
    <tableColumn id="5661" xr3:uid="{C042E5F7-9616-4C35-9B12-4A8CC97C80EE}" name="Column5640" dataDxfId="21447" totalsRowDxfId="21446"/>
    <tableColumn id="5662" xr3:uid="{4B5CB78C-DFB2-4853-B3DC-382E829FA576}" name="Column5641" dataDxfId="21445" totalsRowDxfId="21444"/>
    <tableColumn id="5663" xr3:uid="{5AC22526-1C8A-4DD0-9EA8-1112D0C0A96E}" name="Column5642" dataDxfId="21443" totalsRowDxfId="21442"/>
    <tableColumn id="5664" xr3:uid="{5C64AD9B-2A4A-4EC4-BE02-614181905B37}" name="Column5643" dataDxfId="21441" totalsRowDxfId="21440"/>
    <tableColumn id="5665" xr3:uid="{E993E63D-36F3-440F-936E-2EE388F0C905}" name="Column5644" dataDxfId="21439" totalsRowDxfId="21438"/>
    <tableColumn id="5666" xr3:uid="{E5E0FC6C-22F4-4459-95B7-2841B9D9D142}" name="Column5645" dataDxfId="21437" totalsRowDxfId="21436"/>
    <tableColumn id="5667" xr3:uid="{FECC46A0-E8E3-4DFD-B80E-11E3D479AA6F}" name="Column5646" dataDxfId="21435" totalsRowDxfId="21434"/>
    <tableColumn id="5668" xr3:uid="{1B23FA11-5FA5-4654-BD44-F727969BB1B7}" name="Column5647" dataDxfId="21433" totalsRowDxfId="21432"/>
    <tableColumn id="5669" xr3:uid="{63713A71-61CC-468B-98C5-8BC56ADBC5FA}" name="Column5648" dataDxfId="21431" totalsRowDxfId="21430"/>
    <tableColumn id="5670" xr3:uid="{6EAADA9D-C9AB-4881-A2FB-1A893B67385A}" name="Column5649" dataDxfId="21429" totalsRowDxfId="21428"/>
    <tableColumn id="5671" xr3:uid="{52CD0BD5-11D6-452D-A9C1-6B7A3C0C7B94}" name="Column5650" dataDxfId="21427" totalsRowDxfId="21426"/>
    <tableColumn id="5672" xr3:uid="{BF7BE857-E361-4B21-AE3A-1C86B6DC8A38}" name="Column5651" dataDxfId="21425" totalsRowDxfId="21424"/>
    <tableColumn id="5673" xr3:uid="{E99327CF-5445-4CEE-BA73-6727ED6EB6BB}" name="Column5652" dataDxfId="21423" totalsRowDxfId="21422"/>
    <tableColumn id="5674" xr3:uid="{EED7F6A2-C20A-4D40-8D5F-AF4569059861}" name="Column5653" dataDxfId="21421" totalsRowDxfId="21420"/>
    <tableColumn id="5675" xr3:uid="{1B915C85-3D3B-46D8-BAB2-C6581507A4B0}" name="Column5654" dataDxfId="21419" totalsRowDxfId="21418"/>
    <tableColumn id="5676" xr3:uid="{BBD1981C-DE2C-4591-AB3D-BE8152A724D8}" name="Column5655" dataDxfId="21417" totalsRowDxfId="21416"/>
    <tableColumn id="5677" xr3:uid="{146E9752-52E1-4A35-B483-4A1212AFB8B4}" name="Column5656" dataDxfId="21415" totalsRowDxfId="21414"/>
    <tableColumn id="5678" xr3:uid="{D950EF48-51E2-4C19-9CB2-56FD72EDD3E8}" name="Column5657" dataDxfId="21413" totalsRowDxfId="21412"/>
    <tableColumn id="5679" xr3:uid="{38DEF448-99C4-4ED2-AEB3-08A66BFE5BB4}" name="Column5658" dataDxfId="21411" totalsRowDxfId="21410"/>
    <tableColumn id="5680" xr3:uid="{AC429B11-586D-44FB-85CF-04BA4DC41F3A}" name="Column5659" dataDxfId="21409" totalsRowDxfId="21408"/>
    <tableColumn id="5681" xr3:uid="{DA132298-282C-4DF2-9906-3994E9C9E754}" name="Column5660" dataDxfId="21407" totalsRowDxfId="21406"/>
    <tableColumn id="5682" xr3:uid="{CFF0EB01-3127-4764-9D93-E87C1A99C318}" name="Column5661" dataDxfId="21405" totalsRowDxfId="21404"/>
    <tableColumn id="5683" xr3:uid="{72B900DD-11BB-446F-8ACE-C4DAFD4339AF}" name="Column5662" dataDxfId="21403" totalsRowDxfId="21402"/>
    <tableColumn id="5684" xr3:uid="{CC581D60-05E5-4B69-A722-C844D17644A5}" name="Column5663" dataDxfId="21401" totalsRowDxfId="21400"/>
    <tableColumn id="5685" xr3:uid="{B6DEA647-F7A1-4C0C-8368-F911DA47CA9C}" name="Column5664" dataDxfId="21399" totalsRowDxfId="21398"/>
    <tableColumn id="5686" xr3:uid="{DDCB4A0D-02AE-476C-9294-2D55DDFF6BB6}" name="Column5665" dataDxfId="21397" totalsRowDxfId="21396"/>
    <tableColumn id="5687" xr3:uid="{7F5FA002-733A-410B-9510-3AE92B14284F}" name="Column5666" dataDxfId="21395" totalsRowDxfId="21394"/>
    <tableColumn id="5688" xr3:uid="{53BFA8E4-0BCC-4526-8616-AD6FE6353E5E}" name="Column5667" dataDxfId="21393" totalsRowDxfId="21392"/>
    <tableColumn id="5689" xr3:uid="{9F50B022-7F94-4D7D-A65E-4520A849B0B6}" name="Column5668" dataDxfId="21391" totalsRowDxfId="21390"/>
    <tableColumn id="5690" xr3:uid="{89115EC1-23A9-404D-B3AD-7849623355AD}" name="Column5669" dataDxfId="21389" totalsRowDxfId="21388"/>
    <tableColumn id="5691" xr3:uid="{A23EAF1E-54F9-4D42-B643-D3EB7E5A89A9}" name="Column5670" dataDxfId="21387" totalsRowDxfId="21386"/>
    <tableColumn id="5692" xr3:uid="{9D486B15-CA5C-4BA6-9EB8-1C06E2498AB6}" name="Column5671" dataDxfId="21385" totalsRowDxfId="21384"/>
    <tableColumn id="5693" xr3:uid="{3D4F8414-9282-44DC-9B7B-9341FEBB04A1}" name="Column5672" dataDxfId="21383" totalsRowDxfId="21382"/>
    <tableColumn id="5694" xr3:uid="{6832419E-F3E3-46BE-A4A4-BD0FBA3AAFA1}" name="Column5673" dataDxfId="21381" totalsRowDxfId="21380"/>
    <tableColumn id="5695" xr3:uid="{F06258A7-8BE1-4203-8AD5-389781E54C37}" name="Column5674" dataDxfId="21379" totalsRowDxfId="21378"/>
    <tableColumn id="5696" xr3:uid="{B4963974-B16E-4D5B-99CD-66C21EBF3327}" name="Column5675" dataDxfId="21377" totalsRowDxfId="21376"/>
    <tableColumn id="5697" xr3:uid="{70A3FB6F-CDDF-4C90-B000-4187115A8675}" name="Column5676" dataDxfId="21375" totalsRowDxfId="21374"/>
    <tableColumn id="5698" xr3:uid="{491B4106-63A0-4334-9C8F-0DF62936EE65}" name="Column5677" dataDxfId="21373" totalsRowDxfId="21372"/>
    <tableColumn id="5699" xr3:uid="{A04EE16D-F3D1-4A05-A764-13DC97236653}" name="Column5678" dataDxfId="21371" totalsRowDxfId="21370"/>
    <tableColumn id="5700" xr3:uid="{7307A5C5-0215-4908-BB44-18EF003CC6B6}" name="Column5679" dataDxfId="21369" totalsRowDxfId="21368"/>
    <tableColumn id="5701" xr3:uid="{6CD58B2E-39FC-476E-A4BF-42369AF3C4E8}" name="Column5680" dataDxfId="21367" totalsRowDxfId="21366"/>
    <tableColumn id="5702" xr3:uid="{4167FE07-1ABF-48C5-A16B-80A391E24021}" name="Column5681" dataDxfId="21365" totalsRowDxfId="21364"/>
    <tableColumn id="5703" xr3:uid="{04D7DC2C-8DC0-413B-AFF0-B6BA41113D9B}" name="Column5682" dataDxfId="21363" totalsRowDxfId="21362"/>
    <tableColumn id="5704" xr3:uid="{8D3302E2-CD12-4E5C-B6D6-E9AD58A4FCA9}" name="Column5683" dataDxfId="21361" totalsRowDxfId="21360"/>
    <tableColumn id="5705" xr3:uid="{6E319179-0A31-443E-8715-37D6EA8C1DAC}" name="Column5684" dataDxfId="21359" totalsRowDxfId="21358"/>
    <tableColumn id="5706" xr3:uid="{3CFEBF77-183B-4D1B-84EC-C1C963382F92}" name="Column5685" dataDxfId="21357" totalsRowDxfId="21356"/>
    <tableColumn id="5707" xr3:uid="{0C0D165D-DE10-4065-901D-B227D207D406}" name="Column5686" dataDxfId="21355" totalsRowDxfId="21354"/>
    <tableColumn id="5708" xr3:uid="{2CDBCD07-92FD-48CE-830F-5D2A5FB705EB}" name="Column5687" dataDxfId="21353" totalsRowDxfId="21352"/>
    <tableColumn id="5709" xr3:uid="{F974AA98-1530-4581-98EA-DC949FA15B02}" name="Column5688" dataDxfId="21351" totalsRowDxfId="21350"/>
    <tableColumn id="5710" xr3:uid="{2350603B-9E03-4B6B-A6A3-5D8FB8EE7C8D}" name="Column5689" dataDxfId="21349" totalsRowDxfId="21348"/>
    <tableColumn id="5711" xr3:uid="{9C747834-7E3F-443B-969E-408B4DE77333}" name="Column5690" dataDxfId="21347" totalsRowDxfId="21346"/>
    <tableColumn id="5712" xr3:uid="{5909882A-FB41-4A6B-97B8-75B6D4B75941}" name="Column5691" dataDxfId="21345" totalsRowDxfId="21344"/>
    <tableColumn id="5713" xr3:uid="{54CA486C-0FAA-41CF-98C6-59385DD061B3}" name="Column5692" dataDxfId="21343" totalsRowDxfId="21342"/>
    <tableColumn id="5714" xr3:uid="{FE9AE459-198D-41B0-A181-FF9544DA1AFF}" name="Column5693" dataDxfId="21341" totalsRowDxfId="21340"/>
    <tableColumn id="5715" xr3:uid="{69F8E945-D7F0-4A66-BA7E-FF3B5D36739F}" name="Column5694" dataDxfId="21339" totalsRowDxfId="21338"/>
    <tableColumn id="5716" xr3:uid="{56FD3072-27BC-4F7A-A253-E357460C9C48}" name="Column5695" dataDxfId="21337" totalsRowDxfId="21336"/>
    <tableColumn id="5717" xr3:uid="{43163ED6-4E21-40F2-973E-379A05545ED6}" name="Column5696" dataDxfId="21335" totalsRowDxfId="21334"/>
    <tableColumn id="5718" xr3:uid="{E3E4A2B3-4A36-46A2-A94A-E8B85C28F0CE}" name="Column5697" dataDxfId="21333" totalsRowDxfId="21332"/>
    <tableColumn id="5719" xr3:uid="{CA289BA8-CBD8-4140-AE7F-35853611DA7E}" name="Column5698" dataDxfId="21331" totalsRowDxfId="21330"/>
    <tableColumn id="5720" xr3:uid="{C7A96762-83DE-4042-9BF6-961B7A90C37A}" name="Column5699" dataDxfId="21329" totalsRowDxfId="21328"/>
    <tableColumn id="5721" xr3:uid="{9AFA5AEF-17E1-4D7F-9F51-B9B93FBBEBEA}" name="Column5700" dataDxfId="21327" totalsRowDxfId="21326"/>
    <tableColumn id="5722" xr3:uid="{98B7BD66-CE20-440A-9B1C-8D7EAFE0D00F}" name="Column5701" dataDxfId="21325" totalsRowDxfId="21324"/>
    <tableColumn id="5723" xr3:uid="{CB38F446-361C-400A-A468-179888F294FE}" name="Column5702" dataDxfId="21323" totalsRowDxfId="21322"/>
    <tableColumn id="5724" xr3:uid="{48363407-1C18-4219-ABCB-336BF8943600}" name="Column5703" dataDxfId="21321" totalsRowDxfId="21320"/>
    <tableColumn id="5725" xr3:uid="{06691879-5305-4CCE-BD3D-D8036C4F440F}" name="Column5704" dataDxfId="21319" totalsRowDxfId="21318"/>
    <tableColumn id="5726" xr3:uid="{DF360137-AC7B-48EA-878C-9527E1A767BE}" name="Column5705" dataDxfId="21317" totalsRowDxfId="21316"/>
    <tableColumn id="5727" xr3:uid="{ABF8F230-16D0-4D8C-98F8-D25F90C9979E}" name="Column5706" dataDxfId="21315" totalsRowDxfId="21314"/>
    <tableColumn id="5728" xr3:uid="{4ADC3770-2967-4279-ADC7-AF48DD1B60DE}" name="Column5707" dataDxfId="21313" totalsRowDxfId="21312"/>
    <tableColumn id="5729" xr3:uid="{4EEA3F12-A9FF-4716-9406-9AF13B792CB0}" name="Column5708" dataDxfId="21311" totalsRowDxfId="21310"/>
    <tableColumn id="5730" xr3:uid="{9334D0BA-8FE7-4719-AE04-85E88EF27EC6}" name="Column5709" dataDxfId="21309" totalsRowDxfId="21308"/>
    <tableColumn id="5731" xr3:uid="{841124A7-01BB-49B6-ADC5-AED1A9004B18}" name="Column5710" dataDxfId="21307" totalsRowDxfId="21306"/>
    <tableColumn id="5732" xr3:uid="{02D436EA-7B2E-4D4B-AD70-654834396EC3}" name="Column5711" dataDxfId="21305" totalsRowDxfId="21304"/>
    <tableColumn id="5733" xr3:uid="{8FDA2B38-A353-4EF8-82C0-93D888288746}" name="Column5712" dataDxfId="21303" totalsRowDxfId="21302"/>
    <tableColumn id="5734" xr3:uid="{E544CB45-1F7D-4059-9508-FD0E00F09EBE}" name="Column5713" dataDxfId="21301" totalsRowDxfId="21300"/>
    <tableColumn id="5735" xr3:uid="{FFA40989-C481-49CB-B2FD-513939C30566}" name="Column5714" dataDxfId="21299" totalsRowDxfId="21298"/>
    <tableColumn id="5736" xr3:uid="{12B8D596-F29F-417A-B9B3-BA59B0E89AC5}" name="Column5715" dataDxfId="21297" totalsRowDxfId="21296"/>
    <tableColumn id="5737" xr3:uid="{CA2D0642-F17A-4084-A063-AAC55AEC1493}" name="Column5716" dataDxfId="21295" totalsRowDxfId="21294"/>
    <tableColumn id="5738" xr3:uid="{DCA5666C-3C2A-4DF4-954C-FDD280F3FF74}" name="Column5717" dataDxfId="21293" totalsRowDxfId="21292"/>
    <tableColumn id="5739" xr3:uid="{C5812145-0FC1-4ABE-8DED-8B465537A905}" name="Column5718" dataDxfId="21291" totalsRowDxfId="21290"/>
    <tableColumn id="5740" xr3:uid="{7217E381-4527-4433-A098-9E18C67714CC}" name="Column5719" dataDxfId="21289" totalsRowDxfId="21288"/>
    <tableColumn id="5741" xr3:uid="{15D23059-3C25-4578-9098-3F62CD1F2620}" name="Column5720" dataDxfId="21287" totalsRowDxfId="21286"/>
    <tableColumn id="5742" xr3:uid="{7EB2201E-8898-495C-B364-0DD8E1A5338F}" name="Column5721" dataDxfId="21285" totalsRowDxfId="21284"/>
    <tableColumn id="5743" xr3:uid="{A5CF2425-2051-435C-82FD-10CEDDAE8626}" name="Column5722" dataDxfId="21283" totalsRowDxfId="21282"/>
    <tableColumn id="5744" xr3:uid="{9EA5D2DA-718D-4E8E-AC8C-504B75501924}" name="Column5723" dataDxfId="21281" totalsRowDxfId="21280"/>
    <tableColumn id="5745" xr3:uid="{D0D1B931-9682-4645-8C5C-44B838BF1245}" name="Column5724" dataDxfId="21279" totalsRowDxfId="21278"/>
    <tableColumn id="5746" xr3:uid="{928D125B-486D-4DB2-9378-65A8D6A26C92}" name="Column5725" dataDxfId="21277" totalsRowDxfId="21276"/>
    <tableColumn id="5747" xr3:uid="{DC699C8D-426C-40A5-8F62-69D58D29B951}" name="Column5726" dataDxfId="21275" totalsRowDxfId="21274"/>
    <tableColumn id="5748" xr3:uid="{72C7A7AB-DA94-48F0-A90A-B784E53C3D52}" name="Column5727" dataDxfId="21273" totalsRowDxfId="21272"/>
    <tableColumn id="5749" xr3:uid="{42DD7691-49AB-4A92-BA3C-6597C9BB005E}" name="Column5728" dataDxfId="21271" totalsRowDxfId="21270"/>
    <tableColumn id="5750" xr3:uid="{B7764730-31F6-4A47-ACDD-61F64C0D52D2}" name="Column5729" dataDxfId="21269" totalsRowDxfId="21268"/>
    <tableColumn id="5751" xr3:uid="{1D0BD3EC-4623-40D2-BC3A-8FE9BBCEBE86}" name="Column5730" dataDxfId="21267" totalsRowDxfId="21266"/>
    <tableColumn id="5752" xr3:uid="{B13933C1-EAD1-4556-B162-646C6EA55956}" name="Column5731" dataDxfId="21265" totalsRowDxfId="21264"/>
    <tableColumn id="5753" xr3:uid="{49AC0387-DC88-41F1-AC41-B672CA33AE18}" name="Column5732" dataDxfId="21263" totalsRowDxfId="21262"/>
    <tableColumn id="5754" xr3:uid="{552CBD3D-11A8-4C08-9040-C8E422E8DD45}" name="Column5733" dataDxfId="21261" totalsRowDxfId="21260"/>
    <tableColumn id="5755" xr3:uid="{0211176D-B794-4C0E-BAFC-57AA9D1F528E}" name="Column5734" dataDxfId="21259" totalsRowDxfId="21258"/>
    <tableColumn id="5756" xr3:uid="{71267CDD-55B7-4187-B727-A89A0F3BBAC5}" name="Column5735" dataDxfId="21257" totalsRowDxfId="21256"/>
    <tableColumn id="5757" xr3:uid="{1078F52C-428D-4124-9178-CA5D43D3C5A9}" name="Column5736" dataDxfId="21255" totalsRowDxfId="21254"/>
    <tableColumn id="5758" xr3:uid="{E0A9FFE6-2287-486F-9287-044E38141458}" name="Column5737" dataDxfId="21253" totalsRowDxfId="21252"/>
    <tableColumn id="5759" xr3:uid="{FA185604-DD14-4013-ADBC-3852EB7A1E7D}" name="Column5738" dataDxfId="21251" totalsRowDxfId="21250"/>
    <tableColumn id="5760" xr3:uid="{F14E2692-0A57-40FA-88BE-94E692D946F9}" name="Column5739" dataDxfId="21249" totalsRowDxfId="21248"/>
    <tableColumn id="5761" xr3:uid="{CABEA43C-EC0A-4578-96DE-5D30748F8303}" name="Column5740" dataDxfId="21247" totalsRowDxfId="21246"/>
    <tableColumn id="5762" xr3:uid="{2CEE92A4-4ADE-461E-84DD-A102C67ABAA1}" name="Column5741" dataDxfId="21245" totalsRowDxfId="21244"/>
    <tableColumn id="5763" xr3:uid="{FA3D343D-94DD-4B5F-B6FC-3E656EF06D36}" name="Column5742" dataDxfId="21243" totalsRowDxfId="21242"/>
    <tableColumn id="5764" xr3:uid="{A2D07DB4-25C7-420E-94FD-D6A249DA2867}" name="Column5743" dataDxfId="21241" totalsRowDxfId="21240"/>
    <tableColumn id="5765" xr3:uid="{741DB99D-DD3B-4331-BEE1-14836C9A9A1C}" name="Column5744" dataDxfId="21239" totalsRowDxfId="21238"/>
    <tableColumn id="5766" xr3:uid="{6C4F876D-5C38-478A-8E38-1743DE18CF5B}" name="Column5745" dataDxfId="21237" totalsRowDxfId="21236"/>
    <tableColumn id="5767" xr3:uid="{7B270996-B6B0-4A2A-9FCC-82B4C34A4AD0}" name="Column5746" dataDxfId="21235" totalsRowDxfId="21234"/>
    <tableColumn id="5768" xr3:uid="{BE94EA16-A51F-47B9-82C5-48AA5002C8F8}" name="Column5747" dataDxfId="21233" totalsRowDxfId="21232"/>
    <tableColumn id="5769" xr3:uid="{A4C085B8-C92C-4CCB-B3C0-E162637179DC}" name="Column5748" dataDxfId="21231" totalsRowDxfId="21230"/>
    <tableColumn id="5770" xr3:uid="{1CFDEB95-AB0E-4E66-BC81-300551DBA6B8}" name="Column5749" dataDxfId="21229" totalsRowDxfId="21228"/>
    <tableColumn id="5771" xr3:uid="{BFA1A2C6-961B-457E-9B2E-34D6C061E637}" name="Column5750" dataDxfId="21227" totalsRowDxfId="21226"/>
    <tableColumn id="5772" xr3:uid="{9A86643B-6667-45A4-B809-533FD69EA7F8}" name="Column5751" dataDxfId="21225" totalsRowDxfId="21224"/>
    <tableColumn id="5773" xr3:uid="{2FBD81EE-ED34-484E-92D4-1EC6D589CDD9}" name="Column5752" dataDxfId="21223" totalsRowDxfId="21222"/>
    <tableColumn id="5774" xr3:uid="{4D6545B6-E9C4-45E3-9FB6-836DE678555B}" name="Column5753" dataDxfId="21221" totalsRowDxfId="21220"/>
    <tableColumn id="5775" xr3:uid="{58792A64-C2E3-419E-99C8-3C23438CA00B}" name="Column5754" dataDxfId="21219" totalsRowDxfId="21218"/>
    <tableColumn id="5776" xr3:uid="{EBF3B89D-F824-4D5C-8BDE-66E0E4392DE1}" name="Column5755" dataDxfId="21217" totalsRowDxfId="21216"/>
    <tableColumn id="5777" xr3:uid="{34DC2C69-E4D9-492A-AFCD-41AE6F2603FC}" name="Column5756" dataDxfId="21215" totalsRowDxfId="21214"/>
    <tableColumn id="5778" xr3:uid="{A0E793A6-07F6-44F7-B5D5-178EC76F2CEA}" name="Column5757" dataDxfId="21213" totalsRowDxfId="21212"/>
    <tableColumn id="5779" xr3:uid="{0052C2CD-D678-466F-ABCB-A82A895F21C5}" name="Column5758" dataDxfId="21211" totalsRowDxfId="21210"/>
    <tableColumn id="5780" xr3:uid="{7FAE7D28-8772-4778-AB12-2D61ED66F917}" name="Column5759" dataDxfId="21209" totalsRowDxfId="21208"/>
    <tableColumn id="5781" xr3:uid="{D2157277-DC8A-40EF-8E24-FE3C57C3F4B8}" name="Column5760" dataDxfId="21207" totalsRowDxfId="21206"/>
    <tableColumn id="5782" xr3:uid="{2E7A78C2-134D-4F18-B156-B536AB5196B5}" name="Column5761" dataDxfId="21205" totalsRowDxfId="21204"/>
    <tableColumn id="5783" xr3:uid="{E67F1AF7-460C-4BA1-BBDC-C0ED9E84F3DA}" name="Column5762" dataDxfId="21203" totalsRowDxfId="21202"/>
    <tableColumn id="5784" xr3:uid="{6249D341-4540-4AD2-9852-B905E05F8400}" name="Column5763" dataDxfId="21201" totalsRowDxfId="21200"/>
    <tableColumn id="5785" xr3:uid="{95C689E2-9EF3-4AF2-816B-681C9DE79008}" name="Column5764" dataDxfId="21199" totalsRowDxfId="21198"/>
    <tableColumn id="5786" xr3:uid="{1149F183-BD24-42F2-9DD0-91BE9331B6E5}" name="Column5765" dataDxfId="21197" totalsRowDxfId="21196"/>
    <tableColumn id="5787" xr3:uid="{D764F8CA-6D8F-4C33-B8BA-187AF1084F58}" name="Column5766" dataDxfId="21195" totalsRowDxfId="21194"/>
    <tableColumn id="5788" xr3:uid="{4AF6A79F-AD78-4DE9-B829-AB7F9FF93155}" name="Column5767" dataDxfId="21193" totalsRowDxfId="21192"/>
    <tableColumn id="5789" xr3:uid="{0AC5B312-9C1F-4494-847D-265FE144DEDB}" name="Column5768" dataDxfId="21191" totalsRowDxfId="21190"/>
    <tableColumn id="5790" xr3:uid="{F1AAAB03-319C-4DD9-88F0-199820D76304}" name="Column5769" dataDxfId="21189" totalsRowDxfId="21188"/>
    <tableColumn id="5791" xr3:uid="{B4474F80-901B-4076-B56F-F94B6E9A921C}" name="Column5770" dataDxfId="21187" totalsRowDxfId="21186"/>
    <tableColumn id="5792" xr3:uid="{EEF61ED8-4DD7-4219-AB84-1DFBBA8602D4}" name="Column5771" dataDxfId="21185" totalsRowDxfId="21184"/>
    <tableColumn id="5793" xr3:uid="{5DE282E7-7CAB-4B20-9A76-7EC1B0F284B0}" name="Column5772" dataDxfId="21183" totalsRowDxfId="21182"/>
    <tableColumn id="5794" xr3:uid="{CAEDF80C-7D2F-4252-9483-5A962A1AFF30}" name="Column5773" dataDxfId="21181" totalsRowDxfId="21180"/>
    <tableColumn id="5795" xr3:uid="{D0F271C3-4B1F-4572-87B6-AA54BF7D9E4B}" name="Column5774" dataDxfId="21179" totalsRowDxfId="21178"/>
    <tableColumn id="5796" xr3:uid="{4FFF24AC-0684-4521-96E0-03D1C2AD387F}" name="Column5775" dataDxfId="21177" totalsRowDxfId="21176"/>
    <tableColumn id="5797" xr3:uid="{B5A7323E-6ABF-4299-B829-BDE84FBDBA62}" name="Column5776" dataDxfId="21175" totalsRowDxfId="21174"/>
    <tableColumn id="5798" xr3:uid="{69A3DBD9-7588-4A27-B62E-271A4F3AF518}" name="Column5777" dataDxfId="21173" totalsRowDxfId="21172"/>
    <tableColumn id="5799" xr3:uid="{0B18EF33-4B1B-49E6-ADB5-3BB685B56E11}" name="Column5778" dataDxfId="21171" totalsRowDxfId="21170"/>
    <tableColumn id="5800" xr3:uid="{33F57959-855E-40C2-89D3-434DC045FD44}" name="Column5779" dataDxfId="21169" totalsRowDxfId="21168"/>
    <tableColumn id="5801" xr3:uid="{212BA69A-9325-47D7-9226-9DAB5AF5EAFD}" name="Column5780" dataDxfId="21167" totalsRowDxfId="21166"/>
    <tableColumn id="5802" xr3:uid="{7280D1B8-A390-4017-8866-27761BE5284A}" name="Column5781" dataDxfId="21165" totalsRowDxfId="21164"/>
    <tableColumn id="5803" xr3:uid="{F605CC07-0473-48D2-BF3E-57CF318AA3BC}" name="Column5782" dataDxfId="21163" totalsRowDxfId="21162"/>
    <tableColumn id="5804" xr3:uid="{EFEB9954-C218-479C-95B4-501BD13FF392}" name="Column5783" dataDxfId="21161" totalsRowDxfId="21160"/>
    <tableColumn id="5805" xr3:uid="{2DEABB21-8762-443B-BB72-ADB4D97028A7}" name="Column5784" dataDxfId="21159" totalsRowDxfId="21158"/>
    <tableColumn id="5806" xr3:uid="{69D17BD4-0BF8-4C29-8F64-F141E0962442}" name="Column5785" dataDxfId="21157" totalsRowDxfId="21156"/>
    <tableColumn id="5807" xr3:uid="{4FAD9C0F-AFF9-4BD9-8CBB-C64F49C569EA}" name="Column5786" dataDxfId="21155" totalsRowDxfId="21154"/>
    <tableColumn id="5808" xr3:uid="{1469EBD1-8F51-4264-8001-E2F120CB297F}" name="Column5787" dataDxfId="21153" totalsRowDxfId="21152"/>
    <tableColumn id="5809" xr3:uid="{861004D0-FF87-4A59-94AB-434D9639D07C}" name="Column5788" dataDxfId="21151" totalsRowDxfId="21150"/>
    <tableColumn id="5810" xr3:uid="{607EDDDA-0270-4E4A-91F5-05CCF7A36F7B}" name="Column5789" dataDxfId="21149" totalsRowDxfId="21148"/>
    <tableColumn id="5811" xr3:uid="{8D8C5EC2-F653-4EAE-B9CE-CA4527F56C47}" name="Column5790" dataDxfId="21147" totalsRowDxfId="21146"/>
    <tableColumn id="5812" xr3:uid="{69B01BCF-3EED-4AC6-929C-3BD51F9553A3}" name="Column5791" dataDxfId="21145" totalsRowDxfId="21144"/>
    <tableColumn id="5813" xr3:uid="{EAF8220F-1057-4BED-B1D0-4864E96DF8ED}" name="Column5792" dataDxfId="21143" totalsRowDxfId="21142"/>
    <tableColumn id="5814" xr3:uid="{B93C84FA-0108-4993-9E30-172F0DC02791}" name="Column5793" dataDxfId="21141" totalsRowDxfId="21140"/>
    <tableColumn id="5815" xr3:uid="{FC465BF8-1210-470B-B70F-014210FC6ECF}" name="Column5794" dataDxfId="21139" totalsRowDxfId="21138"/>
    <tableColumn id="5816" xr3:uid="{EC00A433-B806-42A3-9450-255890CE7BF0}" name="Column5795" dataDxfId="21137" totalsRowDxfId="21136"/>
    <tableColumn id="5817" xr3:uid="{B5DAD302-E118-4E04-A26F-323A4464212D}" name="Column5796" dataDxfId="21135" totalsRowDxfId="21134"/>
    <tableColumn id="5818" xr3:uid="{0B627530-1E82-410B-B3B6-AA7C70984C41}" name="Column5797" dataDxfId="21133" totalsRowDxfId="21132"/>
    <tableColumn id="5819" xr3:uid="{96D4A2EA-63F0-4E7B-BB81-DB98B49FD6D3}" name="Column5798" dataDxfId="21131" totalsRowDxfId="21130"/>
    <tableColumn id="5820" xr3:uid="{42AF4310-DE0A-4C8A-9388-5DA52E07B79F}" name="Column5799" dataDxfId="21129" totalsRowDxfId="21128"/>
    <tableColumn id="5821" xr3:uid="{18CB3E22-5859-42DB-AD1F-24A137276A4C}" name="Column5800" dataDxfId="21127" totalsRowDxfId="21126"/>
    <tableColumn id="5822" xr3:uid="{57191102-147F-47C1-9E51-3B26618F7182}" name="Column5801" dataDxfId="21125" totalsRowDxfId="21124"/>
    <tableColumn id="5823" xr3:uid="{BC7A9E50-EED7-431C-B8F7-31D3CAEB490A}" name="Column5802" dataDxfId="21123" totalsRowDxfId="21122"/>
    <tableColumn id="5824" xr3:uid="{64B36D8D-3840-40BC-8C7D-5B3C5B9B91D5}" name="Column5803" dataDxfId="21121" totalsRowDxfId="21120"/>
    <tableColumn id="5825" xr3:uid="{F368685B-EAD6-4225-9F42-5744BD6EF9CB}" name="Column5804" dataDxfId="21119" totalsRowDxfId="21118"/>
    <tableColumn id="5826" xr3:uid="{4DEB9A36-B3FA-4B0B-9B0F-39B6C5BE7504}" name="Column5805" dataDxfId="21117" totalsRowDxfId="21116"/>
    <tableColumn id="5827" xr3:uid="{F10C0966-018A-43FD-A412-68DAF9C50F70}" name="Column5806" dataDxfId="21115" totalsRowDxfId="21114"/>
    <tableColumn id="5828" xr3:uid="{0D97466A-87BA-49F3-9723-442B3CEAD4A4}" name="Column5807" dataDxfId="21113" totalsRowDxfId="21112"/>
    <tableColumn id="5829" xr3:uid="{BD818F2C-5DF1-4C19-9C3D-E9A46D42919A}" name="Column5808" dataDxfId="21111" totalsRowDxfId="21110"/>
    <tableColumn id="5830" xr3:uid="{CA32A38A-26E0-4926-85FF-C3CECBFCBFA4}" name="Column5809" dataDxfId="21109" totalsRowDxfId="21108"/>
    <tableColumn id="5831" xr3:uid="{B7352539-05F2-4C99-84B2-1E70050CFAA3}" name="Column5810" dataDxfId="21107" totalsRowDxfId="21106"/>
    <tableColumn id="5832" xr3:uid="{221F3F44-6497-4ABB-8639-7F7CB8625E3D}" name="Column5811" dataDxfId="21105" totalsRowDxfId="21104"/>
    <tableColumn id="5833" xr3:uid="{E926E1C5-8548-47FA-BAE0-73178BBCCCA6}" name="Column5812" dataDxfId="21103" totalsRowDxfId="21102"/>
    <tableColumn id="5834" xr3:uid="{306FD717-50F6-493B-81BB-66743869523A}" name="Column5813" dataDxfId="21101" totalsRowDxfId="21100"/>
    <tableColumn id="5835" xr3:uid="{C9CEE7DB-A717-480B-8461-DE6684605EF6}" name="Column5814" dataDxfId="21099" totalsRowDxfId="21098"/>
    <tableColumn id="5836" xr3:uid="{68D2AB57-D54B-434C-B922-7F267A1A096D}" name="Column5815" dataDxfId="21097" totalsRowDxfId="21096"/>
    <tableColumn id="5837" xr3:uid="{72FD8892-6119-4CA5-BD14-77FD04F38276}" name="Column5816" dataDxfId="21095" totalsRowDxfId="21094"/>
    <tableColumn id="5838" xr3:uid="{0FB6970F-F76F-4222-9F69-68EEA34E8C46}" name="Column5817" dataDxfId="21093" totalsRowDxfId="21092"/>
    <tableColumn id="5839" xr3:uid="{4682284B-3DB7-4E65-A26A-DF0A7017B0F7}" name="Column5818" dataDxfId="21091" totalsRowDxfId="21090"/>
    <tableColumn id="5840" xr3:uid="{1CE1AE93-A105-4997-927C-2EF76C9E26B2}" name="Column5819" dataDxfId="21089" totalsRowDxfId="21088"/>
    <tableColumn id="5841" xr3:uid="{67438F77-356A-4AA9-8B1E-6E7356BB938B}" name="Column5820" dataDxfId="21087" totalsRowDxfId="21086"/>
    <tableColumn id="5842" xr3:uid="{38C29098-DB5D-4DE9-B759-4547919EE698}" name="Column5821" dataDxfId="21085" totalsRowDxfId="21084"/>
    <tableColumn id="5843" xr3:uid="{88387D54-B6C4-4DB1-9375-D2F2BE45FEA9}" name="Column5822" dataDxfId="21083" totalsRowDxfId="21082"/>
    <tableColumn id="5844" xr3:uid="{5CAFE121-EF5D-42B5-AA1D-A6C2EC7536B3}" name="Column5823" dataDxfId="21081" totalsRowDxfId="21080"/>
    <tableColumn id="5845" xr3:uid="{6BF5B694-BE96-4F1D-B88D-85E56B1C19C5}" name="Column5824" dataDxfId="21079" totalsRowDxfId="21078"/>
    <tableColumn id="5846" xr3:uid="{C28202DA-1B09-4D7B-BBB3-6B9070F320B2}" name="Column5825" dataDxfId="21077" totalsRowDxfId="21076"/>
    <tableColumn id="5847" xr3:uid="{2CC28794-3F18-49F5-8E28-3A15F8D02843}" name="Column5826" dataDxfId="21075" totalsRowDxfId="21074"/>
    <tableColumn id="5848" xr3:uid="{05FEAE04-1281-446A-BCB2-7B43511EBB3B}" name="Column5827" dataDxfId="21073" totalsRowDxfId="21072"/>
    <tableColumn id="5849" xr3:uid="{30F029E7-6074-4B88-B327-A20948E4391B}" name="Column5828" dataDxfId="21071" totalsRowDxfId="21070"/>
    <tableColumn id="5850" xr3:uid="{36D62F6B-66E8-4C10-90E5-F299D23FD1C1}" name="Column5829" dataDxfId="21069" totalsRowDxfId="21068"/>
    <tableColumn id="5851" xr3:uid="{192ED2D9-DE3A-4B2D-A519-A5E26B8D99FB}" name="Column5830" dataDxfId="21067" totalsRowDxfId="21066"/>
    <tableColumn id="5852" xr3:uid="{96099DBD-D23D-44DE-92AA-FA1BCF7DEDDB}" name="Column5831" dataDxfId="21065" totalsRowDxfId="21064"/>
    <tableColumn id="5853" xr3:uid="{795667CE-9665-46E1-99CD-A67914D49ACD}" name="Column5832" dataDxfId="21063" totalsRowDxfId="21062"/>
    <tableColumn id="5854" xr3:uid="{44384F05-B0F2-4985-99D3-BF101DCEFBE3}" name="Column5833" dataDxfId="21061" totalsRowDxfId="21060"/>
    <tableColumn id="5855" xr3:uid="{51E733C1-29A7-4E95-A63E-92E1252BF79B}" name="Column5834" dataDxfId="21059" totalsRowDxfId="21058"/>
    <tableColumn id="5856" xr3:uid="{57AC8190-16BC-4083-A3D9-BF013795DA07}" name="Column5835" dataDxfId="21057" totalsRowDxfId="21056"/>
    <tableColumn id="5857" xr3:uid="{D4E481D0-115D-4315-AA9E-291EFAA56773}" name="Column5836" dataDxfId="21055" totalsRowDxfId="21054"/>
    <tableColumn id="5858" xr3:uid="{CC9CC901-53ED-4407-9477-44E0EE1D9951}" name="Column5837" dataDxfId="21053" totalsRowDxfId="21052"/>
    <tableColumn id="5859" xr3:uid="{1D155C7F-0697-43DB-84DB-CE3DB0507F72}" name="Column5838" dataDxfId="21051" totalsRowDxfId="21050"/>
    <tableColumn id="5860" xr3:uid="{570881B6-6423-47B6-8753-A4703A403892}" name="Column5839" dataDxfId="21049" totalsRowDxfId="21048"/>
    <tableColumn id="5861" xr3:uid="{51508497-AD3A-4A91-AE66-CFD32D995E56}" name="Column5840" dataDxfId="21047" totalsRowDxfId="21046"/>
    <tableColumn id="5862" xr3:uid="{AC632E84-CF92-42E0-97FB-E3952B074077}" name="Column5841" dataDxfId="21045" totalsRowDxfId="21044"/>
    <tableColumn id="5863" xr3:uid="{3C013636-E547-4231-A525-DE65A021E3CC}" name="Column5842" dataDxfId="21043" totalsRowDxfId="21042"/>
    <tableColumn id="5864" xr3:uid="{9A78E873-C4D7-4237-8DD9-CA85977B5ED2}" name="Column5843" dataDxfId="21041" totalsRowDxfId="21040"/>
    <tableColumn id="5865" xr3:uid="{A2E77BDD-90B8-4A26-8ED2-10E48A0AB58D}" name="Column5844" dataDxfId="21039" totalsRowDxfId="21038"/>
    <tableColumn id="5866" xr3:uid="{28D17370-1AC9-4466-899E-AA16D9CAF570}" name="Column5845" dataDxfId="21037" totalsRowDxfId="21036"/>
    <tableColumn id="5867" xr3:uid="{35C3E232-E260-4A16-A757-8D7B0C725CC0}" name="Column5846" dataDxfId="21035" totalsRowDxfId="21034"/>
    <tableColumn id="5868" xr3:uid="{28DA59F4-5F00-43B4-B0F6-A922265939B6}" name="Column5847" dataDxfId="21033" totalsRowDxfId="21032"/>
    <tableColumn id="5869" xr3:uid="{9EDD26D3-A12C-44F7-9DFA-0897D77F0CCF}" name="Column5848" dataDxfId="21031" totalsRowDxfId="21030"/>
    <tableColumn id="5870" xr3:uid="{ECE474D5-AF8A-4B0E-988F-3584F7B0BACA}" name="Column5849" dataDxfId="21029" totalsRowDxfId="21028"/>
    <tableColumn id="5871" xr3:uid="{4B6C52E6-28D4-43CF-B951-7B7C10C0241B}" name="Column5850" dataDxfId="21027" totalsRowDxfId="21026"/>
    <tableColumn id="5872" xr3:uid="{EFE63E19-D857-4DF9-94F9-C1A6831558B6}" name="Column5851" dataDxfId="21025" totalsRowDxfId="21024"/>
    <tableColumn id="5873" xr3:uid="{26B2ACD6-818A-472E-AAD9-12AFCBAE7749}" name="Column5852" dataDxfId="21023" totalsRowDxfId="21022"/>
    <tableColumn id="5874" xr3:uid="{53003771-EC69-4893-A947-6A9DAF1AB1EE}" name="Column5853" dataDxfId="21021" totalsRowDxfId="21020"/>
    <tableColumn id="5875" xr3:uid="{E4D16B95-96B4-41FF-B407-F3EDDB53B665}" name="Column5854" dataDxfId="21019" totalsRowDxfId="21018"/>
    <tableColumn id="5876" xr3:uid="{96BEF006-7E6A-4054-8D46-112F242BF32D}" name="Column5855" dataDxfId="21017" totalsRowDxfId="21016"/>
    <tableColumn id="5877" xr3:uid="{28C5DA7E-018A-4B2C-812D-412A4BD62F24}" name="Column5856" dataDxfId="21015" totalsRowDxfId="21014"/>
    <tableColumn id="5878" xr3:uid="{B155D6B0-535D-4569-B11A-613B2737DE56}" name="Column5857" dataDxfId="21013" totalsRowDxfId="21012"/>
    <tableColumn id="5879" xr3:uid="{247D31D2-F77B-4F6A-A33E-15FE8CF792B4}" name="Column5858" dataDxfId="21011" totalsRowDxfId="21010"/>
    <tableColumn id="5880" xr3:uid="{F7E4DE48-3D4D-4862-A177-B0EA0C62A578}" name="Column5859" dataDxfId="21009" totalsRowDxfId="21008"/>
    <tableColumn id="5881" xr3:uid="{87AA121C-8FE9-4098-ACA8-2210EB60D136}" name="Column5860" dataDxfId="21007" totalsRowDxfId="21006"/>
    <tableColumn id="5882" xr3:uid="{16D9EEF1-D415-47F1-87A0-4166629EC501}" name="Column5861" dataDxfId="21005" totalsRowDxfId="21004"/>
    <tableColumn id="5883" xr3:uid="{B8C09B5C-7C4E-42E8-900E-1EA910AEE9CB}" name="Column5862" dataDxfId="21003" totalsRowDxfId="21002"/>
    <tableColumn id="5884" xr3:uid="{CC8EA192-1598-4FD5-94FD-C3BF82A1CF48}" name="Column5863" dataDxfId="21001" totalsRowDxfId="21000"/>
    <tableColumn id="5885" xr3:uid="{00E21C34-97D6-4382-911C-CF70A476C878}" name="Column5864" dataDxfId="20999" totalsRowDxfId="20998"/>
    <tableColumn id="5886" xr3:uid="{A5F2852C-CBCA-488D-B875-759C813EA28D}" name="Column5865" dataDxfId="20997" totalsRowDxfId="20996"/>
    <tableColumn id="5887" xr3:uid="{ABE81F32-4D39-403C-9247-7CB57DF9A4A6}" name="Column5866" dataDxfId="20995" totalsRowDxfId="20994"/>
    <tableColumn id="5888" xr3:uid="{33941CE2-D8AF-4EED-ACB9-CBEF4BF9D741}" name="Column5867" dataDxfId="20993" totalsRowDxfId="20992"/>
    <tableColumn id="5889" xr3:uid="{245E4EA8-D3A4-476F-AF85-484C79B91E8E}" name="Column5868" dataDxfId="20991" totalsRowDxfId="20990"/>
    <tableColumn id="5890" xr3:uid="{09FD2DFE-0FD3-48E5-8816-D1C2A5BC92B5}" name="Column5869" dataDxfId="20989" totalsRowDxfId="20988"/>
    <tableColumn id="5891" xr3:uid="{17A1FB7E-CE2C-43BE-A519-466642C9A77B}" name="Column5870" dataDxfId="20987" totalsRowDxfId="20986"/>
    <tableColumn id="5892" xr3:uid="{8876A450-F817-4BA3-A36E-8B6889685ED4}" name="Column5871" dataDxfId="20985" totalsRowDxfId="20984"/>
    <tableColumn id="5893" xr3:uid="{0F64C557-79D4-4803-9F67-B98D8506C3DE}" name="Column5872" dataDxfId="20983" totalsRowDxfId="20982"/>
    <tableColumn id="5894" xr3:uid="{4189A473-EBE7-4934-B9D7-03D3ADD81EB8}" name="Column5873" dataDxfId="20981" totalsRowDxfId="20980"/>
    <tableColumn id="5895" xr3:uid="{31AB3226-1968-4FE9-9D15-817C83C79BE3}" name="Column5874" dataDxfId="20979" totalsRowDxfId="20978"/>
    <tableColumn id="5896" xr3:uid="{343CE7C5-E9B1-4989-8266-0BA8B8CAB5A1}" name="Column5875" dataDxfId="20977" totalsRowDxfId="20976"/>
    <tableColumn id="5897" xr3:uid="{7139B771-9B3D-4AD3-A674-CE6364E97341}" name="Column5876" dataDxfId="20975" totalsRowDxfId="20974"/>
    <tableColumn id="5898" xr3:uid="{1F5EB00F-F011-4E32-B6E3-C42370F42EFE}" name="Column5877" dataDxfId="20973" totalsRowDxfId="20972"/>
    <tableColumn id="5899" xr3:uid="{0D7940EC-101A-492B-9590-C8F2BDD03D83}" name="Column5878" dataDxfId="20971" totalsRowDxfId="20970"/>
    <tableColumn id="5900" xr3:uid="{FBBAC06C-A021-418D-A220-5FFCECBCF90B}" name="Column5879" dataDxfId="20969" totalsRowDxfId="20968"/>
    <tableColumn id="5901" xr3:uid="{60EFEFAE-FF50-411E-BE5C-6BAD8CE335B1}" name="Column5880" dataDxfId="20967" totalsRowDxfId="20966"/>
    <tableColumn id="5902" xr3:uid="{85DB9BF0-7114-4713-91E1-A3351B0F7F1C}" name="Column5881" dataDxfId="20965" totalsRowDxfId="20964"/>
    <tableColumn id="5903" xr3:uid="{3BDB30E6-2060-4DB6-8FD8-FE84A8BBA0E5}" name="Column5882" dataDxfId="20963" totalsRowDxfId="20962"/>
    <tableColumn id="5904" xr3:uid="{7DC49E6E-50A5-46EF-AADC-246E26292B59}" name="Column5883" dataDxfId="20961" totalsRowDxfId="20960"/>
    <tableColumn id="5905" xr3:uid="{FE0F35AB-141D-48AE-B676-10EDD5A2B9E5}" name="Column5884" dataDxfId="20959" totalsRowDxfId="20958"/>
    <tableColumn id="5906" xr3:uid="{E7DD2AB2-E5FB-4557-94E4-13521BFFE8FD}" name="Column5885" dataDxfId="20957" totalsRowDxfId="20956"/>
    <tableColumn id="5907" xr3:uid="{C9A3A24D-AC76-46E1-ABB2-97342BA84141}" name="Column5886" dataDxfId="20955" totalsRowDxfId="20954"/>
    <tableColumn id="5908" xr3:uid="{486E496B-0A70-4330-8679-835F31BAD6AE}" name="Column5887" dataDxfId="20953" totalsRowDxfId="20952"/>
    <tableColumn id="5909" xr3:uid="{BB0D7853-0C6E-4A4B-9C67-F6611B952DAB}" name="Column5888" dataDxfId="20951" totalsRowDxfId="20950"/>
    <tableColumn id="5910" xr3:uid="{5FFEC6AB-2221-41F7-8697-EE3CB3898C3B}" name="Column5889" dataDxfId="20949" totalsRowDxfId="20948"/>
    <tableColumn id="5911" xr3:uid="{8173D138-1033-4748-9168-44E948AC5DDD}" name="Column5890" dataDxfId="20947" totalsRowDxfId="20946"/>
    <tableColumn id="5912" xr3:uid="{20C6E877-6506-4E2F-A28F-8E59D954FA2C}" name="Column5891" dataDxfId="20945" totalsRowDxfId="20944"/>
    <tableColumn id="5913" xr3:uid="{3556C0F9-BAA2-42BB-A921-02B4011F4BC7}" name="Column5892" dataDxfId="20943" totalsRowDxfId="20942"/>
    <tableColumn id="5914" xr3:uid="{06BD263D-253C-48CB-9B95-93089A7937C1}" name="Column5893" dataDxfId="20941" totalsRowDxfId="20940"/>
    <tableColumn id="5915" xr3:uid="{935D2610-5ED5-40BE-9F33-9275A5391C4A}" name="Column5894" dataDxfId="20939" totalsRowDxfId="20938"/>
    <tableColumn id="5916" xr3:uid="{8F2422A9-E509-441E-AC6B-CD3B3B3C8F96}" name="Column5895" dataDxfId="20937" totalsRowDxfId="20936"/>
    <tableColumn id="5917" xr3:uid="{FA55074C-D176-4A60-862F-D9555D747203}" name="Column5896" dataDxfId="20935" totalsRowDxfId="20934"/>
    <tableColumn id="5918" xr3:uid="{E43E5E90-2BD9-44F5-B3E5-3525939FBC80}" name="Column5897" dataDxfId="20933" totalsRowDxfId="20932"/>
    <tableColumn id="5919" xr3:uid="{48AD2D8A-010F-4D13-9942-67A768211F1B}" name="Column5898" dataDxfId="20931" totalsRowDxfId="20930"/>
    <tableColumn id="5920" xr3:uid="{395DEF8A-0A7D-4A01-B947-CC54D3C6DADB}" name="Column5899" dataDxfId="20929" totalsRowDxfId="20928"/>
    <tableColumn id="5921" xr3:uid="{6950285A-33A5-46F8-923C-34367FE7A842}" name="Column5900" dataDxfId="20927" totalsRowDxfId="20926"/>
    <tableColumn id="5922" xr3:uid="{05604B8D-605C-4C20-B041-B8BE2C73A007}" name="Column5901" dataDxfId="20925" totalsRowDxfId="20924"/>
    <tableColumn id="5923" xr3:uid="{45303446-88DB-4C39-9DCF-095483DA79E0}" name="Column5902" dataDxfId="20923" totalsRowDxfId="20922"/>
    <tableColumn id="5924" xr3:uid="{7546D2EB-6EBA-4B44-8BDC-B8B2ECD763B0}" name="Column5903" dataDxfId="20921" totalsRowDxfId="20920"/>
    <tableColumn id="5925" xr3:uid="{9EE6475C-9F3C-47A6-BA02-916EC1A6596C}" name="Column5904" dataDxfId="20919" totalsRowDxfId="20918"/>
    <tableColumn id="5926" xr3:uid="{BD0F01AE-527D-42CE-BF4B-7CC7952AC5A8}" name="Column5905" dataDxfId="20917" totalsRowDxfId="20916"/>
    <tableColumn id="5927" xr3:uid="{6C55EAC1-97AE-411F-9C0F-4B4D0603D1BF}" name="Column5906" dataDxfId="20915" totalsRowDxfId="20914"/>
    <tableColumn id="5928" xr3:uid="{3422DD71-6D2F-4778-9E08-412AA60352FF}" name="Column5907" dataDxfId="20913" totalsRowDxfId="20912"/>
    <tableColumn id="5929" xr3:uid="{D40D1A06-752F-4D8B-83A2-954BFCE0E8CA}" name="Column5908" dataDxfId="20911" totalsRowDxfId="20910"/>
    <tableColumn id="5930" xr3:uid="{83A5C679-5165-4FC9-A93D-4F918C3BE953}" name="Column5909" dataDxfId="20909" totalsRowDxfId="20908"/>
    <tableColumn id="5931" xr3:uid="{A5981EE6-E9AE-4804-86AA-D9F418E866E9}" name="Column5910" dataDxfId="20907" totalsRowDxfId="20906"/>
    <tableColumn id="5932" xr3:uid="{F9B503BE-7970-4BA0-9B0F-2C602E181631}" name="Column5911" dataDxfId="20905" totalsRowDxfId="20904"/>
    <tableColumn id="5933" xr3:uid="{44D5B830-74AE-4477-AEDC-147F55A90D37}" name="Column5912" dataDxfId="20903" totalsRowDxfId="20902"/>
    <tableColumn id="5934" xr3:uid="{B0DB4D98-414A-4BD8-AA6E-BA52759D257D}" name="Column5913" dataDxfId="20901" totalsRowDxfId="20900"/>
    <tableColumn id="5935" xr3:uid="{7153ACD8-E5D7-4917-AB2B-B3B29C135327}" name="Column5914" dataDxfId="20899" totalsRowDxfId="20898"/>
    <tableColumn id="5936" xr3:uid="{B55399A2-6DFB-4C23-BB55-60F4B0E5B8A5}" name="Column5915" dataDxfId="20897" totalsRowDxfId="20896"/>
    <tableColumn id="5937" xr3:uid="{ADD34E9F-11FD-41DF-8D18-56EE46090F36}" name="Column5916" dataDxfId="20895" totalsRowDxfId="20894"/>
    <tableColumn id="5938" xr3:uid="{D2C6643F-13C2-4B73-A7AA-E6081C33B2DF}" name="Column5917" dataDxfId="20893" totalsRowDxfId="20892"/>
    <tableColumn id="5939" xr3:uid="{ABA6DA99-F749-4E2D-8BFD-1AF75E1F2E3C}" name="Column5918" dataDxfId="20891" totalsRowDxfId="20890"/>
    <tableColumn id="5940" xr3:uid="{52C59972-0FD1-4C72-8CF1-5404E1BCBB5A}" name="Column5919" dataDxfId="20889" totalsRowDxfId="20888"/>
    <tableColumn id="5941" xr3:uid="{0A2774D6-5B69-4BFD-BE75-819C5A42D2FC}" name="Column5920" dataDxfId="20887" totalsRowDxfId="20886"/>
    <tableColumn id="5942" xr3:uid="{3EAF4FD2-C55A-4738-A710-4B82A100626A}" name="Column5921" dataDxfId="20885" totalsRowDxfId="20884"/>
    <tableColumn id="5943" xr3:uid="{43E4E8AE-4D96-4454-8D2E-63A963891077}" name="Column5922" dataDxfId="20883" totalsRowDxfId="20882"/>
    <tableColumn id="5944" xr3:uid="{FE6DAEBC-1F4E-4A2D-903F-E199BA68FFDD}" name="Column5923" dataDxfId="20881" totalsRowDxfId="20880"/>
    <tableColumn id="5945" xr3:uid="{57D73934-DC61-4E8D-94FF-2AEC74D9FCCB}" name="Column5924" dataDxfId="20879" totalsRowDxfId="20878"/>
    <tableColumn id="5946" xr3:uid="{9D63F4CA-E645-4D4A-B4E1-AA3E89F0742A}" name="Column5925" dataDxfId="20877" totalsRowDxfId="20876"/>
    <tableColumn id="5947" xr3:uid="{25EAF6A4-259D-42D6-AB09-D592C2B5B883}" name="Column5926" dataDxfId="20875" totalsRowDxfId="20874"/>
    <tableColumn id="5948" xr3:uid="{1CEA47C4-E61D-4A95-ACAF-0B7758B07F3F}" name="Column5927" dataDxfId="20873" totalsRowDxfId="20872"/>
    <tableColumn id="5949" xr3:uid="{58C4CDE0-FF14-4D2C-A797-4A5F00F73781}" name="Column5928" dataDxfId="20871" totalsRowDxfId="20870"/>
    <tableColumn id="5950" xr3:uid="{1A6094DE-8547-4D53-81BC-E93A008DB5C5}" name="Column5929" dataDxfId="20869" totalsRowDxfId="20868"/>
    <tableColumn id="5951" xr3:uid="{EEA66AF4-B218-4CFC-9A64-D13557A3673D}" name="Column5930" dataDxfId="20867" totalsRowDxfId="20866"/>
    <tableColumn id="5952" xr3:uid="{8D5988EA-F42B-4C18-B2A9-0BB300A2BDF8}" name="Column5931" dataDxfId="20865" totalsRowDxfId="20864"/>
    <tableColumn id="5953" xr3:uid="{8AD86B35-BE39-4CE9-ACC1-A45FBDB8B441}" name="Column5932" dataDxfId="20863" totalsRowDxfId="20862"/>
    <tableColumn id="5954" xr3:uid="{53113E0D-02A8-4347-8C81-A9E83AE20501}" name="Column5933" dataDxfId="20861" totalsRowDxfId="20860"/>
    <tableColumn id="5955" xr3:uid="{5EAB13D5-1EBA-4F92-9011-B0AFBC7CAE8C}" name="Column5934" dataDxfId="20859" totalsRowDxfId="20858"/>
    <tableColumn id="5956" xr3:uid="{56D02102-EA65-4E76-B119-B61260E3B371}" name="Column5935" dataDxfId="20857" totalsRowDxfId="20856"/>
    <tableColumn id="5957" xr3:uid="{E90070E6-9819-4EA0-86D9-66A0CEF9E113}" name="Column5936" dataDxfId="20855" totalsRowDxfId="20854"/>
    <tableColumn id="5958" xr3:uid="{C453AC46-D8A9-4D7E-91CA-E42E04926AEF}" name="Column5937" dataDxfId="20853" totalsRowDxfId="20852"/>
    <tableColumn id="5959" xr3:uid="{BB54DC7E-5765-44B2-B340-CCE176601686}" name="Column5938" dataDxfId="20851" totalsRowDxfId="20850"/>
    <tableColumn id="5960" xr3:uid="{29EF1C87-E99A-4A65-AF74-8780FC1F157C}" name="Column5939" dataDxfId="20849" totalsRowDxfId="20848"/>
    <tableColumn id="5961" xr3:uid="{32597ECD-A45D-405C-ADDF-23BCC767417D}" name="Column5940" dataDxfId="20847" totalsRowDxfId="20846"/>
    <tableColumn id="5962" xr3:uid="{FAD65F4A-9399-4614-9D73-0AC5E5ECC4CE}" name="Column5941" dataDxfId="20845" totalsRowDxfId="20844"/>
    <tableColumn id="5963" xr3:uid="{BF589EE0-2429-4D74-BEC9-2C7C69C355B3}" name="Column5942" dataDxfId="20843" totalsRowDxfId="20842"/>
    <tableColumn id="5964" xr3:uid="{AE64B74C-015D-4053-9E93-59F6F4860001}" name="Column5943" dataDxfId="20841" totalsRowDxfId="20840"/>
    <tableColumn id="5965" xr3:uid="{A68797D5-6F6B-4522-A515-ED10189452E3}" name="Column5944" dataDxfId="20839" totalsRowDxfId="20838"/>
    <tableColumn id="5966" xr3:uid="{66BCB70B-7FC4-429B-9F41-4A2F743E3F3A}" name="Column5945" dataDxfId="20837" totalsRowDxfId="20836"/>
    <tableColumn id="5967" xr3:uid="{E6648A80-A24C-4446-B9F0-564C2AFBE393}" name="Column5946" dataDxfId="20835" totalsRowDxfId="20834"/>
    <tableColumn id="5968" xr3:uid="{151A8CA4-F08D-4FE4-8548-82CD77BEE412}" name="Column5947" dataDxfId="20833" totalsRowDxfId="20832"/>
    <tableColumn id="5969" xr3:uid="{478C78AE-0A5C-4F75-957C-4C0C47484148}" name="Column5948" dataDxfId="20831" totalsRowDxfId="20830"/>
    <tableColumn id="5970" xr3:uid="{6043651E-0212-4DE7-B76B-9C77B118F46B}" name="Column5949" dataDxfId="20829" totalsRowDxfId="20828"/>
    <tableColumn id="5971" xr3:uid="{354985E6-8CB6-4556-8050-DDA07C7AEC2B}" name="Column5950" dataDxfId="20827" totalsRowDxfId="20826"/>
    <tableColumn id="5972" xr3:uid="{4E5A9E0D-3C70-4F44-A24D-7F9682377657}" name="Column5951" dataDxfId="20825" totalsRowDxfId="20824"/>
    <tableColumn id="5973" xr3:uid="{9290F00F-FB94-4C1E-9E9A-14D472CC4E5F}" name="Column5952" dataDxfId="20823" totalsRowDxfId="20822"/>
    <tableColumn id="5974" xr3:uid="{3B51B521-E876-4FAD-846F-916D43DD9687}" name="Column5953" dataDxfId="20821" totalsRowDxfId="20820"/>
    <tableColumn id="5975" xr3:uid="{62F714B9-655C-4FD6-9D5D-976480FBA8F7}" name="Column5954" dataDxfId="20819" totalsRowDxfId="20818"/>
    <tableColumn id="5976" xr3:uid="{B17CF58B-3325-4F8D-83E5-403F48E8066E}" name="Column5955" dataDxfId="20817" totalsRowDxfId="20816"/>
    <tableColumn id="5977" xr3:uid="{0B2C3AFA-0851-4A79-8C8E-4C107F395401}" name="Column5956" dataDxfId="20815" totalsRowDxfId="20814"/>
    <tableColumn id="5978" xr3:uid="{167E2612-3166-489E-B5E3-BF2676947CB4}" name="Column5957" dataDxfId="20813" totalsRowDxfId="20812"/>
    <tableColumn id="5979" xr3:uid="{9E2B06C4-9886-4709-AA60-09DFC99124B7}" name="Column5958" dataDxfId="20811" totalsRowDxfId="20810"/>
    <tableColumn id="5980" xr3:uid="{51475A6D-FF39-4357-83EA-45B121B7067F}" name="Column5959" dataDxfId="20809" totalsRowDxfId="20808"/>
    <tableColumn id="5981" xr3:uid="{B44BC216-51A4-4233-8F28-2D11C61E6B33}" name="Column5960" dataDxfId="20807" totalsRowDxfId="20806"/>
    <tableColumn id="5982" xr3:uid="{CC2EBC1B-1D62-4A0B-B764-A27F02E2E20B}" name="Column5961" dataDxfId="20805" totalsRowDxfId="20804"/>
    <tableColumn id="5983" xr3:uid="{2C621BA6-B1EA-4273-A91A-5FEC5CCC989F}" name="Column5962" dataDxfId="20803" totalsRowDxfId="20802"/>
    <tableColumn id="5984" xr3:uid="{A5816273-B1C6-4C96-893F-8CF488E314FA}" name="Column5963" dataDxfId="20801" totalsRowDxfId="20800"/>
    <tableColumn id="5985" xr3:uid="{C063958B-C70C-40A3-B41F-4E061C4F3AE1}" name="Column5964" dataDxfId="20799" totalsRowDxfId="20798"/>
    <tableColumn id="5986" xr3:uid="{973D8AA5-5DF9-4236-BD98-152241F61F3E}" name="Column5965" dataDxfId="20797" totalsRowDxfId="20796"/>
    <tableColumn id="5987" xr3:uid="{355B8BC5-E75B-4CD6-8855-EBDBD81B6E38}" name="Column5966" dataDxfId="20795" totalsRowDxfId="20794"/>
    <tableColumn id="5988" xr3:uid="{75ACC63D-DAC9-4416-8393-9AF846C7604E}" name="Column5967" dataDxfId="20793" totalsRowDxfId="20792"/>
    <tableColumn id="5989" xr3:uid="{8AE0A05C-F493-409C-B836-279AA0E21E6F}" name="Column5968" dataDxfId="20791" totalsRowDxfId="20790"/>
    <tableColumn id="5990" xr3:uid="{6FD2BD81-9B50-4A8D-AFE4-DB701BB42DC5}" name="Column5969" dataDxfId="20789" totalsRowDxfId="20788"/>
    <tableColumn id="5991" xr3:uid="{B34F4B5A-2287-4A6A-AA1F-FA1D817BEFF0}" name="Column5970" dataDxfId="20787" totalsRowDxfId="20786"/>
    <tableColumn id="5992" xr3:uid="{B426AB2D-DD73-4829-B5F0-7CC950772D00}" name="Column5971" dataDxfId="20785" totalsRowDxfId="20784"/>
    <tableColumn id="5993" xr3:uid="{0FA06885-DAF6-40DE-A596-22A7206CB3BF}" name="Column5972" dataDxfId="20783" totalsRowDxfId="20782"/>
    <tableColumn id="5994" xr3:uid="{ABB34BDC-7261-49A1-8EB0-644B29E0DFE1}" name="Column5973" dataDxfId="20781" totalsRowDxfId="20780"/>
    <tableColumn id="5995" xr3:uid="{6A5C4FDD-707F-4219-8A52-7325359F425F}" name="Column5974" dataDxfId="20779" totalsRowDxfId="20778"/>
    <tableColumn id="5996" xr3:uid="{E8BA0BA7-7236-47D4-B572-53D97EED7F74}" name="Column5975" dataDxfId="20777" totalsRowDxfId="20776"/>
    <tableColumn id="5997" xr3:uid="{A23BE95B-C6FD-47BD-9759-CD534E7F49A9}" name="Column5976" dataDxfId="20775" totalsRowDxfId="20774"/>
    <tableColumn id="5998" xr3:uid="{D17A4BFD-D289-4A37-A47D-95301D418721}" name="Column5977" dataDxfId="20773" totalsRowDxfId="20772"/>
    <tableColumn id="5999" xr3:uid="{1B1667AE-10FE-4F5D-8FE9-2AE074823DC4}" name="Column5978" dataDxfId="20771" totalsRowDxfId="20770"/>
    <tableColumn id="6000" xr3:uid="{F83CF8A5-FB04-4526-8373-3A940B900F5B}" name="Column5979" dataDxfId="20769" totalsRowDxfId="20768"/>
    <tableColumn id="6001" xr3:uid="{E450685C-F262-4610-A822-7DBDFE39F281}" name="Column5980" dataDxfId="20767" totalsRowDxfId="20766"/>
    <tableColumn id="6002" xr3:uid="{DC627C48-2511-4C2F-8E6C-BF0E326E59FD}" name="Column5981" dataDxfId="20765" totalsRowDxfId="20764"/>
    <tableColumn id="6003" xr3:uid="{28AD15FD-EBA0-4F5F-BBA6-D61C423883EE}" name="Column5982" dataDxfId="20763" totalsRowDxfId="20762"/>
    <tableColumn id="6004" xr3:uid="{FFDB20D6-A887-42D2-80E2-55DA5F145AE9}" name="Column5983" dataDxfId="20761" totalsRowDxfId="20760"/>
    <tableColumn id="6005" xr3:uid="{4F8A7300-2426-477A-8716-A8A3A37E742D}" name="Column5984" dataDxfId="20759" totalsRowDxfId="20758"/>
    <tableColumn id="6006" xr3:uid="{4501984F-9FDF-4C40-B89F-F710E71A0141}" name="Column5985" dataDxfId="20757" totalsRowDxfId="20756"/>
    <tableColumn id="6007" xr3:uid="{93A20252-62FD-4ED4-BE2A-1337B31EAFDB}" name="Column5986" dataDxfId="20755" totalsRowDxfId="20754"/>
    <tableColumn id="6008" xr3:uid="{FB924680-5603-4BF2-8BE1-67D9264402C3}" name="Column5987" dataDxfId="20753" totalsRowDxfId="20752"/>
    <tableColumn id="6009" xr3:uid="{A95F8C41-4E5F-411E-AB83-90E1AD8AEC1B}" name="Column5988" dataDxfId="20751" totalsRowDxfId="20750"/>
    <tableColumn id="6010" xr3:uid="{43BB4134-7D17-4FE7-99C0-58378CCA6B83}" name="Column5989" dataDxfId="20749" totalsRowDxfId="20748"/>
    <tableColumn id="6011" xr3:uid="{5391322F-8005-4A8E-92B2-A4A84340823E}" name="Column5990" dataDxfId="20747" totalsRowDxfId="20746"/>
    <tableColumn id="6012" xr3:uid="{5519380A-C093-4603-ACF0-B30459B0DCA5}" name="Column5991" dataDxfId="20745" totalsRowDxfId="20744"/>
    <tableColumn id="6013" xr3:uid="{07692511-66F4-4F63-A96D-2BC3A4B40491}" name="Column5992" dataDxfId="20743" totalsRowDxfId="20742"/>
    <tableColumn id="6014" xr3:uid="{3D2BD086-68F3-4C3A-B9E3-5D5477CAD0CA}" name="Column5993" dataDxfId="20741" totalsRowDxfId="20740"/>
    <tableColumn id="6015" xr3:uid="{CD2D021A-613C-4A34-BAE0-5A7E3383BECA}" name="Column5994" dataDxfId="20739" totalsRowDxfId="20738"/>
    <tableColumn id="6016" xr3:uid="{61C1968D-1785-49A7-B90A-D249C373BE5D}" name="Column5995" dataDxfId="20737" totalsRowDxfId="20736"/>
    <tableColumn id="6017" xr3:uid="{53B4F10B-07B8-4B1C-84F5-22C1A63F5FBB}" name="Column5996" dataDxfId="20735" totalsRowDxfId="20734"/>
    <tableColumn id="6018" xr3:uid="{0F5D5B06-0FF9-4460-9862-7BFD16CD38CC}" name="Column5997" dataDxfId="20733" totalsRowDxfId="20732"/>
    <tableColumn id="6019" xr3:uid="{2C061DCD-992F-47E8-BEED-B417CA749256}" name="Column5998" dataDxfId="20731" totalsRowDxfId="20730"/>
    <tableColumn id="6020" xr3:uid="{4934C1C9-4C85-4A28-850A-2917F9F0DEF2}" name="Column5999" dataDxfId="20729" totalsRowDxfId="20728"/>
    <tableColumn id="6021" xr3:uid="{09778D74-E9C1-4FAD-8629-0EA479220387}" name="Column6000" dataDxfId="20727" totalsRowDxfId="20726"/>
    <tableColumn id="6022" xr3:uid="{AE2087EE-05BE-47F3-998A-E1282976692E}" name="Column6001" dataDxfId="20725" totalsRowDxfId="20724"/>
    <tableColumn id="6023" xr3:uid="{B01C5487-88A9-4F83-B49F-3F530B871332}" name="Column6002" dataDxfId="20723" totalsRowDxfId="20722"/>
    <tableColumn id="6024" xr3:uid="{037D4ADE-AEEA-4988-8EB7-56BDFB61DF68}" name="Column6003" dataDxfId="20721" totalsRowDxfId="20720"/>
    <tableColumn id="6025" xr3:uid="{D6DA00B7-BCA9-4926-B65D-4A5C51DE296A}" name="Column6004" dataDxfId="20719" totalsRowDxfId="20718"/>
    <tableColumn id="6026" xr3:uid="{BA213BA2-EA9D-4489-ABE8-18741FBAA32A}" name="Column6005" dataDxfId="20717" totalsRowDxfId="20716"/>
    <tableColumn id="6027" xr3:uid="{074CBD31-9F3B-495D-A51F-208999F1C0E2}" name="Column6006" dataDxfId="20715" totalsRowDxfId="20714"/>
    <tableColumn id="6028" xr3:uid="{EA84D3E6-C12C-4EBE-9A31-6A2AB3FF0690}" name="Column6007" dataDxfId="20713" totalsRowDxfId="20712"/>
    <tableColumn id="6029" xr3:uid="{19705DBA-C8E6-4F7F-993B-FBCBFBFFE748}" name="Column6008" dataDxfId="20711" totalsRowDxfId="20710"/>
    <tableColumn id="6030" xr3:uid="{75804077-1A57-4811-9423-C87DEBF4CE1E}" name="Column6009" dataDxfId="20709" totalsRowDxfId="20708"/>
    <tableColumn id="6031" xr3:uid="{4E1F2A32-29BC-4EEC-87CE-9332FB51D1B0}" name="Column6010" dataDxfId="20707" totalsRowDxfId="20706"/>
    <tableColumn id="6032" xr3:uid="{FD9D1289-79A4-418C-A537-E87B90C26184}" name="Column6011" dataDxfId="20705" totalsRowDxfId="20704"/>
    <tableColumn id="6033" xr3:uid="{A771F760-2C43-41A5-966C-FEF43EB60259}" name="Column6012" dataDxfId="20703" totalsRowDxfId="20702"/>
    <tableColumn id="6034" xr3:uid="{BDFBEBBE-956F-427A-AFDC-C13A06ED79CB}" name="Column6013" dataDxfId="20701" totalsRowDxfId="20700"/>
    <tableColumn id="6035" xr3:uid="{8DA335AE-72FB-4DAC-837E-0C4CC75F077A}" name="Column6014" dataDxfId="20699" totalsRowDxfId="20698"/>
    <tableColumn id="6036" xr3:uid="{C56AEBE5-DCD6-4A18-A7FA-A25BFFBC9B14}" name="Column6015" dataDxfId="20697" totalsRowDxfId="20696"/>
    <tableColumn id="6037" xr3:uid="{2209C469-815D-4B24-81F1-AA5CC569E625}" name="Column6016" dataDxfId="20695" totalsRowDxfId="20694"/>
    <tableColumn id="6038" xr3:uid="{21030AA7-6A97-402B-99F0-23F57086299F}" name="Column6017" dataDxfId="20693" totalsRowDxfId="20692"/>
    <tableColumn id="6039" xr3:uid="{02D0288B-8C8D-40E5-8ED3-A0F8B79572DC}" name="Column6018" dataDxfId="20691" totalsRowDxfId="20690"/>
    <tableColumn id="6040" xr3:uid="{D74BA60B-6489-4729-91C6-86CD59BA500D}" name="Column6019" dataDxfId="20689" totalsRowDxfId="20688"/>
    <tableColumn id="6041" xr3:uid="{E69B692E-37DC-4012-A29B-1CB493D8EB08}" name="Column6020" dataDxfId="20687" totalsRowDxfId="20686"/>
    <tableColumn id="6042" xr3:uid="{8FE82EE7-F8FF-40B8-B5E9-3E90472F0A3E}" name="Column6021" dataDxfId="20685" totalsRowDxfId="20684"/>
    <tableColumn id="6043" xr3:uid="{41D1CC0A-8703-4F6D-8B49-8579964955A6}" name="Column6022" dataDxfId="20683" totalsRowDxfId="20682"/>
    <tableColumn id="6044" xr3:uid="{B1EB508A-5128-424F-81DE-C96670A78AC6}" name="Column6023" dataDxfId="20681" totalsRowDxfId="20680"/>
    <tableColumn id="6045" xr3:uid="{471C821C-B532-4C12-93E0-8E278717FC5B}" name="Column6024" dataDxfId="20679" totalsRowDxfId="20678"/>
    <tableColumn id="6046" xr3:uid="{4EBACB14-EB6F-4F17-8E58-31679102DAB7}" name="Column6025" dataDxfId="20677" totalsRowDxfId="20676"/>
    <tableColumn id="6047" xr3:uid="{6E638DB5-D10B-4485-A359-4B3AD7204FEA}" name="Column6026" dataDxfId="20675" totalsRowDxfId="20674"/>
    <tableColumn id="6048" xr3:uid="{4F0F83F0-551E-4123-901D-67064A716FBE}" name="Column6027" dataDxfId="20673" totalsRowDxfId="20672"/>
    <tableColumn id="6049" xr3:uid="{05E685C5-A1C2-443C-8C88-A6E3226F59D9}" name="Column6028" dataDxfId="20671" totalsRowDxfId="20670"/>
    <tableColumn id="6050" xr3:uid="{0A086A47-6403-499F-9E4F-BD98EFB90817}" name="Column6029" dataDxfId="20669" totalsRowDxfId="20668"/>
    <tableColumn id="6051" xr3:uid="{8161CEF0-2B7B-4713-ACCF-82EFA18E7F5E}" name="Column6030" dataDxfId="20667" totalsRowDxfId="20666"/>
    <tableColumn id="6052" xr3:uid="{FF4C0689-BC81-4A67-A65A-B57199398CE0}" name="Column6031" dataDxfId="20665" totalsRowDxfId="20664"/>
    <tableColumn id="6053" xr3:uid="{F1DE2809-6A31-4E85-BF8A-27BC2954E2A1}" name="Column6032" dataDxfId="20663" totalsRowDxfId="20662"/>
    <tableColumn id="6054" xr3:uid="{D581868D-1E97-4DAC-BEC0-225C22247348}" name="Column6033" dataDxfId="20661" totalsRowDxfId="20660"/>
    <tableColumn id="6055" xr3:uid="{F3B14ABE-7BAA-46F1-8D06-B4E2E8FBBC6A}" name="Column6034" dataDxfId="20659" totalsRowDxfId="20658"/>
    <tableColumn id="6056" xr3:uid="{58BE97BD-B850-44BE-A669-94D53FE467AF}" name="Column6035" dataDxfId="20657" totalsRowDxfId="20656"/>
    <tableColumn id="6057" xr3:uid="{08F5E747-3D47-4265-A9ED-02C52EECFF9C}" name="Column6036" dataDxfId="20655" totalsRowDxfId="20654"/>
    <tableColumn id="6058" xr3:uid="{B852EB87-DD5A-45F8-ADE9-1104B0E47EC2}" name="Column6037" dataDxfId="20653" totalsRowDxfId="20652"/>
    <tableColumn id="6059" xr3:uid="{DBB8F219-ADCF-420C-9ADB-3C7BAB125D30}" name="Column6038" dataDxfId="20651" totalsRowDxfId="20650"/>
    <tableColumn id="6060" xr3:uid="{2B8B9492-052A-4BC0-885A-38C5A6630E0C}" name="Column6039" dataDxfId="20649" totalsRowDxfId="20648"/>
    <tableColumn id="6061" xr3:uid="{852CF4B6-67AA-4E97-947F-1750D87364BA}" name="Column6040" dataDxfId="20647" totalsRowDxfId="20646"/>
    <tableColumn id="6062" xr3:uid="{2B057197-5FAA-44A0-AC02-156D1A7B1B97}" name="Column6041" dataDxfId="20645" totalsRowDxfId="20644"/>
    <tableColumn id="6063" xr3:uid="{0960759E-B155-4A3F-A63B-F0A8362E4781}" name="Column6042" dataDxfId="20643" totalsRowDxfId="20642"/>
    <tableColumn id="6064" xr3:uid="{497BCE0D-EF18-4E53-8F9C-4D685F9A4F15}" name="Column6043" dataDxfId="20641" totalsRowDxfId="20640"/>
    <tableColumn id="6065" xr3:uid="{FEAD8CAC-C2FC-4983-BAE0-C543FF47EDE0}" name="Column6044" dataDxfId="20639" totalsRowDxfId="20638"/>
    <tableColumn id="6066" xr3:uid="{39CFECE6-99DB-41F5-B835-C8CF3AAD0311}" name="Column6045" dataDxfId="20637" totalsRowDxfId="20636"/>
    <tableColumn id="6067" xr3:uid="{3EC1D939-1EA3-460D-A7BB-DC18C06AE82A}" name="Column6046" dataDxfId="20635" totalsRowDxfId="20634"/>
    <tableColumn id="6068" xr3:uid="{CBC3EACB-7878-454F-8C78-1A5D1DD73262}" name="Column6047" dataDxfId="20633" totalsRowDxfId="20632"/>
    <tableColumn id="6069" xr3:uid="{5F6EDBEB-98B8-47CE-BFCC-99B44C85761D}" name="Column6048" dataDxfId="20631" totalsRowDxfId="20630"/>
    <tableColumn id="6070" xr3:uid="{67C2C5DB-B07C-44D0-8D94-62F00596310E}" name="Column6049" dataDxfId="20629" totalsRowDxfId="20628"/>
    <tableColumn id="6071" xr3:uid="{962CD080-B706-4F5A-8243-93DD7F342051}" name="Column6050" dataDxfId="20627" totalsRowDxfId="20626"/>
    <tableColumn id="6072" xr3:uid="{925681AC-1736-41F8-887C-EB7F26409051}" name="Column6051" dataDxfId="20625" totalsRowDxfId="20624"/>
    <tableColumn id="6073" xr3:uid="{05557195-4B8D-4C75-94DD-14C86C9EA38D}" name="Column6052" dataDxfId="20623" totalsRowDxfId="20622"/>
    <tableColumn id="6074" xr3:uid="{D0419BA1-2858-4CE8-9E35-AF86088E74DA}" name="Column6053" dataDxfId="20621" totalsRowDxfId="20620"/>
    <tableColumn id="6075" xr3:uid="{4F2B14BE-70FF-4797-B425-19568B0280F0}" name="Column6054" dataDxfId="20619" totalsRowDxfId="20618"/>
    <tableColumn id="6076" xr3:uid="{5454D947-8605-4DF1-ADD4-B65C066DB0F9}" name="Column6055" dataDxfId="20617" totalsRowDxfId="20616"/>
    <tableColumn id="6077" xr3:uid="{DB0FA593-7622-4D31-AC8D-85B72BDD0A4D}" name="Column6056" dataDxfId="20615" totalsRowDxfId="20614"/>
    <tableColumn id="6078" xr3:uid="{C16A4140-3C6A-4206-A1A8-92CB25CC8FEF}" name="Column6057" dataDxfId="20613" totalsRowDxfId="20612"/>
    <tableColumn id="6079" xr3:uid="{1A181483-EA47-4822-9D07-4BB39B09E2BB}" name="Column6058" dataDxfId="20611" totalsRowDxfId="20610"/>
    <tableColumn id="6080" xr3:uid="{5E4A184D-DD08-4555-8BB5-E05F8513D7C2}" name="Column6059" dataDxfId="20609" totalsRowDxfId="20608"/>
    <tableColumn id="6081" xr3:uid="{1829C4DB-1709-4AA5-9451-46DE1894C710}" name="Column6060" dataDxfId="20607" totalsRowDxfId="20606"/>
    <tableColumn id="6082" xr3:uid="{1564948F-7268-4C79-A67D-4CB38000A172}" name="Column6061" dataDxfId="20605" totalsRowDxfId="20604"/>
    <tableColumn id="6083" xr3:uid="{32681344-ACAC-4D5A-A1B0-DDCC069F6395}" name="Column6062" dataDxfId="20603" totalsRowDxfId="20602"/>
    <tableColumn id="6084" xr3:uid="{257A97AB-6AF5-4F6D-93FC-3DD81A85BBC2}" name="Column6063" dataDxfId="20601" totalsRowDxfId="20600"/>
    <tableColumn id="6085" xr3:uid="{4F4ADE5A-2BBF-4BCD-B734-C7D0D38C82F8}" name="Column6064" dataDxfId="20599" totalsRowDxfId="20598"/>
    <tableColumn id="6086" xr3:uid="{6E34AB6D-F546-46A4-BE80-B11B65E6606F}" name="Column6065" dataDxfId="20597" totalsRowDxfId="20596"/>
    <tableColumn id="6087" xr3:uid="{E7C247BF-FAE9-4678-963B-F1CEBDE5B086}" name="Column6066" dataDxfId="20595" totalsRowDxfId="20594"/>
    <tableColumn id="6088" xr3:uid="{4CE31F43-20E2-4C95-BE14-E4002A9B7D05}" name="Column6067" dataDxfId="20593" totalsRowDxfId="20592"/>
    <tableColumn id="6089" xr3:uid="{7A84730D-5C45-4B90-83E6-1FEEFB6218EF}" name="Column6068" dataDxfId="20591" totalsRowDxfId="20590"/>
    <tableColumn id="6090" xr3:uid="{D3500D3E-1FD2-4469-9A63-ACBE62565367}" name="Column6069" dataDxfId="20589" totalsRowDxfId="20588"/>
    <tableColumn id="6091" xr3:uid="{10102E96-66A8-481A-B16F-9941BDE0DB41}" name="Column6070" dataDxfId="20587" totalsRowDxfId="20586"/>
    <tableColumn id="6092" xr3:uid="{8494F78A-4423-48A1-8093-4C2841D01BB0}" name="Column6071" dataDxfId="20585" totalsRowDxfId="20584"/>
    <tableColumn id="6093" xr3:uid="{6E68C88C-A489-44D5-BE75-A1414FC6AA1A}" name="Column6072" dataDxfId="20583" totalsRowDxfId="20582"/>
    <tableColumn id="6094" xr3:uid="{B2ABCCB2-D31C-4642-BC2E-21E424874EE3}" name="Column6073" dataDxfId="20581" totalsRowDxfId="20580"/>
    <tableColumn id="6095" xr3:uid="{9D2D0F6E-06A1-4EAD-8099-5F886BCD7851}" name="Column6074" dataDxfId="20579" totalsRowDxfId="20578"/>
    <tableColumn id="6096" xr3:uid="{390168C2-5BAB-4EF1-8E10-12B3C3866E06}" name="Column6075" dataDxfId="20577" totalsRowDxfId="20576"/>
    <tableColumn id="6097" xr3:uid="{51EDE802-6DD0-4AD4-BC4C-883BA95239EF}" name="Column6076" dataDxfId="20575" totalsRowDxfId="20574"/>
    <tableColumn id="6098" xr3:uid="{0BBABCD1-3455-4197-B318-10CF6858A86A}" name="Column6077" dataDxfId="20573" totalsRowDxfId="20572"/>
    <tableColumn id="6099" xr3:uid="{36EDC5E2-3C1F-4F25-8EF0-FC67A1448CA9}" name="Column6078" dataDxfId="20571" totalsRowDxfId="20570"/>
    <tableColumn id="6100" xr3:uid="{A5DB00D5-3F3F-422C-AFA8-6EE2E465384D}" name="Column6079" dataDxfId="20569" totalsRowDxfId="20568"/>
    <tableColumn id="6101" xr3:uid="{7EB0F2CC-15B8-42EC-980E-B05F780F6A22}" name="Column6080" dataDxfId="20567" totalsRowDxfId="20566"/>
    <tableColumn id="6102" xr3:uid="{46FBC700-673B-481E-89FD-88D5BDB65F3F}" name="Column6081" dataDxfId="20565" totalsRowDxfId="20564"/>
    <tableColumn id="6103" xr3:uid="{8B8F0A4C-B2D3-4871-A7AF-A710AF8AB3F6}" name="Column6082" dataDxfId="20563" totalsRowDxfId="20562"/>
    <tableColumn id="6104" xr3:uid="{65D768FA-EC39-41D6-B1EB-67FF146CAC25}" name="Column6083" dataDxfId="20561" totalsRowDxfId="20560"/>
    <tableColumn id="6105" xr3:uid="{16842690-8329-4957-98D5-2B6489BB5E33}" name="Column6084" dataDxfId="20559" totalsRowDxfId="20558"/>
    <tableColumn id="6106" xr3:uid="{16EF6D44-BAFF-4502-8E60-4ED2C304ED7C}" name="Column6085" dataDxfId="20557" totalsRowDxfId="20556"/>
    <tableColumn id="6107" xr3:uid="{1127BE90-88ED-4404-A0E0-8859DE6F4845}" name="Column6086" dataDxfId="20555" totalsRowDxfId="20554"/>
    <tableColumn id="6108" xr3:uid="{7CBF2D95-1DD9-4AFD-BCA2-4C4B96C7F0DE}" name="Column6087" dataDxfId="20553" totalsRowDxfId="20552"/>
    <tableColumn id="6109" xr3:uid="{89E6670D-A04C-444F-812F-34E5809DDC67}" name="Column6088" dataDxfId="20551" totalsRowDxfId="20550"/>
    <tableColumn id="6110" xr3:uid="{F1B418A1-82B5-4B65-88C4-A10D30F559B7}" name="Column6089" dataDxfId="20549" totalsRowDxfId="20548"/>
    <tableColumn id="6111" xr3:uid="{C362BBBC-09C4-4A47-8BD9-786C72B84B3F}" name="Column6090" dataDxfId="20547" totalsRowDxfId="20546"/>
    <tableColumn id="6112" xr3:uid="{53CC2ACE-D462-427E-AC41-87F8CA36A284}" name="Column6091" dataDxfId="20545" totalsRowDxfId="20544"/>
    <tableColumn id="6113" xr3:uid="{205CC058-8E74-4EEB-AA79-1171D6A417DA}" name="Column6092" dataDxfId="20543" totalsRowDxfId="20542"/>
    <tableColumn id="6114" xr3:uid="{AE67AB61-CF16-46B7-8A55-7DB191C56DA0}" name="Column6093" dataDxfId="20541" totalsRowDxfId="20540"/>
    <tableColumn id="6115" xr3:uid="{88FF748C-85BF-4CB1-BD03-71D7A59DC5BB}" name="Column6094" dataDxfId="20539" totalsRowDxfId="20538"/>
    <tableColumn id="6116" xr3:uid="{1F2C6165-0967-4A8D-B23A-B95E962D7400}" name="Column6095" dataDxfId="20537" totalsRowDxfId="20536"/>
    <tableColumn id="6117" xr3:uid="{77F19406-6567-46DB-8A0A-08BBE6F092F5}" name="Column6096" dataDxfId="20535" totalsRowDxfId="20534"/>
    <tableColumn id="6118" xr3:uid="{6D9D14D6-E8BA-4993-BE7E-FD5023EE6FBE}" name="Column6097" dataDxfId="20533" totalsRowDxfId="20532"/>
    <tableColumn id="6119" xr3:uid="{4039EE39-A761-491E-A1EF-C67DE787B6CD}" name="Column6098" dataDxfId="20531" totalsRowDxfId="20530"/>
    <tableColumn id="6120" xr3:uid="{2F1B953B-6F54-46AF-AE66-ED5AD71E4D13}" name="Column6099" dataDxfId="20529" totalsRowDxfId="20528"/>
    <tableColumn id="6121" xr3:uid="{B3770D44-85AB-4E9E-9A7C-3B2C9CD50C3F}" name="Column6100" dataDxfId="20527" totalsRowDxfId="20526"/>
    <tableColumn id="6122" xr3:uid="{33F2FDB7-6919-4D95-BD3F-42223500E0BE}" name="Column6101" dataDxfId="20525" totalsRowDxfId="20524"/>
    <tableColumn id="6123" xr3:uid="{3BE08CAA-F6C7-4FDE-AE59-906ED061BCFE}" name="Column6102" dataDxfId="20523" totalsRowDxfId="20522"/>
    <tableColumn id="6124" xr3:uid="{C911EC1E-6553-414B-8618-18439FF9C9D7}" name="Column6103" dataDxfId="20521" totalsRowDxfId="20520"/>
    <tableColumn id="6125" xr3:uid="{064BF41A-BE7B-4F5D-931B-5B6D9E5149EA}" name="Column6104" dataDxfId="20519" totalsRowDxfId="20518"/>
    <tableColumn id="6126" xr3:uid="{9251935C-9BF1-4F9C-87F7-9EA3D16ADB82}" name="Column6105" dataDxfId="20517" totalsRowDxfId="20516"/>
    <tableColumn id="6127" xr3:uid="{1B6FEF70-E14E-4295-AEDC-F78874AE82F0}" name="Column6106" dataDxfId="20515" totalsRowDxfId="20514"/>
    <tableColumn id="6128" xr3:uid="{A6F45482-F999-427A-8D10-BC825CDF6484}" name="Column6107" dataDxfId="20513" totalsRowDxfId="20512"/>
    <tableColumn id="6129" xr3:uid="{89D7ABCC-60FD-4295-B350-11C0718B3CCF}" name="Column6108" dataDxfId="20511" totalsRowDxfId="20510"/>
    <tableColumn id="6130" xr3:uid="{3B66FF47-E36E-4146-BDE9-5EB09612AB66}" name="Column6109" dataDxfId="20509" totalsRowDxfId="20508"/>
    <tableColumn id="6131" xr3:uid="{61FA5492-A757-4710-93FB-52E3D7C4A713}" name="Column6110" dataDxfId="20507" totalsRowDxfId="20506"/>
    <tableColumn id="6132" xr3:uid="{67E71DC3-BB5D-4CEC-A84C-956B5A541B99}" name="Column6111" dataDxfId="20505" totalsRowDxfId="20504"/>
    <tableColumn id="6133" xr3:uid="{233B503B-AD30-48C9-A089-878795168A69}" name="Column6112" dataDxfId="20503" totalsRowDxfId="20502"/>
    <tableColumn id="6134" xr3:uid="{EA93011D-4BA8-4605-B509-205D4C7CC265}" name="Column6113" dataDxfId="20501" totalsRowDxfId="20500"/>
    <tableColumn id="6135" xr3:uid="{941DFAD2-7539-4DE6-91CC-AD2DE623EA71}" name="Column6114" dataDxfId="20499" totalsRowDxfId="20498"/>
    <tableColumn id="6136" xr3:uid="{24ADB9F8-9E78-497E-AAFE-D6C386341F7E}" name="Column6115" dataDxfId="20497" totalsRowDxfId="20496"/>
    <tableColumn id="6137" xr3:uid="{59D77CA0-2977-4EC9-AC6F-5B1154343F0C}" name="Column6116" dataDxfId="20495" totalsRowDxfId="20494"/>
    <tableColumn id="6138" xr3:uid="{84D52CA3-0F6F-49F2-B114-5CB45D325128}" name="Column6117" dataDxfId="20493" totalsRowDxfId="20492"/>
    <tableColumn id="6139" xr3:uid="{E571B3DB-BCCD-4D47-A16E-7229FBAC476E}" name="Column6118" dataDxfId="20491" totalsRowDxfId="20490"/>
    <tableColumn id="6140" xr3:uid="{155F5CAA-4447-4AE8-8C95-54C2E841F004}" name="Column6119" dataDxfId="20489" totalsRowDxfId="20488"/>
    <tableColumn id="6141" xr3:uid="{59A86BC1-7B96-4C8A-8230-3B1D5823DCEA}" name="Column6120" dataDxfId="20487" totalsRowDxfId="20486"/>
    <tableColumn id="6142" xr3:uid="{6D035DE0-BCC8-4698-AD05-C338398644C6}" name="Column6121" dataDxfId="20485" totalsRowDxfId="20484"/>
    <tableColumn id="6143" xr3:uid="{1746E0D5-4500-4020-BA75-2E8A4FE03B8A}" name="Column6122" dataDxfId="20483" totalsRowDxfId="20482"/>
    <tableColumn id="6144" xr3:uid="{BE51AFC6-309B-416C-A2AB-2CB4B12385EB}" name="Column6123" dataDxfId="20481" totalsRowDxfId="20480"/>
    <tableColumn id="6145" xr3:uid="{BF000836-4212-418F-85C6-7AEDE7F3452E}" name="Column6124" dataDxfId="20479" totalsRowDxfId="20478"/>
    <tableColumn id="6146" xr3:uid="{823DE3D2-BFF0-4B3E-92D3-53A18E9350E5}" name="Column6125" dataDxfId="20477" totalsRowDxfId="20476"/>
    <tableColumn id="6147" xr3:uid="{8FD362F0-EC8D-475A-814D-FBC0BF694FB9}" name="Column6126" dataDxfId="20475" totalsRowDxfId="20474"/>
    <tableColumn id="6148" xr3:uid="{6FBC38DC-CCF6-4221-86C3-00CF24390F80}" name="Column6127" dataDxfId="20473" totalsRowDxfId="20472"/>
    <tableColumn id="6149" xr3:uid="{2156A6D8-9FEC-474C-9AC4-DBD6FE122C00}" name="Column6128" dataDxfId="20471" totalsRowDxfId="20470"/>
    <tableColumn id="6150" xr3:uid="{853099AC-0D07-4CFB-93E6-968CB526D28E}" name="Column6129" dataDxfId="20469" totalsRowDxfId="20468"/>
    <tableColumn id="6151" xr3:uid="{BF2DADB1-EB11-41D4-836B-F62A5FD3F929}" name="Column6130" dataDxfId="20467" totalsRowDxfId="20466"/>
    <tableColumn id="6152" xr3:uid="{4C364897-AECA-4951-9435-05708D76D9BE}" name="Column6131" dataDxfId="20465" totalsRowDxfId="20464"/>
    <tableColumn id="6153" xr3:uid="{FE685E58-554E-495D-BF32-D0753D1575D1}" name="Column6132" dataDxfId="20463" totalsRowDxfId="20462"/>
    <tableColumn id="6154" xr3:uid="{AFD0C088-79FC-4036-AAA0-871474A0670A}" name="Column6133" dataDxfId="20461" totalsRowDxfId="20460"/>
    <tableColumn id="6155" xr3:uid="{CFBF434D-F54E-4AF2-A81E-FA9FABC05027}" name="Column6134" dataDxfId="20459" totalsRowDxfId="20458"/>
    <tableColumn id="6156" xr3:uid="{B6C89CB7-16A2-45EE-BD0E-7CD573EA80D0}" name="Column6135" dataDxfId="20457" totalsRowDxfId="20456"/>
    <tableColumn id="6157" xr3:uid="{4189C0DA-2F41-47F5-BC6B-D1C18694E62E}" name="Column6136" dataDxfId="20455" totalsRowDxfId="20454"/>
    <tableColumn id="6158" xr3:uid="{538D3C01-86F6-4DCD-A77B-82DA8F830658}" name="Column6137" dataDxfId="20453" totalsRowDxfId="20452"/>
    <tableColumn id="6159" xr3:uid="{821FFC9F-8383-4A54-9CC4-A2CB5E1611AD}" name="Column6138" dataDxfId="20451" totalsRowDxfId="20450"/>
    <tableColumn id="6160" xr3:uid="{408DA503-0DE5-419E-BBF6-1DDF1D80A0DE}" name="Column6139" dataDxfId="20449" totalsRowDxfId="20448"/>
    <tableColumn id="6161" xr3:uid="{14C1A81E-0B58-42C9-A877-A80968065E63}" name="Column6140" dataDxfId="20447" totalsRowDxfId="20446"/>
    <tableColumn id="6162" xr3:uid="{69261B53-9063-46D1-8257-16F9AF6DF677}" name="Column6141" dataDxfId="20445" totalsRowDxfId="20444"/>
    <tableColumn id="6163" xr3:uid="{DFFC1F6B-D746-4B36-A2C5-D322C0C68872}" name="Column6142" dataDxfId="20443" totalsRowDxfId="20442"/>
    <tableColumn id="6164" xr3:uid="{FD0FB64A-40F5-43E0-AEC4-A77520E32077}" name="Column6143" dataDxfId="20441" totalsRowDxfId="20440"/>
    <tableColumn id="6165" xr3:uid="{3261B5F0-4A38-4984-B79D-115E12FF07A1}" name="Column6144" dataDxfId="20439" totalsRowDxfId="20438"/>
    <tableColumn id="6166" xr3:uid="{E9299866-D68E-4FA3-A1BC-75F9924F5753}" name="Column6145" dataDxfId="20437" totalsRowDxfId="20436"/>
    <tableColumn id="6167" xr3:uid="{79A1CFD3-D2BA-4552-BBC3-CD247AFA537C}" name="Column6146" dataDxfId="20435" totalsRowDxfId="20434"/>
    <tableColumn id="6168" xr3:uid="{34C3C074-0B52-4BCA-AEED-9EA6EF722A5C}" name="Column6147" dataDxfId="20433" totalsRowDxfId="20432"/>
    <tableColumn id="6169" xr3:uid="{DF289241-52D5-4C47-8F87-988FEAD33019}" name="Column6148" dataDxfId="20431" totalsRowDxfId="20430"/>
    <tableColumn id="6170" xr3:uid="{87DD87CC-D41D-407B-9C54-1D20B7777487}" name="Column6149" dataDxfId="20429" totalsRowDxfId="20428"/>
    <tableColumn id="6171" xr3:uid="{4938BF38-9390-4B3E-A0BA-2409EAB012A3}" name="Column6150" dataDxfId="20427" totalsRowDxfId="20426"/>
    <tableColumn id="6172" xr3:uid="{016D65E4-E634-479E-8FD0-0A1A674093C9}" name="Column6151" dataDxfId="20425" totalsRowDxfId="20424"/>
    <tableColumn id="6173" xr3:uid="{4A4BD210-CEC3-41CB-86A8-6F81B6D465E1}" name="Column6152" dataDxfId="20423" totalsRowDxfId="20422"/>
    <tableColumn id="6174" xr3:uid="{CE7C4709-5988-475B-8F6C-69F1DB5E779A}" name="Column6153" dataDxfId="20421" totalsRowDxfId="20420"/>
    <tableColumn id="6175" xr3:uid="{7E197490-7F57-4B48-B777-87EFCCF614BF}" name="Column6154" dataDxfId="20419" totalsRowDxfId="20418"/>
    <tableColumn id="6176" xr3:uid="{1BD6F756-0280-4D1D-888B-563256870CEA}" name="Column6155" dataDxfId="20417" totalsRowDxfId="20416"/>
    <tableColumn id="6177" xr3:uid="{D237393C-D716-4E0E-ACBF-82A368F6DD9C}" name="Column6156" dataDxfId="20415" totalsRowDxfId="20414"/>
    <tableColumn id="6178" xr3:uid="{B9B0A456-5D65-4848-ABA3-865A53E2F0C0}" name="Column6157" dataDxfId="20413" totalsRowDxfId="20412"/>
    <tableColumn id="6179" xr3:uid="{7B67B9C4-4EBC-4126-8601-5182FA2C9EF9}" name="Column6158" dataDxfId="20411" totalsRowDxfId="20410"/>
    <tableColumn id="6180" xr3:uid="{8D31AE47-CC50-4C1D-9A2F-AD21925FA1F2}" name="Column6159" dataDxfId="20409" totalsRowDxfId="20408"/>
    <tableColumn id="6181" xr3:uid="{11E7386C-8B88-4CF8-9583-18DF3F13DF16}" name="Column6160" dataDxfId="20407" totalsRowDxfId="20406"/>
    <tableColumn id="6182" xr3:uid="{73189190-B29D-45B0-A9DA-7EA311B3318E}" name="Column6161" dataDxfId="20405" totalsRowDxfId="20404"/>
    <tableColumn id="6183" xr3:uid="{7BDA2BD5-D29B-4411-B3DC-B718F96CB019}" name="Column6162" dataDxfId="20403" totalsRowDxfId="20402"/>
    <tableColumn id="6184" xr3:uid="{346D3FBE-B258-4440-AE81-F689BDFFD4DD}" name="Column6163" dataDxfId="20401" totalsRowDxfId="20400"/>
    <tableColumn id="6185" xr3:uid="{9016855E-610D-42C8-A965-8540A843C049}" name="Column6164" dataDxfId="20399" totalsRowDxfId="20398"/>
    <tableColumn id="6186" xr3:uid="{4D36EB6C-F827-4B9E-BFF7-460414719C4A}" name="Column6165" dataDxfId="20397" totalsRowDxfId="20396"/>
    <tableColumn id="6187" xr3:uid="{C0BA19ED-C990-4A75-9FF6-B46DB1307362}" name="Column6166" dataDxfId="20395" totalsRowDxfId="20394"/>
    <tableColumn id="6188" xr3:uid="{8E407822-3784-47C5-BFB2-197EB974330F}" name="Column6167" dataDxfId="20393" totalsRowDxfId="20392"/>
    <tableColumn id="6189" xr3:uid="{4AB9DF33-538E-440A-90FA-DC21EC1D9202}" name="Column6168" dataDxfId="20391" totalsRowDxfId="20390"/>
    <tableColumn id="6190" xr3:uid="{10C1F92D-F8A6-4F9E-9006-8EF7B0203130}" name="Column6169" dataDxfId="20389" totalsRowDxfId="20388"/>
    <tableColumn id="6191" xr3:uid="{88189777-67B8-4968-AC95-B77A4C8D59D2}" name="Column6170" dataDxfId="20387" totalsRowDxfId="20386"/>
    <tableColumn id="6192" xr3:uid="{F07CA9FD-2709-4A05-91CF-AD5CDDBCCE28}" name="Column6171" dataDxfId="20385" totalsRowDxfId="20384"/>
    <tableColumn id="6193" xr3:uid="{AB5FD7F3-EE79-4312-922E-3F6B47F103A9}" name="Column6172" dataDxfId="20383" totalsRowDxfId="20382"/>
    <tableColumn id="6194" xr3:uid="{4677F4B8-AB89-4D5D-A14D-6BFBC1BBC308}" name="Column6173" dataDxfId="20381" totalsRowDxfId="20380"/>
    <tableColumn id="6195" xr3:uid="{AAE63782-96B2-4B05-B31D-85090A3E74B2}" name="Column6174" dataDxfId="20379" totalsRowDxfId="20378"/>
    <tableColumn id="6196" xr3:uid="{83B55822-3152-4425-9874-31D2B6D5BC7B}" name="Column6175" dataDxfId="20377" totalsRowDxfId="20376"/>
    <tableColumn id="6197" xr3:uid="{CFA6077C-C22C-4547-8DEA-D724D91723AB}" name="Column6176" dataDxfId="20375" totalsRowDxfId="20374"/>
    <tableColumn id="6198" xr3:uid="{15DE9DB0-E959-45A3-8BFC-F8D2CD7503A8}" name="Column6177" dataDxfId="20373" totalsRowDxfId="20372"/>
    <tableColumn id="6199" xr3:uid="{97ADD136-55E4-4705-9B19-13ADCA7DF85E}" name="Column6178" dataDxfId="20371" totalsRowDxfId="20370"/>
    <tableColumn id="6200" xr3:uid="{147B00D4-FDC2-49F3-ACF1-A5E8333723EA}" name="Column6179" dataDxfId="20369" totalsRowDxfId="20368"/>
    <tableColumn id="6201" xr3:uid="{B2F044A9-1002-4E67-8E97-7FA2EC7E0D9D}" name="Column6180" dataDxfId="20367" totalsRowDxfId="20366"/>
    <tableColumn id="6202" xr3:uid="{E763232A-7A0F-41DC-BBB4-6338DA8AAA1B}" name="Column6181" dataDxfId="20365" totalsRowDxfId="20364"/>
    <tableColumn id="6203" xr3:uid="{FA9DDF33-52F2-497B-B8CD-725E0BEACC86}" name="Column6182" dataDxfId="20363" totalsRowDxfId="20362"/>
    <tableColumn id="6204" xr3:uid="{7682AF33-2DE6-4B52-BD7C-8C27DBA63166}" name="Column6183" dataDxfId="20361" totalsRowDxfId="20360"/>
    <tableColumn id="6205" xr3:uid="{C79940B3-62BF-41DC-8208-63908F4CC095}" name="Column6184" dataDxfId="20359" totalsRowDxfId="20358"/>
    <tableColumn id="6206" xr3:uid="{291CDA19-ADE3-4467-8EC4-E0C89A7E4CB9}" name="Column6185" dataDxfId="20357" totalsRowDxfId="20356"/>
    <tableColumn id="6207" xr3:uid="{10D929E5-0604-482D-8780-E3425EA3AAD7}" name="Column6186" dataDxfId="20355" totalsRowDxfId="20354"/>
    <tableColumn id="6208" xr3:uid="{1B10E63A-9EB4-4B42-9BFE-4AC01B894D5C}" name="Column6187" dataDxfId="20353" totalsRowDxfId="20352"/>
    <tableColumn id="6209" xr3:uid="{B74251E3-D0E2-4CD4-850E-686EED0D18D5}" name="Column6188" dataDxfId="20351" totalsRowDxfId="20350"/>
    <tableColumn id="6210" xr3:uid="{60C020E0-8F32-4201-8C01-EB86E2AA37A7}" name="Column6189" dataDxfId="20349" totalsRowDxfId="20348"/>
    <tableColumn id="6211" xr3:uid="{F1BE986A-3E46-438D-B74D-3CF70EBCBB53}" name="Column6190" dataDxfId="20347" totalsRowDxfId="20346"/>
    <tableColumn id="6212" xr3:uid="{AA541526-47D5-431D-85B6-BED6DA1F211A}" name="Column6191" dataDxfId="20345" totalsRowDxfId="20344"/>
    <tableColumn id="6213" xr3:uid="{585E88F0-5421-43CE-9A9E-203A7A394014}" name="Column6192" dataDxfId="20343" totalsRowDxfId="20342"/>
    <tableColumn id="6214" xr3:uid="{F37F64BB-773B-45D5-9C0C-E607CD2A40E3}" name="Column6193" dataDxfId="20341" totalsRowDxfId="20340"/>
    <tableColumn id="6215" xr3:uid="{BDBBB3EF-ADA0-42A6-96B9-AD696308197C}" name="Column6194" dataDxfId="20339" totalsRowDxfId="20338"/>
    <tableColumn id="6216" xr3:uid="{C3AB2145-F384-45A3-8231-BB546D4CE4BF}" name="Column6195" dataDxfId="20337" totalsRowDxfId="20336"/>
    <tableColumn id="6217" xr3:uid="{F01E123D-AB1B-4BA3-91FA-C46FAE0B0720}" name="Column6196" dataDxfId="20335" totalsRowDxfId="20334"/>
    <tableColumn id="6218" xr3:uid="{CC223649-6B9C-4F5D-AAE1-51A5852CCCD8}" name="Column6197" dataDxfId="20333" totalsRowDxfId="20332"/>
    <tableColumn id="6219" xr3:uid="{130FF0AE-FAAD-4269-8F49-47D6B1767D9A}" name="Column6198" dataDxfId="20331" totalsRowDxfId="20330"/>
    <tableColumn id="6220" xr3:uid="{0F434308-57F1-47AC-942A-FDE1ACC54D92}" name="Column6199" dataDxfId="20329" totalsRowDxfId="20328"/>
    <tableColumn id="6221" xr3:uid="{C9253F9B-7493-4123-A01B-43C56528B589}" name="Column6200" dataDxfId="20327" totalsRowDxfId="20326"/>
    <tableColumn id="6222" xr3:uid="{44A8A956-3434-4162-8684-D434547A04DD}" name="Column6201" dataDxfId="20325" totalsRowDxfId="20324"/>
    <tableColumn id="6223" xr3:uid="{EB4A0E40-6368-45D8-AFBB-FC58DAFAF3E6}" name="Column6202" dataDxfId="20323" totalsRowDxfId="20322"/>
    <tableColumn id="6224" xr3:uid="{3A09554D-7D9B-48D6-8E78-50F177E906C7}" name="Column6203" dataDxfId="20321" totalsRowDxfId="20320"/>
    <tableColumn id="6225" xr3:uid="{6BB9C118-62CF-42D8-A412-D2F9488B11C7}" name="Column6204" dataDxfId="20319" totalsRowDxfId="20318"/>
    <tableColumn id="6226" xr3:uid="{468D8484-B9C3-43D2-8488-78A470D1DDA5}" name="Column6205" dataDxfId="20317" totalsRowDxfId="20316"/>
    <tableColumn id="6227" xr3:uid="{E0B95C51-70C1-4C50-AE76-D775970D03E4}" name="Column6206" dataDxfId="20315" totalsRowDxfId="20314"/>
    <tableColumn id="6228" xr3:uid="{5A9D6C1C-4837-4CB5-BBD5-8E8F82A03EC9}" name="Column6207" dataDxfId="20313" totalsRowDxfId="20312"/>
    <tableColumn id="6229" xr3:uid="{EA8B67B9-B339-4533-B592-CFFE2E0EACBC}" name="Column6208" dataDxfId="20311" totalsRowDxfId="20310"/>
    <tableColumn id="6230" xr3:uid="{A80019E9-489E-4A13-8291-DF0D89F83B14}" name="Column6209" dataDxfId="20309" totalsRowDxfId="20308"/>
    <tableColumn id="6231" xr3:uid="{48A9579E-A226-40FC-A57F-567BE8AF1AAF}" name="Column6210" dataDxfId="20307" totalsRowDxfId="20306"/>
    <tableColumn id="6232" xr3:uid="{861FEB6E-C7A3-4DF1-AF9C-642CFB093423}" name="Column6211" dataDxfId="20305" totalsRowDxfId="20304"/>
    <tableColumn id="6233" xr3:uid="{D593BBAE-FDB2-40BD-B182-325F84EDF565}" name="Column6212" dataDxfId="20303" totalsRowDxfId="20302"/>
    <tableColumn id="6234" xr3:uid="{46D8AFBF-FE9E-4350-8252-0147B12E6064}" name="Column6213" dataDxfId="20301" totalsRowDxfId="20300"/>
    <tableColumn id="6235" xr3:uid="{2F636EC6-A524-44BB-820A-10F198BB9578}" name="Column6214" dataDxfId="20299" totalsRowDxfId="20298"/>
    <tableColumn id="6236" xr3:uid="{A5185921-AA86-449E-9C29-41AAE7D9E6D8}" name="Column6215" dataDxfId="20297" totalsRowDxfId="20296"/>
    <tableColumn id="6237" xr3:uid="{EEC520AB-E988-43C6-BE75-32A4CD0E99AA}" name="Column6216" dataDxfId="20295" totalsRowDxfId="20294"/>
    <tableColumn id="6238" xr3:uid="{95C2DE42-9FB0-40C4-8D06-9A5F3224D18F}" name="Column6217" dataDxfId="20293" totalsRowDxfId="20292"/>
    <tableColumn id="6239" xr3:uid="{DDD4FD46-679D-448D-8C68-B2CD02305931}" name="Column6218" dataDxfId="20291" totalsRowDxfId="20290"/>
    <tableColumn id="6240" xr3:uid="{15A95D4E-1333-4FA0-B366-3C2FF064235D}" name="Column6219" dataDxfId="20289" totalsRowDxfId="20288"/>
    <tableColumn id="6241" xr3:uid="{63DDD1D6-02A1-46CE-BB81-B5FEBD21E192}" name="Column6220" dataDxfId="20287" totalsRowDxfId="20286"/>
    <tableColumn id="6242" xr3:uid="{6AB9AA81-ACE9-4893-B0F8-3D8683D34507}" name="Column6221" dataDxfId="20285" totalsRowDxfId="20284"/>
    <tableColumn id="6243" xr3:uid="{F5A86C50-A780-4CD2-8789-0AB75F610BB8}" name="Column6222" dataDxfId="20283" totalsRowDxfId="20282"/>
    <tableColumn id="6244" xr3:uid="{4AA3B305-34BE-49F6-9509-06593C31BFEB}" name="Column6223" dataDxfId="20281" totalsRowDxfId="20280"/>
    <tableColumn id="6245" xr3:uid="{23DA8DD3-9FAE-468E-9B16-368B2B0A01CD}" name="Column6224" dataDxfId="20279" totalsRowDxfId="20278"/>
    <tableColumn id="6246" xr3:uid="{1E241F74-E7A2-4D8B-ABEA-C09331F47038}" name="Column6225" dataDxfId="20277" totalsRowDxfId="20276"/>
    <tableColumn id="6247" xr3:uid="{7C885637-9BB6-4926-BD2B-F8909D057C94}" name="Column6226" dataDxfId="20275" totalsRowDxfId="20274"/>
    <tableColumn id="6248" xr3:uid="{812952DC-A260-4845-BBBF-557B5B75C779}" name="Column6227" dataDxfId="20273" totalsRowDxfId="20272"/>
    <tableColumn id="6249" xr3:uid="{A865A08F-8C3C-4916-B45A-CB61663F5DF4}" name="Column6228" dataDxfId="20271" totalsRowDxfId="20270"/>
    <tableColumn id="6250" xr3:uid="{2CCA5019-7B94-4C5A-9D44-CCD67DA8BD3B}" name="Column6229" dataDxfId="20269" totalsRowDxfId="20268"/>
    <tableColumn id="6251" xr3:uid="{B43ACAA5-D965-4FD6-9564-8143EB571A82}" name="Column6230" dataDxfId="20267" totalsRowDxfId="20266"/>
    <tableColumn id="6252" xr3:uid="{60805317-CB89-4BBB-A711-FDC2D2ACA8A0}" name="Column6231" dataDxfId="20265" totalsRowDxfId="20264"/>
    <tableColumn id="6253" xr3:uid="{0F1EB794-8153-4E56-842A-7EFF5009EBC6}" name="Column6232" dataDxfId="20263" totalsRowDxfId="20262"/>
    <tableColumn id="6254" xr3:uid="{AD2743F0-0B9D-4763-A813-B28B5DDDF40D}" name="Column6233" dataDxfId="20261" totalsRowDxfId="20260"/>
    <tableColumn id="6255" xr3:uid="{99B3077D-39E2-45C7-8ABE-2965EE65DA31}" name="Column6234" dataDxfId="20259" totalsRowDxfId="20258"/>
    <tableColumn id="6256" xr3:uid="{BF7C8C0E-4E24-4C39-95D3-7C9125B933E5}" name="Column6235" dataDxfId="20257" totalsRowDxfId="20256"/>
    <tableColumn id="6257" xr3:uid="{66E15B9E-4DE4-4B48-B2B8-E1AC5AE222AF}" name="Column6236" dataDxfId="20255" totalsRowDxfId="20254"/>
    <tableColumn id="6258" xr3:uid="{F40FA2EC-9D75-4673-BE35-E286E7EB62AD}" name="Column6237" dataDxfId="20253" totalsRowDxfId="20252"/>
    <tableColumn id="6259" xr3:uid="{21F5ADB3-977E-4C97-B96D-6AF39CA2D2DC}" name="Column6238" dataDxfId="20251" totalsRowDxfId="20250"/>
    <tableColumn id="6260" xr3:uid="{2CE6E301-15AF-4E35-981E-A615CBEC2F47}" name="Column6239" dataDxfId="20249" totalsRowDxfId="20248"/>
    <tableColumn id="6261" xr3:uid="{128D1799-0B7E-465A-BADA-E6A7AE2EC01A}" name="Column6240" dataDxfId="20247" totalsRowDxfId="20246"/>
    <tableColumn id="6262" xr3:uid="{26713580-3A71-4294-936E-FF3BE8598BB3}" name="Column6241" dataDxfId="20245" totalsRowDxfId="20244"/>
    <tableColumn id="6263" xr3:uid="{75AD7AF3-54CC-4D7F-A3F9-316D37CFD82C}" name="Column6242" dataDxfId="20243" totalsRowDxfId="20242"/>
    <tableColumn id="6264" xr3:uid="{C9BA55E6-8356-4D71-BA4A-59B13FA5480B}" name="Column6243" dataDxfId="20241" totalsRowDxfId="20240"/>
    <tableColumn id="6265" xr3:uid="{49321785-CCF1-4D2C-8806-B9D0AA2939A9}" name="Column6244" dataDxfId="20239" totalsRowDxfId="20238"/>
    <tableColumn id="6266" xr3:uid="{78C35AC6-B1CC-4C8C-9B6C-0CE338C21C55}" name="Column6245" dataDxfId="20237" totalsRowDxfId="20236"/>
    <tableColumn id="6267" xr3:uid="{F10A3D0A-A79E-43E3-A7C7-1B3108606D27}" name="Column6246" dataDxfId="20235" totalsRowDxfId="20234"/>
    <tableColumn id="6268" xr3:uid="{50EAE470-CA0F-40D7-B4BC-E2E0C60FFE6E}" name="Column6247" dataDxfId="20233" totalsRowDxfId="20232"/>
    <tableColumn id="6269" xr3:uid="{2D18E4D3-24D3-4A45-BF1D-E48D596327B5}" name="Column6248" dataDxfId="20231" totalsRowDxfId="20230"/>
    <tableColumn id="6270" xr3:uid="{9A5BE134-27B9-4187-A495-930427CB90B2}" name="Column6249" dataDxfId="20229" totalsRowDxfId="20228"/>
    <tableColumn id="6271" xr3:uid="{B361101A-5808-476A-B241-237A6CDBBF04}" name="Column6250" dataDxfId="20227" totalsRowDxfId="20226"/>
    <tableColumn id="6272" xr3:uid="{17C62D13-C0DA-4CFF-A328-C5BB41052522}" name="Column6251" dataDxfId="20225" totalsRowDxfId="20224"/>
    <tableColumn id="6273" xr3:uid="{FB778AED-3961-443B-BC88-844CC1ED39B2}" name="Column6252" dataDxfId="20223" totalsRowDxfId="20222"/>
    <tableColumn id="6274" xr3:uid="{2FCA1852-ED88-4D82-BD82-32437C29D5A5}" name="Column6253" dataDxfId="20221" totalsRowDxfId="20220"/>
    <tableColumn id="6275" xr3:uid="{CEC92618-3751-402D-8496-30C3E00C4141}" name="Column6254" dataDxfId="20219" totalsRowDxfId="20218"/>
    <tableColumn id="6276" xr3:uid="{01AE28A9-F592-4C92-80E1-D5FD9CABE07C}" name="Column6255" dataDxfId="20217" totalsRowDxfId="20216"/>
    <tableColumn id="6277" xr3:uid="{E18826DB-CC6D-46F7-8336-74A87F184858}" name="Column6256" dataDxfId="20215" totalsRowDxfId="20214"/>
    <tableColumn id="6278" xr3:uid="{0A55CB34-0302-4095-9C2E-536FBF7DEEF5}" name="Column6257" dataDxfId="20213" totalsRowDxfId="20212"/>
    <tableColumn id="6279" xr3:uid="{358BF87F-99D8-4E5D-A55A-8F4433878D7E}" name="Column6258" dataDxfId="20211" totalsRowDxfId="20210"/>
    <tableColumn id="6280" xr3:uid="{FACE3B5E-67A6-44C6-9CBC-EA5BF39CE3B5}" name="Column6259" dataDxfId="20209" totalsRowDxfId="20208"/>
    <tableColumn id="6281" xr3:uid="{0793EE32-2F32-45E5-A7FB-32F63EA7759A}" name="Column6260" dataDxfId="20207" totalsRowDxfId="20206"/>
    <tableColumn id="6282" xr3:uid="{95EB731C-5A49-491B-BF80-B9FA0AD6D145}" name="Column6261" dataDxfId="20205" totalsRowDxfId="20204"/>
    <tableColumn id="6283" xr3:uid="{CC350797-4CEF-43DA-9437-FB047EB74D5A}" name="Column6262" dataDxfId="20203" totalsRowDxfId="20202"/>
    <tableColumn id="6284" xr3:uid="{BBB10146-2266-42E5-AEDE-E93031FD1E7A}" name="Column6263" dataDxfId="20201" totalsRowDxfId="20200"/>
    <tableColumn id="6285" xr3:uid="{CC54B006-EB9F-465D-9C38-7B47C4DFADA0}" name="Column6264" dataDxfId="20199" totalsRowDxfId="20198"/>
    <tableColumn id="6286" xr3:uid="{BD8AF44C-C028-4FDA-AE7A-49285CA9F747}" name="Column6265" dataDxfId="20197" totalsRowDxfId="20196"/>
    <tableColumn id="6287" xr3:uid="{7CFE2CD0-9317-4BE5-AF37-55BBCD91B51A}" name="Column6266" dataDxfId="20195" totalsRowDxfId="20194"/>
    <tableColumn id="6288" xr3:uid="{38179BF0-103C-44FC-8A75-7C75DD502870}" name="Column6267" dataDxfId="20193" totalsRowDxfId="20192"/>
    <tableColumn id="6289" xr3:uid="{6F251C37-9A5B-4C2C-8540-AA03235A00C1}" name="Column6268" dataDxfId="20191" totalsRowDxfId="20190"/>
    <tableColumn id="6290" xr3:uid="{28190FEB-A11A-40F2-AA51-6E405182C313}" name="Column6269" dataDxfId="20189" totalsRowDxfId="20188"/>
    <tableColumn id="6291" xr3:uid="{9B62E8AF-2B36-46A6-BEE6-FB076C79CF66}" name="Column6270" dataDxfId="20187" totalsRowDxfId="20186"/>
    <tableColumn id="6292" xr3:uid="{03AF5EEE-456F-4455-A3A0-A6C5C960CB9C}" name="Column6271" dataDxfId="20185" totalsRowDxfId="20184"/>
    <tableColumn id="6293" xr3:uid="{20F836E8-9086-4ACA-B953-560E17AB26E7}" name="Column6272" dataDxfId="20183" totalsRowDxfId="20182"/>
    <tableColumn id="6294" xr3:uid="{CC1B835A-8C96-4154-B458-B1D377B6F5EA}" name="Column6273" dataDxfId="20181" totalsRowDxfId="20180"/>
    <tableColumn id="6295" xr3:uid="{A3D57CD8-1071-44D8-BB09-9582C2E21583}" name="Column6274" dataDxfId="20179" totalsRowDxfId="20178"/>
    <tableColumn id="6296" xr3:uid="{C3C8F6AD-54B7-4F0E-A31F-F49CF592CC2F}" name="Column6275" dataDxfId="20177" totalsRowDxfId="20176"/>
    <tableColumn id="6297" xr3:uid="{464513A8-BCAE-46B1-9430-73BF6A07F3ED}" name="Column6276" dataDxfId="20175" totalsRowDxfId="20174"/>
    <tableColumn id="6298" xr3:uid="{FF224BB9-4060-4E66-947A-C7C303AA9503}" name="Column6277" dataDxfId="20173" totalsRowDxfId="20172"/>
    <tableColumn id="6299" xr3:uid="{EED05C5F-D84F-48E4-A09F-3C772AB1DB7C}" name="Column6278" dataDxfId="20171" totalsRowDxfId="20170"/>
    <tableColumn id="6300" xr3:uid="{5EF71E8A-F8DD-4773-9B05-A957806203E8}" name="Column6279" dataDxfId="20169" totalsRowDxfId="20168"/>
    <tableColumn id="6301" xr3:uid="{36D97B03-A817-4CC8-ADA8-0F2CE7D76187}" name="Column6280" dataDxfId="20167" totalsRowDxfId="20166"/>
    <tableColumn id="6302" xr3:uid="{E8F321D2-DF29-49EE-A5C7-5D16A9B63773}" name="Column6281" dataDxfId="20165" totalsRowDxfId="20164"/>
    <tableColumn id="6303" xr3:uid="{DBB89AEE-1340-4143-A9BB-9C3A16F9068C}" name="Column6282" dataDxfId="20163" totalsRowDxfId="20162"/>
    <tableColumn id="6304" xr3:uid="{EDDC6721-099E-431C-BE71-8A788813ABDA}" name="Column6283" dataDxfId="20161" totalsRowDxfId="20160"/>
    <tableColumn id="6305" xr3:uid="{F5786899-AE07-47EC-8AAB-AF1A37DDD9BB}" name="Column6284" dataDxfId="20159" totalsRowDxfId="20158"/>
    <tableColumn id="6306" xr3:uid="{73BF2C57-E1E3-4C94-A3E4-97A1EFDD80DE}" name="Column6285" dataDxfId="20157" totalsRowDxfId="20156"/>
    <tableColumn id="6307" xr3:uid="{A049405B-D4AD-45DE-AADA-2F0D510FE0C4}" name="Column6286" dataDxfId="20155" totalsRowDxfId="20154"/>
    <tableColumn id="6308" xr3:uid="{98EE0AB6-4985-4985-9B73-E003A1296EB7}" name="Column6287" dataDxfId="20153" totalsRowDxfId="20152"/>
    <tableColumn id="6309" xr3:uid="{BF1196F4-BE25-4C73-AE20-453FBAE34786}" name="Column6288" dataDxfId="20151" totalsRowDxfId="20150"/>
    <tableColumn id="6310" xr3:uid="{7ADB2A2E-DEA0-49A1-AA32-CDCF5AA48CB7}" name="Column6289" dataDxfId="20149" totalsRowDxfId="20148"/>
    <tableColumn id="6311" xr3:uid="{010A306D-F254-489F-8097-3FD736DCCC54}" name="Column6290" dataDxfId="20147" totalsRowDxfId="20146"/>
    <tableColumn id="6312" xr3:uid="{9F7A6AB9-09FB-485F-A134-F5761F95C7F3}" name="Column6291" dataDxfId="20145" totalsRowDxfId="20144"/>
    <tableColumn id="6313" xr3:uid="{8D0C03A4-70F1-4536-8507-198CFF9DE4AD}" name="Column6292" dataDxfId="20143" totalsRowDxfId="20142"/>
    <tableColumn id="6314" xr3:uid="{C2548026-1B93-4DE7-B0CD-FE35FE8F204A}" name="Column6293" dataDxfId="20141" totalsRowDxfId="20140"/>
    <tableColumn id="6315" xr3:uid="{A33825E0-422E-419A-B95D-AE68941DB497}" name="Column6294" dataDxfId="20139" totalsRowDxfId="20138"/>
    <tableColumn id="6316" xr3:uid="{6C2D17A1-2A11-4350-B5AF-F6718427B224}" name="Column6295" dataDxfId="20137" totalsRowDxfId="20136"/>
    <tableColumn id="6317" xr3:uid="{BC6CFF9E-41E8-422E-8B3B-541778456894}" name="Column6296" dataDxfId="20135" totalsRowDxfId="20134"/>
    <tableColumn id="6318" xr3:uid="{A6134488-2DCB-4C2D-B472-BDAEB8F2D845}" name="Column6297" dataDxfId="20133" totalsRowDxfId="20132"/>
    <tableColumn id="6319" xr3:uid="{E85F15A0-0660-44C2-BC35-88E89B089A07}" name="Column6298" dataDxfId="20131" totalsRowDxfId="20130"/>
    <tableColumn id="6320" xr3:uid="{031C966E-AE85-49CC-B7AB-872CE97E154F}" name="Column6299" dataDxfId="20129" totalsRowDxfId="20128"/>
    <tableColumn id="6321" xr3:uid="{FDE256B7-1970-4407-A317-9CA4CCD16709}" name="Column6300" dataDxfId="20127" totalsRowDxfId="20126"/>
    <tableColumn id="6322" xr3:uid="{3D3B9C62-EB4C-4269-80F0-FF6BE0412B23}" name="Column6301" dataDxfId="20125" totalsRowDxfId="20124"/>
    <tableColumn id="6323" xr3:uid="{6B217112-A17D-4B16-BDCA-795E3D66F8D3}" name="Column6302" dataDxfId="20123" totalsRowDxfId="20122"/>
    <tableColumn id="6324" xr3:uid="{CA913209-0270-479B-B2A8-C1A4703E96F4}" name="Column6303" dataDxfId="20121" totalsRowDxfId="20120"/>
    <tableColumn id="6325" xr3:uid="{4563BCF5-ED2B-424F-9A41-2E09A4B5AA11}" name="Column6304" dataDxfId="20119" totalsRowDxfId="20118"/>
    <tableColumn id="6326" xr3:uid="{72AC3CF8-91C6-455D-9A78-EB549F5707A8}" name="Column6305" dataDxfId="20117" totalsRowDxfId="20116"/>
    <tableColumn id="6327" xr3:uid="{67B7BA3B-76EF-4E37-BC41-C331A89888BB}" name="Column6306" dataDxfId="20115" totalsRowDxfId="20114"/>
    <tableColumn id="6328" xr3:uid="{8ADFC58B-D38D-4691-A55E-28A40654052E}" name="Column6307" dataDxfId="20113" totalsRowDxfId="20112"/>
    <tableColumn id="6329" xr3:uid="{DCF8A3BD-E2DF-4D21-A1BB-FC3B8FDEE6A4}" name="Column6308" dataDxfId="20111" totalsRowDxfId="20110"/>
    <tableColumn id="6330" xr3:uid="{EBF00C81-4858-4F8D-99D6-09229E30BC0E}" name="Column6309" dataDxfId="20109" totalsRowDxfId="20108"/>
    <tableColumn id="6331" xr3:uid="{005F5C99-27FA-4CD8-8ABB-7CF6FD2D0B60}" name="Column6310" dataDxfId="20107" totalsRowDxfId="20106"/>
    <tableColumn id="6332" xr3:uid="{9CEB722F-F6C6-41F1-B01A-C66AB8F728BC}" name="Column6311" dataDxfId="20105" totalsRowDxfId="20104"/>
    <tableColumn id="6333" xr3:uid="{DB007331-8149-44E8-BCFA-DD530DE6C62C}" name="Column6312" dataDxfId="20103" totalsRowDxfId="20102"/>
    <tableColumn id="6334" xr3:uid="{F822C3EC-5B4E-4624-BE30-97BA69476AC6}" name="Column6313" dataDxfId="20101" totalsRowDxfId="20100"/>
    <tableColumn id="6335" xr3:uid="{6747DC85-F808-497B-85CF-D0F50B565AB7}" name="Column6314" dataDxfId="20099" totalsRowDxfId="20098"/>
    <tableColumn id="6336" xr3:uid="{D1599A4D-60A0-40D1-A753-EE41980FBBFB}" name="Column6315" dataDxfId="20097" totalsRowDxfId="20096"/>
    <tableColumn id="6337" xr3:uid="{574E8EFD-F18A-4BC8-B531-9B5D26709C15}" name="Column6316" dataDxfId="20095" totalsRowDxfId="20094"/>
    <tableColumn id="6338" xr3:uid="{619E823B-D38F-4EFC-B1C8-99FDE705B7F1}" name="Column6317" dataDxfId="20093" totalsRowDxfId="20092"/>
    <tableColumn id="6339" xr3:uid="{A46E5BB6-1199-4D5A-9F73-CD563DFF98EC}" name="Column6318" dataDxfId="20091" totalsRowDxfId="20090"/>
    <tableColumn id="6340" xr3:uid="{26CA38BD-BE67-43B3-B214-5BD53CD99D59}" name="Column6319" dataDxfId="20089" totalsRowDxfId="20088"/>
    <tableColumn id="6341" xr3:uid="{74BE6402-D5F2-4537-A3FC-116659E6BC4F}" name="Column6320" dataDxfId="20087" totalsRowDxfId="20086"/>
    <tableColumn id="6342" xr3:uid="{9F713D5F-C1C1-4BA0-B1CB-6133FFB50551}" name="Column6321" dataDxfId="20085" totalsRowDxfId="20084"/>
    <tableColumn id="6343" xr3:uid="{28653332-BC0E-4400-A2AE-C11D8C3C77FE}" name="Column6322" dataDxfId="20083" totalsRowDxfId="20082"/>
    <tableColumn id="6344" xr3:uid="{668A7390-7CEF-4492-84EF-0087FAAFC83F}" name="Column6323" dataDxfId="20081" totalsRowDxfId="20080"/>
    <tableColumn id="6345" xr3:uid="{A61BF296-3AEF-40C7-B18A-1B5D5FC03743}" name="Column6324" dataDxfId="20079" totalsRowDxfId="20078"/>
    <tableColumn id="6346" xr3:uid="{C1A9B70E-B18B-46E6-BF0F-AC599F5DB3C0}" name="Column6325" dataDxfId="20077" totalsRowDxfId="20076"/>
    <tableColumn id="6347" xr3:uid="{2226196D-35E3-4A7E-9967-B72083BB6EFC}" name="Column6326" dataDxfId="20075" totalsRowDxfId="20074"/>
    <tableColumn id="6348" xr3:uid="{07B8116B-48E3-424D-82D0-543B2EA43C7E}" name="Column6327" dataDxfId="20073" totalsRowDxfId="20072"/>
    <tableColumn id="6349" xr3:uid="{3AFD0DEE-8B8F-4BC6-AB36-714B12C69F43}" name="Column6328" dataDxfId="20071" totalsRowDxfId="20070"/>
    <tableColumn id="6350" xr3:uid="{DDAC94A4-AAAA-4634-8FBC-AAE5B70A540F}" name="Column6329" dataDxfId="20069" totalsRowDxfId="20068"/>
    <tableColumn id="6351" xr3:uid="{0E6BBD52-5BDF-4282-8AE9-B9021C917EAB}" name="Column6330" dataDxfId="20067" totalsRowDxfId="20066"/>
    <tableColumn id="6352" xr3:uid="{DDF3534A-38A7-4994-8201-2D10BB61B5E6}" name="Column6331" dataDxfId="20065" totalsRowDxfId="20064"/>
    <tableColumn id="6353" xr3:uid="{94ACEDDC-51F0-4AF5-B440-BCB62F6C2EB3}" name="Column6332" dataDxfId="20063" totalsRowDxfId="20062"/>
    <tableColumn id="6354" xr3:uid="{D61DCDBE-678A-40B8-9E65-60DDFFF58B5C}" name="Column6333" dataDxfId="20061" totalsRowDxfId="20060"/>
    <tableColumn id="6355" xr3:uid="{2CB1A850-2B64-4C1E-8F03-C8B907B0AAEE}" name="Column6334" dataDxfId="20059" totalsRowDxfId="20058"/>
    <tableColumn id="6356" xr3:uid="{BDEAC914-40C4-48B0-BCDF-E21C1E9D9040}" name="Column6335" dataDxfId="20057" totalsRowDxfId="20056"/>
    <tableColumn id="6357" xr3:uid="{894A18F2-0C55-478F-ABD9-CDE025E5B394}" name="Column6336" dataDxfId="20055" totalsRowDxfId="20054"/>
    <tableColumn id="6358" xr3:uid="{2DE46D10-4FBD-494A-8D1F-CB65AD952A90}" name="Column6337" dataDxfId="20053" totalsRowDxfId="20052"/>
    <tableColumn id="6359" xr3:uid="{EF3A2CE6-B1B6-4655-B7B5-2B0F2FD45F33}" name="Column6338" dataDxfId="20051" totalsRowDxfId="20050"/>
    <tableColumn id="6360" xr3:uid="{C069452F-E6ED-43BE-96F0-446367274208}" name="Column6339" dataDxfId="20049" totalsRowDxfId="20048"/>
    <tableColumn id="6361" xr3:uid="{B58DB6D2-E742-490D-8473-B2131EB95183}" name="Column6340" dataDxfId="20047" totalsRowDxfId="20046"/>
    <tableColumn id="6362" xr3:uid="{5DF4A816-33D5-46FB-9358-175A6D22377C}" name="Column6341" dataDxfId="20045" totalsRowDxfId="20044"/>
    <tableColumn id="6363" xr3:uid="{E019FDA9-DA02-4DB2-9482-3AE96768E541}" name="Column6342" dataDxfId="20043" totalsRowDxfId="20042"/>
    <tableColumn id="6364" xr3:uid="{5AF88CAB-51F0-42B5-8069-B3A45B9345C1}" name="Column6343" dataDxfId="20041" totalsRowDxfId="20040"/>
    <tableColumn id="6365" xr3:uid="{24BEA878-FD6C-4652-8F57-8401B82124F6}" name="Column6344" dataDxfId="20039" totalsRowDxfId="20038"/>
    <tableColumn id="6366" xr3:uid="{1AC83743-86EA-41A1-BB64-E2553272F4DD}" name="Column6345" dataDxfId="20037" totalsRowDxfId="20036"/>
    <tableColumn id="6367" xr3:uid="{9E508DDC-EF68-4E4C-8F4B-E6B300269865}" name="Column6346" dataDxfId="20035" totalsRowDxfId="20034"/>
    <tableColumn id="6368" xr3:uid="{6CAA803F-453D-47AA-934D-0840E1F956D0}" name="Column6347" dataDxfId="20033" totalsRowDxfId="20032"/>
    <tableColumn id="6369" xr3:uid="{FF5847F9-E4C0-4FC0-84AE-B63FA2DBFD88}" name="Column6348" dataDxfId="20031" totalsRowDxfId="20030"/>
    <tableColumn id="6370" xr3:uid="{0B6C6D6E-B4A3-447B-A717-6F4CE07E6BBD}" name="Column6349" dataDxfId="20029" totalsRowDxfId="20028"/>
    <tableColumn id="6371" xr3:uid="{F40E054A-6D9E-44E5-AF8A-3FA17B3E7F1B}" name="Column6350" dataDxfId="20027" totalsRowDxfId="20026"/>
    <tableColumn id="6372" xr3:uid="{50D65A85-8D44-416F-B450-3F7A58E2B282}" name="Column6351" dataDxfId="20025" totalsRowDxfId="20024"/>
    <tableColumn id="6373" xr3:uid="{8DD6B4A2-E648-479B-9EAD-C3904AF9A0D4}" name="Column6352" dataDxfId="20023" totalsRowDxfId="20022"/>
    <tableColumn id="6374" xr3:uid="{82903E2F-1CAE-4EFA-B91E-7DE91885CB3B}" name="Column6353" dataDxfId="20021" totalsRowDxfId="20020"/>
    <tableColumn id="6375" xr3:uid="{F83E63BF-6C5D-475B-AC79-8079D58CC53D}" name="Column6354" dataDxfId="20019" totalsRowDxfId="20018"/>
    <tableColumn id="6376" xr3:uid="{D4A129FD-11A3-4FE1-93B1-3EDAD05AE2FB}" name="Column6355" dataDxfId="20017" totalsRowDxfId="20016"/>
    <tableColumn id="6377" xr3:uid="{E787A677-5491-4653-BAF2-36379FF76DB2}" name="Column6356" dataDxfId="20015" totalsRowDxfId="20014"/>
    <tableColumn id="6378" xr3:uid="{EF32E2B1-828C-4A94-A191-01B9A1B272E6}" name="Column6357" dataDxfId="20013" totalsRowDxfId="20012"/>
    <tableColumn id="6379" xr3:uid="{2178FE65-CBC5-4E9F-91F2-C5AA3B8EF891}" name="Column6358" dataDxfId="20011" totalsRowDxfId="20010"/>
    <tableColumn id="6380" xr3:uid="{B90B7520-BC8F-497E-B76E-667BD16B1B4A}" name="Column6359" dataDxfId="20009" totalsRowDxfId="20008"/>
    <tableColumn id="6381" xr3:uid="{D63D3B9E-9238-463D-AA5D-AA3695A0D62A}" name="Column6360" dataDxfId="20007" totalsRowDxfId="20006"/>
    <tableColumn id="6382" xr3:uid="{80DD8FA5-C6C5-4456-9158-25E427348E4F}" name="Column6361" dataDxfId="20005" totalsRowDxfId="20004"/>
    <tableColumn id="6383" xr3:uid="{D2E323CB-3D0D-4C33-B872-80F7D4C21B47}" name="Column6362" dataDxfId="20003" totalsRowDxfId="20002"/>
    <tableColumn id="6384" xr3:uid="{4358A47F-2768-4D05-AED6-343E009C49E2}" name="Column6363" dataDxfId="20001" totalsRowDxfId="20000"/>
    <tableColumn id="6385" xr3:uid="{88DF2A91-5B0C-4408-8F06-F4914C7F3271}" name="Column6364" dataDxfId="19999" totalsRowDxfId="19998"/>
    <tableColumn id="6386" xr3:uid="{4BACEAD8-9ED5-406B-86D8-7DF4799824D0}" name="Column6365" dataDxfId="19997" totalsRowDxfId="19996"/>
    <tableColumn id="6387" xr3:uid="{B4B59373-6E80-4652-B462-718332E85466}" name="Column6366" dataDxfId="19995" totalsRowDxfId="19994"/>
    <tableColumn id="6388" xr3:uid="{72E302A8-5CEC-49D0-99F5-CF03638A1D9E}" name="Column6367" dataDxfId="19993" totalsRowDxfId="19992"/>
    <tableColumn id="6389" xr3:uid="{09B31F37-6D90-41E0-B169-4EF16A3E2E76}" name="Column6368" dataDxfId="19991" totalsRowDxfId="19990"/>
    <tableColumn id="6390" xr3:uid="{F2D09837-E822-4F0E-99CB-9373356D3E27}" name="Column6369" dataDxfId="19989" totalsRowDxfId="19988"/>
    <tableColumn id="6391" xr3:uid="{6670D26D-D5AC-48AF-9420-78F4D987D00C}" name="Column6370" dataDxfId="19987" totalsRowDxfId="19986"/>
    <tableColumn id="6392" xr3:uid="{4B4075BB-8F50-4AED-8FA4-35418FA4B3C7}" name="Column6371" dataDxfId="19985" totalsRowDxfId="19984"/>
    <tableColumn id="6393" xr3:uid="{814CE307-D661-47AA-AA77-945AE9E151D2}" name="Column6372" dataDxfId="19983" totalsRowDxfId="19982"/>
    <tableColumn id="6394" xr3:uid="{8DC3C2BD-1D4C-4B0C-833A-46E1BDF5C507}" name="Column6373" dataDxfId="19981" totalsRowDxfId="19980"/>
    <tableColumn id="6395" xr3:uid="{5C627E6A-14C4-4689-BDF3-B7870CEB9672}" name="Column6374" dataDxfId="19979" totalsRowDxfId="19978"/>
    <tableColumn id="6396" xr3:uid="{D3016093-BA99-4D41-8601-672DFC8B32DF}" name="Column6375" dataDxfId="19977" totalsRowDxfId="19976"/>
    <tableColumn id="6397" xr3:uid="{1C5D2043-CF00-437A-BA5B-04C2DF7AC5C2}" name="Column6376" dataDxfId="19975" totalsRowDxfId="19974"/>
    <tableColumn id="6398" xr3:uid="{F728DBDD-4FDB-4AED-B2C6-DF5DC476DA60}" name="Column6377" dataDxfId="19973" totalsRowDxfId="19972"/>
    <tableColumn id="6399" xr3:uid="{3340A6EB-3C51-446E-9719-AAC61F0F6B78}" name="Column6378" dataDxfId="19971" totalsRowDxfId="19970"/>
    <tableColumn id="6400" xr3:uid="{D61064C1-341D-4554-9632-942A331D390E}" name="Column6379" dataDxfId="19969" totalsRowDxfId="19968"/>
    <tableColumn id="6401" xr3:uid="{1D1AEC9E-92B4-4E07-9022-08C0CCB39671}" name="Column6380" dataDxfId="19967" totalsRowDxfId="19966"/>
    <tableColumn id="6402" xr3:uid="{00402064-39F1-41EB-A7E8-0732B59C62F7}" name="Column6381" dataDxfId="19965" totalsRowDxfId="19964"/>
    <tableColumn id="6403" xr3:uid="{44F6E3D2-1127-469B-AF51-30DBFF7B6C75}" name="Column6382" dataDxfId="19963" totalsRowDxfId="19962"/>
    <tableColumn id="6404" xr3:uid="{B86DDF0E-273D-4124-AC83-00EC7E450056}" name="Column6383" dataDxfId="19961" totalsRowDxfId="19960"/>
    <tableColumn id="6405" xr3:uid="{08FFB3E7-5D41-41BF-B497-871D94684C26}" name="Column6384" dataDxfId="19959" totalsRowDxfId="19958"/>
    <tableColumn id="6406" xr3:uid="{E5665413-9A19-460D-A79E-176FA2F990F6}" name="Column6385" dataDxfId="19957" totalsRowDxfId="19956"/>
    <tableColumn id="6407" xr3:uid="{90808762-2FA9-4786-A7A0-0776F6CE1DB4}" name="Column6386" dataDxfId="19955" totalsRowDxfId="19954"/>
    <tableColumn id="6408" xr3:uid="{06D5F730-43CD-4B50-9462-BD48712A6C03}" name="Column6387" dataDxfId="19953" totalsRowDxfId="19952"/>
    <tableColumn id="6409" xr3:uid="{DB3855E3-130A-4CD2-889D-3CD7C2B642AE}" name="Column6388" dataDxfId="19951" totalsRowDxfId="19950"/>
    <tableColumn id="6410" xr3:uid="{A5756E80-7269-4C6D-9F51-40B03B9438F9}" name="Column6389" dataDxfId="19949" totalsRowDxfId="19948"/>
    <tableColumn id="6411" xr3:uid="{80196CB6-768E-4AFF-88EC-B764A31A27FC}" name="Column6390" dataDxfId="19947" totalsRowDxfId="19946"/>
    <tableColumn id="6412" xr3:uid="{82C444FA-A87E-4FD7-85BF-1A5C377D68F8}" name="Column6391" dataDxfId="19945" totalsRowDxfId="19944"/>
    <tableColumn id="6413" xr3:uid="{BD71B961-131B-4BD3-A0DD-7B8A302D1CE0}" name="Column6392" dataDxfId="19943" totalsRowDxfId="19942"/>
    <tableColumn id="6414" xr3:uid="{EB3A9F41-C9A8-4686-9419-A8D6176615E5}" name="Column6393" dataDxfId="19941" totalsRowDxfId="19940"/>
    <tableColumn id="6415" xr3:uid="{D6152028-36F9-4BE0-B1C5-DE338FE408EC}" name="Column6394" dataDxfId="19939" totalsRowDxfId="19938"/>
    <tableColumn id="6416" xr3:uid="{CC7095F0-F3E1-409D-B75D-0B3DD3C779DF}" name="Column6395" dataDxfId="19937" totalsRowDxfId="19936"/>
    <tableColumn id="6417" xr3:uid="{9A28132D-D73C-46A6-B990-333D4EB6D275}" name="Column6396" dataDxfId="19935" totalsRowDxfId="19934"/>
    <tableColumn id="6418" xr3:uid="{8CF5B538-9905-4810-BB2E-C9369BE82081}" name="Column6397" dataDxfId="19933" totalsRowDxfId="19932"/>
    <tableColumn id="6419" xr3:uid="{95B1DC89-DCAB-4DD5-AFF6-8C81A1563C02}" name="Column6398" dataDxfId="19931" totalsRowDxfId="19930"/>
    <tableColumn id="6420" xr3:uid="{A9700031-739D-4772-8604-E57D45CD6A1F}" name="Column6399" dataDxfId="19929" totalsRowDxfId="19928"/>
    <tableColumn id="6421" xr3:uid="{70A396E6-E9FB-4641-87E8-410AA49D6D66}" name="Column6400" dataDxfId="19927" totalsRowDxfId="19926"/>
    <tableColumn id="6422" xr3:uid="{D290F71D-265E-476D-BDF6-F41E96E1574D}" name="Column6401" dataDxfId="19925" totalsRowDxfId="19924"/>
    <tableColumn id="6423" xr3:uid="{F5E79D6D-A28B-45C9-879A-7CD26DB48A1B}" name="Column6402" dataDxfId="19923" totalsRowDxfId="19922"/>
    <tableColumn id="6424" xr3:uid="{AB205BDD-B363-488C-A5E7-EC4839655075}" name="Column6403" dataDxfId="19921" totalsRowDxfId="19920"/>
    <tableColumn id="6425" xr3:uid="{58F5DDDB-28BB-4C4D-8F8F-DE9F94E7A218}" name="Column6404" dataDxfId="19919" totalsRowDxfId="19918"/>
    <tableColumn id="6426" xr3:uid="{2C410DFD-E736-4ABA-A573-D9C1A903F2C5}" name="Column6405" dataDxfId="19917" totalsRowDxfId="19916"/>
    <tableColumn id="6427" xr3:uid="{38D831DE-9493-403F-9219-B85CC1ECE01B}" name="Column6406" dataDxfId="19915" totalsRowDxfId="19914"/>
    <tableColumn id="6428" xr3:uid="{CB2AB356-F8DA-4D06-8B85-840587E977AB}" name="Column6407" dataDxfId="19913" totalsRowDxfId="19912"/>
    <tableColumn id="6429" xr3:uid="{CD6B7B92-9374-47CB-9343-C38CDC19D550}" name="Column6408" dataDxfId="19911" totalsRowDxfId="19910"/>
    <tableColumn id="6430" xr3:uid="{A3636FC6-F17B-499F-87FC-4FC458EE3E1E}" name="Column6409" dataDxfId="19909" totalsRowDxfId="19908"/>
    <tableColumn id="6431" xr3:uid="{9C9DDB30-AFEF-4769-A83E-6EDD0A928027}" name="Column6410" dataDxfId="19907" totalsRowDxfId="19906"/>
    <tableColumn id="6432" xr3:uid="{DDC1FF47-4A57-41D2-8429-50CB4C3FBA66}" name="Column6411" dataDxfId="19905" totalsRowDxfId="19904"/>
    <tableColumn id="6433" xr3:uid="{EC63BDBD-017C-4713-B2E2-C3C571B7FAE9}" name="Column6412" dataDxfId="19903" totalsRowDxfId="19902"/>
    <tableColumn id="6434" xr3:uid="{ACA8FCC7-5904-4835-8A54-F79D433DFA71}" name="Column6413" dataDxfId="19901" totalsRowDxfId="19900"/>
    <tableColumn id="6435" xr3:uid="{58A7F326-4960-45B8-9A7E-44C73C99AA43}" name="Column6414" dataDxfId="19899" totalsRowDxfId="19898"/>
    <tableColumn id="6436" xr3:uid="{5B398384-D318-471D-A1D0-C1CF83827516}" name="Column6415" dataDxfId="19897" totalsRowDxfId="19896"/>
    <tableColumn id="6437" xr3:uid="{8F90DC52-8BB9-48F4-92FA-3C681B83D59E}" name="Column6416" dataDxfId="19895" totalsRowDxfId="19894"/>
    <tableColumn id="6438" xr3:uid="{79C45703-5B7D-4D15-8109-881DAC73685F}" name="Column6417" dataDxfId="19893" totalsRowDxfId="19892"/>
    <tableColumn id="6439" xr3:uid="{8CF8FA00-ED66-4704-9065-355464AF1C28}" name="Column6418" dataDxfId="19891" totalsRowDxfId="19890"/>
    <tableColumn id="6440" xr3:uid="{9C32C59C-4C88-4C6E-BF2C-4712F47C8D05}" name="Column6419" dataDxfId="19889" totalsRowDxfId="19888"/>
    <tableColumn id="6441" xr3:uid="{647D858D-66BF-4B88-AED6-D684C73309F8}" name="Column6420" dataDxfId="19887" totalsRowDxfId="19886"/>
    <tableColumn id="6442" xr3:uid="{8EC74021-371D-4E2C-ABA7-0FF2C1BA6BD8}" name="Column6421" dataDxfId="19885" totalsRowDxfId="19884"/>
    <tableColumn id="6443" xr3:uid="{CE33BA73-3A52-43EB-8BDC-1CE13551CD65}" name="Column6422" dataDxfId="19883" totalsRowDxfId="19882"/>
    <tableColumn id="6444" xr3:uid="{5342D7BF-902A-4CB2-A577-45446064B574}" name="Column6423" dataDxfId="19881" totalsRowDxfId="19880"/>
    <tableColumn id="6445" xr3:uid="{B6114C2C-02F2-4AEC-805B-64B9651C1448}" name="Column6424" dataDxfId="19879" totalsRowDxfId="19878"/>
    <tableColumn id="6446" xr3:uid="{513D8938-2356-427D-8A17-754AE98F636C}" name="Column6425" dataDxfId="19877" totalsRowDxfId="19876"/>
    <tableColumn id="6447" xr3:uid="{359434F8-7BD6-40B8-A8A1-B00B96A2B246}" name="Column6426" dataDxfId="19875" totalsRowDxfId="19874"/>
    <tableColumn id="6448" xr3:uid="{170F9C19-138A-4071-91CE-A58C86F87B12}" name="Column6427" dataDxfId="19873" totalsRowDxfId="19872"/>
    <tableColumn id="6449" xr3:uid="{BB043131-6B78-4A66-9129-DE48A0BCDDAB}" name="Column6428" dataDxfId="19871" totalsRowDxfId="19870"/>
    <tableColumn id="6450" xr3:uid="{C6B923AB-EC14-4B0A-86DE-B3F5AF4FB0CD}" name="Column6429" dataDxfId="19869" totalsRowDxfId="19868"/>
    <tableColumn id="6451" xr3:uid="{6FABBE71-3F73-47EE-9659-F350FA018E3A}" name="Column6430" dataDxfId="19867" totalsRowDxfId="19866"/>
    <tableColumn id="6452" xr3:uid="{4B57EFCC-16AA-4DB7-9C78-8A65E4027FA0}" name="Column6431" dataDxfId="19865" totalsRowDxfId="19864"/>
    <tableColumn id="6453" xr3:uid="{87E8AB7D-100B-41E1-B8B9-8CB7AA53F764}" name="Column6432" dataDxfId="19863" totalsRowDxfId="19862"/>
    <tableColumn id="6454" xr3:uid="{1D451A68-F38E-4D35-9D43-9A451FAF79F3}" name="Column6433" dataDxfId="19861" totalsRowDxfId="19860"/>
    <tableColumn id="6455" xr3:uid="{04ED51C6-020E-4E83-9FD0-5D05DFFEC694}" name="Column6434" dataDxfId="19859" totalsRowDxfId="19858"/>
    <tableColumn id="6456" xr3:uid="{F49DB729-03A2-45B3-BB1D-16D0026AD26E}" name="Column6435" dataDxfId="19857" totalsRowDxfId="19856"/>
    <tableColumn id="6457" xr3:uid="{4D6FB093-5CFE-49FD-8473-DFE0DE586A0F}" name="Column6436" dataDxfId="19855" totalsRowDxfId="19854"/>
    <tableColumn id="6458" xr3:uid="{40F4CAA7-1A0A-4304-88D5-BC14F27006CD}" name="Column6437" dataDxfId="19853" totalsRowDxfId="19852"/>
    <tableColumn id="6459" xr3:uid="{3F21676D-BBF2-439B-9EE2-97001F6B8FA4}" name="Column6438" dataDxfId="19851" totalsRowDxfId="19850"/>
    <tableColumn id="6460" xr3:uid="{48E26F74-72EA-4B66-8A5A-5BE1A4FF85F3}" name="Column6439" dataDxfId="19849" totalsRowDxfId="19848"/>
    <tableColumn id="6461" xr3:uid="{9953B7E2-E12C-45C4-87FC-715852FC336E}" name="Column6440" dataDxfId="19847" totalsRowDxfId="19846"/>
    <tableColumn id="6462" xr3:uid="{1EF64BE2-C6D1-43E2-8BA0-212FF2800838}" name="Column6441" dataDxfId="19845" totalsRowDxfId="19844"/>
    <tableColumn id="6463" xr3:uid="{C6545B1D-06D7-4D3D-B83E-EB91790C7E8D}" name="Column6442" dataDxfId="19843" totalsRowDxfId="19842"/>
    <tableColumn id="6464" xr3:uid="{32B93BD5-D907-449B-A9EB-90ABA27E1572}" name="Column6443" dataDxfId="19841" totalsRowDxfId="19840"/>
    <tableColumn id="6465" xr3:uid="{624E015A-D2F1-4532-8C5A-3580FAF52739}" name="Column6444" dataDxfId="19839" totalsRowDxfId="19838"/>
    <tableColumn id="6466" xr3:uid="{EDBE0FC4-AB07-4D3A-A2DC-90417F8F70BD}" name="Column6445" dataDxfId="19837" totalsRowDxfId="19836"/>
    <tableColumn id="6467" xr3:uid="{EC96525F-6F4F-47D0-9A33-E858E8C08DCF}" name="Column6446" dataDxfId="19835" totalsRowDxfId="19834"/>
    <tableColumn id="6468" xr3:uid="{D4EB6F99-2AE3-4635-A038-F0688ECD9D7D}" name="Column6447" dataDxfId="19833" totalsRowDxfId="19832"/>
    <tableColumn id="6469" xr3:uid="{2C768D85-E870-478E-B83D-E35E521CC51F}" name="Column6448" dataDxfId="19831" totalsRowDxfId="19830"/>
    <tableColumn id="6470" xr3:uid="{7E47F04A-86EA-41D9-8800-D7D815D7EA16}" name="Column6449" dataDxfId="19829" totalsRowDxfId="19828"/>
    <tableColumn id="6471" xr3:uid="{F74282DB-CCA7-4BA8-A155-45EE86B232E5}" name="Column6450" dataDxfId="19827" totalsRowDxfId="19826"/>
    <tableColumn id="6472" xr3:uid="{0C592B5C-4C58-490F-A508-7F5F1457B175}" name="Column6451" dataDxfId="19825" totalsRowDxfId="19824"/>
    <tableColumn id="6473" xr3:uid="{27E1FAAA-E830-4658-89C7-434B276B2BEC}" name="Column6452" dataDxfId="19823" totalsRowDxfId="19822"/>
    <tableColumn id="6474" xr3:uid="{2F9DBD45-AC7A-4D87-ADAB-D324CB7E8BA2}" name="Column6453" dataDxfId="19821" totalsRowDxfId="19820"/>
    <tableColumn id="6475" xr3:uid="{5D7A0252-8972-48D1-90C0-F163248EEB0A}" name="Column6454" dataDxfId="19819" totalsRowDxfId="19818"/>
    <tableColumn id="6476" xr3:uid="{9F0B6194-E604-4C26-89A2-F61127D19985}" name="Column6455" dataDxfId="19817" totalsRowDxfId="19816"/>
    <tableColumn id="6477" xr3:uid="{2C487FF8-5FEC-4ABA-91B2-F78D2AE37F11}" name="Column6456" dataDxfId="19815" totalsRowDxfId="19814"/>
    <tableColumn id="6478" xr3:uid="{79131EA6-E1B8-4EEE-99AE-296EB3C61221}" name="Column6457" dataDxfId="19813" totalsRowDxfId="19812"/>
    <tableColumn id="6479" xr3:uid="{CA1B5BCC-341F-4593-B6B4-F62E6966CDFA}" name="Column6458" dataDxfId="19811" totalsRowDxfId="19810"/>
    <tableColumn id="6480" xr3:uid="{C97AF2CD-17E6-468B-B9B8-96B583094FBB}" name="Column6459" dataDxfId="19809" totalsRowDxfId="19808"/>
    <tableColumn id="6481" xr3:uid="{AC355CE9-CBAF-430B-9426-141162A4B291}" name="Column6460" dataDxfId="19807" totalsRowDxfId="19806"/>
    <tableColumn id="6482" xr3:uid="{A1048667-C119-4863-A8E2-46D037477E3C}" name="Column6461" dataDxfId="19805" totalsRowDxfId="19804"/>
    <tableColumn id="6483" xr3:uid="{301E77DE-A6F8-4BA6-B33C-E4255271F740}" name="Column6462" dataDxfId="19803" totalsRowDxfId="19802"/>
    <tableColumn id="6484" xr3:uid="{A2C960AE-E12E-48E6-8F9E-A7C40B0C52C5}" name="Column6463" dataDxfId="19801" totalsRowDxfId="19800"/>
    <tableColumn id="6485" xr3:uid="{E7536F14-4F18-4107-9D7E-0AB3F48F0089}" name="Column6464" dataDxfId="19799" totalsRowDxfId="19798"/>
    <tableColumn id="6486" xr3:uid="{75AA6D41-637C-4A7B-B633-D27438CF7125}" name="Column6465" dataDxfId="19797" totalsRowDxfId="19796"/>
    <tableColumn id="6487" xr3:uid="{A9F2ADCE-39A7-4641-B627-7FA6857043BA}" name="Column6466" dataDxfId="19795" totalsRowDxfId="19794"/>
    <tableColumn id="6488" xr3:uid="{ABA1414D-DA31-4A77-8A4B-B71C13C47133}" name="Column6467" dataDxfId="19793" totalsRowDxfId="19792"/>
    <tableColumn id="6489" xr3:uid="{74CDDC89-3A0C-4B94-B289-0B28F764D779}" name="Column6468" dataDxfId="19791" totalsRowDxfId="19790"/>
    <tableColumn id="6490" xr3:uid="{3B5B2EB3-34B5-46BF-AFB7-A9966F341A10}" name="Column6469" dataDxfId="19789" totalsRowDxfId="19788"/>
    <tableColumn id="6491" xr3:uid="{A572D3D2-0703-4873-A48E-73ECEE4FE33F}" name="Column6470" dataDxfId="19787" totalsRowDxfId="19786"/>
    <tableColumn id="6492" xr3:uid="{83554C35-B864-469F-A85F-D97737806D5A}" name="Column6471" dataDxfId="19785" totalsRowDxfId="19784"/>
    <tableColumn id="6493" xr3:uid="{22665C8C-0607-435A-B6E7-9B72A4B337B8}" name="Column6472" dataDxfId="19783" totalsRowDxfId="19782"/>
    <tableColumn id="6494" xr3:uid="{DE8D464E-85A3-459D-B781-27B6683081E8}" name="Column6473" dataDxfId="19781" totalsRowDxfId="19780"/>
    <tableColumn id="6495" xr3:uid="{D3F85A86-4AC5-4B73-AEA6-32284D04CE50}" name="Column6474" dataDxfId="19779" totalsRowDxfId="19778"/>
    <tableColumn id="6496" xr3:uid="{6900E859-C21D-46E4-B04F-624AE1236E88}" name="Column6475" dataDxfId="19777" totalsRowDxfId="19776"/>
    <tableColumn id="6497" xr3:uid="{3E40C291-67A6-413A-90F4-C49BCB5A64AE}" name="Column6476" dataDxfId="19775" totalsRowDxfId="19774"/>
    <tableColumn id="6498" xr3:uid="{586BF347-0380-4C0B-B866-4A28C6F4FE2C}" name="Column6477" dataDxfId="19773" totalsRowDxfId="19772"/>
    <tableColumn id="6499" xr3:uid="{2DF0EF2A-A425-403A-BE19-DA6CDB474AF4}" name="Column6478" dataDxfId="19771" totalsRowDxfId="19770"/>
    <tableColumn id="6500" xr3:uid="{091B2284-B898-43AF-89D8-DA6A5E989A17}" name="Column6479" dataDxfId="19769" totalsRowDxfId="19768"/>
    <tableColumn id="6501" xr3:uid="{3A3435E4-ACBE-41AF-9859-4E6231550CC6}" name="Column6480" dataDxfId="19767" totalsRowDxfId="19766"/>
    <tableColumn id="6502" xr3:uid="{C8F65827-DAC5-4D3E-ADF8-5D2FDF1DF46D}" name="Column6481" dataDxfId="19765" totalsRowDxfId="19764"/>
    <tableColumn id="6503" xr3:uid="{FAD80FFF-AB84-4025-9C81-93AD40444BE1}" name="Column6482" dataDxfId="19763" totalsRowDxfId="19762"/>
    <tableColumn id="6504" xr3:uid="{27F67E2A-C45B-417D-8595-26649E3BF58D}" name="Column6483" dataDxfId="19761" totalsRowDxfId="19760"/>
    <tableColumn id="6505" xr3:uid="{F136C1DD-B9A0-4865-B227-AF8D56E5C367}" name="Column6484" dataDxfId="19759" totalsRowDxfId="19758"/>
    <tableColumn id="6506" xr3:uid="{DC349E5B-0607-4C60-B493-C96D4B0FE069}" name="Column6485" dataDxfId="19757" totalsRowDxfId="19756"/>
    <tableColumn id="6507" xr3:uid="{58CBEED4-7946-49A3-8502-DC8D76C7B593}" name="Column6486" dataDxfId="19755" totalsRowDxfId="19754"/>
    <tableColumn id="6508" xr3:uid="{27808DE9-19CA-4C54-AE47-D720F3038AA3}" name="Column6487" dataDxfId="19753" totalsRowDxfId="19752"/>
    <tableColumn id="6509" xr3:uid="{6D4F47B8-3317-4C54-806E-0401BBAC27A3}" name="Column6488" dataDxfId="19751" totalsRowDxfId="19750"/>
    <tableColumn id="6510" xr3:uid="{53499C2C-3B10-46BB-B087-213AA286FCD9}" name="Column6489" dataDxfId="19749" totalsRowDxfId="19748"/>
    <tableColumn id="6511" xr3:uid="{551998ED-3D6D-4B78-97FC-C1533DAE2D93}" name="Column6490" dataDxfId="19747" totalsRowDxfId="19746"/>
    <tableColumn id="6512" xr3:uid="{771703B5-E414-4D22-88D5-61080A7A4442}" name="Column6491" dataDxfId="19745" totalsRowDxfId="19744"/>
    <tableColumn id="6513" xr3:uid="{C94C374A-D3B2-4CB5-B0F6-9E27F3EC3331}" name="Column6492" dataDxfId="19743" totalsRowDxfId="19742"/>
    <tableColumn id="6514" xr3:uid="{03077575-7F49-44EE-B6D2-F12FF2F0D91A}" name="Column6493" dataDxfId="19741" totalsRowDxfId="19740"/>
    <tableColumn id="6515" xr3:uid="{481F04E5-895F-4F34-B25B-0CDE982E7B75}" name="Column6494" dataDxfId="19739" totalsRowDxfId="19738"/>
    <tableColumn id="6516" xr3:uid="{1EB03A36-B4AB-46A9-9CE6-8CDE3662C114}" name="Column6495" dataDxfId="19737" totalsRowDxfId="19736"/>
    <tableColumn id="6517" xr3:uid="{22DA058D-762D-4B2E-9F90-8136174C6E07}" name="Column6496" dataDxfId="19735" totalsRowDxfId="19734"/>
    <tableColumn id="6518" xr3:uid="{67566725-E4A0-40B1-97C1-A040A758196B}" name="Column6497" dataDxfId="19733" totalsRowDxfId="19732"/>
    <tableColumn id="6519" xr3:uid="{BF4659AA-8F84-464F-9D7E-CA7B4CFAA696}" name="Column6498" dataDxfId="19731" totalsRowDxfId="19730"/>
    <tableColumn id="6520" xr3:uid="{96BBB86D-C825-46F9-AE32-B3D01091F967}" name="Column6499" dataDxfId="19729" totalsRowDxfId="19728"/>
    <tableColumn id="6521" xr3:uid="{84234EE4-E76D-42CA-893E-E996B48E8E51}" name="Column6500" dataDxfId="19727" totalsRowDxfId="19726"/>
    <tableColumn id="6522" xr3:uid="{25752FAD-FA21-4BDC-98A4-3B4209FE0DB4}" name="Column6501" dataDxfId="19725" totalsRowDxfId="19724"/>
    <tableColumn id="6523" xr3:uid="{D7B86FD1-8E10-46F7-8E04-BB9C79FCA5C4}" name="Column6502" dataDxfId="19723" totalsRowDxfId="19722"/>
    <tableColumn id="6524" xr3:uid="{31FDF17E-898B-4D08-BAC2-AFAC41458EA9}" name="Column6503" dataDxfId="19721" totalsRowDxfId="19720"/>
    <tableColumn id="6525" xr3:uid="{90425C26-8E98-4380-BB09-96ABEF9E0F02}" name="Column6504" dataDxfId="19719" totalsRowDxfId="19718"/>
    <tableColumn id="6526" xr3:uid="{F783A139-55DE-4456-ABE2-246BD88EE5F4}" name="Column6505" dataDxfId="19717" totalsRowDxfId="19716"/>
    <tableColumn id="6527" xr3:uid="{19FAE976-2D17-442D-AFC4-779F5E255A09}" name="Column6506" dataDxfId="19715" totalsRowDxfId="19714"/>
    <tableColumn id="6528" xr3:uid="{900717E7-16CD-41D5-9CF5-BDA045B3260C}" name="Column6507" dataDxfId="19713" totalsRowDxfId="19712"/>
    <tableColumn id="6529" xr3:uid="{318AB5C3-C06E-4EFC-9336-D976A7DA6A6C}" name="Column6508" dataDxfId="19711" totalsRowDxfId="19710"/>
    <tableColumn id="6530" xr3:uid="{1AA998AB-61CE-4910-BB57-30CADECFFC78}" name="Column6509" dataDxfId="19709" totalsRowDxfId="19708"/>
    <tableColumn id="6531" xr3:uid="{C79259E0-FDE0-45AF-81D2-A7FE00F5E8F9}" name="Column6510" dataDxfId="19707" totalsRowDxfId="19706"/>
    <tableColumn id="6532" xr3:uid="{4CD67612-EB26-4ED7-8A0B-725C86A9CEF2}" name="Column6511" dataDxfId="19705" totalsRowDxfId="19704"/>
    <tableColumn id="6533" xr3:uid="{F456AE82-9AE1-4BFE-8CB6-D635FAEC7E9D}" name="Column6512" dataDxfId="19703" totalsRowDxfId="19702"/>
    <tableColumn id="6534" xr3:uid="{9E6CF5A3-C7A0-426E-B850-E5D869E63462}" name="Column6513" dataDxfId="19701" totalsRowDxfId="19700"/>
    <tableColumn id="6535" xr3:uid="{D1FA2FE2-C769-4362-83BD-18E107D7CB1E}" name="Column6514" dataDxfId="19699" totalsRowDxfId="19698"/>
    <tableColumn id="6536" xr3:uid="{BD42B89A-6CAF-421F-A22E-E5CD158C7446}" name="Column6515" dataDxfId="19697" totalsRowDxfId="19696"/>
    <tableColumn id="6537" xr3:uid="{131AA7C5-BDAF-4FE5-A532-620B8726A0A6}" name="Column6516" dataDxfId="19695" totalsRowDxfId="19694"/>
    <tableColumn id="6538" xr3:uid="{9AECFB3E-A6EF-4D83-8AE4-5B597344549B}" name="Column6517" dataDxfId="19693" totalsRowDxfId="19692"/>
    <tableColumn id="6539" xr3:uid="{BB58B369-438A-45DF-BCD2-133093E37063}" name="Column6518" dataDxfId="19691" totalsRowDxfId="19690"/>
    <tableColumn id="6540" xr3:uid="{172F9044-8979-48F9-B232-2EB8A8EC3C08}" name="Column6519" dataDxfId="19689" totalsRowDxfId="19688"/>
    <tableColumn id="6541" xr3:uid="{3423DFA2-B5A7-4DC3-8689-93C3E4E9412D}" name="Column6520" dataDxfId="19687" totalsRowDxfId="19686"/>
    <tableColumn id="6542" xr3:uid="{A862FDF8-9415-4EDC-8D4A-E8112DF341A0}" name="Column6521" dataDxfId="19685" totalsRowDxfId="19684"/>
    <tableColumn id="6543" xr3:uid="{AE54FB4D-7DA7-4D85-B244-42045ACDAF20}" name="Column6522" dataDxfId="19683" totalsRowDxfId="19682"/>
    <tableColumn id="6544" xr3:uid="{FA6FE09B-F3A5-48BD-B2DC-CB6F4C0BB287}" name="Column6523" dataDxfId="19681" totalsRowDxfId="19680"/>
    <tableColumn id="6545" xr3:uid="{A556854B-5712-4374-A2F8-8FEE7A32C0BB}" name="Column6524" dataDxfId="19679" totalsRowDxfId="19678"/>
    <tableColumn id="6546" xr3:uid="{1CC87FF9-5350-47D9-B165-D44770E5D0A4}" name="Column6525" dataDxfId="19677" totalsRowDxfId="19676"/>
    <tableColumn id="6547" xr3:uid="{2ED8FEBC-14A6-4A26-BBC8-7B1310833137}" name="Column6526" dataDxfId="19675" totalsRowDxfId="19674"/>
    <tableColumn id="6548" xr3:uid="{4DF94B1A-8F3C-416F-8BE8-7C17A81C1E20}" name="Column6527" dataDxfId="19673" totalsRowDxfId="19672"/>
    <tableColumn id="6549" xr3:uid="{4791582C-8794-4761-925B-8AAED078CC9F}" name="Column6528" dataDxfId="19671" totalsRowDxfId="19670"/>
    <tableColumn id="6550" xr3:uid="{15A8F30E-CE93-4353-8C02-5FDEF049FBC7}" name="Column6529" dataDxfId="19669" totalsRowDxfId="19668"/>
    <tableColumn id="6551" xr3:uid="{3AF2BF41-0C93-46C2-95AF-9F7BF59C1126}" name="Column6530" dataDxfId="19667" totalsRowDxfId="19666"/>
    <tableColumn id="6552" xr3:uid="{C08B6868-72EA-457E-99C6-E081BFB893DB}" name="Column6531" dataDxfId="19665" totalsRowDxfId="19664"/>
    <tableColumn id="6553" xr3:uid="{1FE8E8C5-8D40-403B-9868-A5F829F15D75}" name="Column6532" dataDxfId="19663" totalsRowDxfId="19662"/>
    <tableColumn id="6554" xr3:uid="{93BAFE7E-2DDB-4319-9C97-DF967239FFC0}" name="Column6533" dataDxfId="19661" totalsRowDxfId="19660"/>
    <tableColumn id="6555" xr3:uid="{1DD71C6A-858C-4D29-8095-0A88BF7BA11B}" name="Column6534" dataDxfId="19659" totalsRowDxfId="19658"/>
    <tableColumn id="6556" xr3:uid="{62A8ECBC-6E0F-48DA-A76E-BBDA58F839B5}" name="Column6535" dataDxfId="19657" totalsRowDxfId="19656"/>
    <tableColumn id="6557" xr3:uid="{87973FED-4ECC-4F58-8E8E-244F18E557DC}" name="Column6536" dataDxfId="19655" totalsRowDxfId="19654"/>
    <tableColumn id="6558" xr3:uid="{7E918516-C668-430C-9CAE-E978CFE0FA6C}" name="Column6537" dataDxfId="19653" totalsRowDxfId="19652"/>
    <tableColumn id="6559" xr3:uid="{408F592B-A589-45C3-ABB4-55F8E299010F}" name="Column6538" dataDxfId="19651" totalsRowDxfId="19650"/>
    <tableColumn id="6560" xr3:uid="{5757F646-FA02-4D21-ABB0-4028E234ADAA}" name="Column6539" dataDxfId="19649" totalsRowDxfId="19648"/>
    <tableColumn id="6561" xr3:uid="{9C77B7D0-2F79-42A5-A645-A7432FEC0A91}" name="Column6540" dataDxfId="19647" totalsRowDxfId="19646"/>
    <tableColumn id="6562" xr3:uid="{DAE29134-FAE1-442D-BC73-4597267A4F66}" name="Column6541" dataDxfId="19645" totalsRowDxfId="19644"/>
    <tableColumn id="6563" xr3:uid="{3A3DCDBD-D772-4C52-A9AB-AD84A8ED013C}" name="Column6542" dataDxfId="19643" totalsRowDxfId="19642"/>
    <tableColumn id="6564" xr3:uid="{62E168D3-74F4-4403-87E8-B858EB3E22DB}" name="Column6543" dataDxfId="19641" totalsRowDxfId="19640"/>
    <tableColumn id="6565" xr3:uid="{8E4860A0-A678-4E98-97AA-30502DFB4F01}" name="Column6544" dataDxfId="19639" totalsRowDxfId="19638"/>
    <tableColumn id="6566" xr3:uid="{2FB63E26-942B-40A2-8088-624A77AF97F0}" name="Column6545" dataDxfId="19637" totalsRowDxfId="19636"/>
    <tableColumn id="6567" xr3:uid="{22D2AFED-7CD3-49F0-91B1-85E5E5D29D52}" name="Column6546" dataDxfId="19635" totalsRowDxfId="19634"/>
    <tableColumn id="6568" xr3:uid="{C9AECCAF-6BB1-4084-B6B6-3EF09BB94CF6}" name="Column6547" dataDxfId="19633" totalsRowDxfId="19632"/>
    <tableColumn id="6569" xr3:uid="{B4EC3B10-ADEB-4836-A9FE-C9D396688E46}" name="Column6548" dataDxfId="19631" totalsRowDxfId="19630"/>
    <tableColumn id="6570" xr3:uid="{8805B84D-B22A-4439-9104-AF01B82C46C8}" name="Column6549" dataDxfId="19629" totalsRowDxfId="19628"/>
    <tableColumn id="6571" xr3:uid="{505912A0-DD56-42F9-8CF0-23863F56C4FA}" name="Column6550" dataDxfId="19627" totalsRowDxfId="19626"/>
    <tableColumn id="6572" xr3:uid="{679D4F0B-2E77-4674-9BFE-BE703FAA276D}" name="Column6551" dataDxfId="19625" totalsRowDxfId="19624"/>
    <tableColumn id="6573" xr3:uid="{219CB3B0-6FBC-4D15-9D0A-BFEAE0382070}" name="Column6552" dataDxfId="19623" totalsRowDxfId="19622"/>
    <tableColumn id="6574" xr3:uid="{CCB7AE71-048D-4AF8-927E-CD03FB558183}" name="Column6553" dataDxfId="19621" totalsRowDxfId="19620"/>
    <tableColumn id="6575" xr3:uid="{D2059804-DC27-4C08-9A18-2D3FC45C8389}" name="Column6554" dataDxfId="19619" totalsRowDxfId="19618"/>
    <tableColumn id="6576" xr3:uid="{42F0C505-5FCC-4DCF-950D-F3F71051B296}" name="Column6555" dataDxfId="19617" totalsRowDxfId="19616"/>
    <tableColumn id="6577" xr3:uid="{5E09AA01-D75C-4D1E-A98F-83A19408BA2C}" name="Column6556" dataDxfId="19615" totalsRowDxfId="19614"/>
    <tableColumn id="6578" xr3:uid="{2154B147-4134-4DC0-815D-4965CDF28FF8}" name="Column6557" dataDxfId="19613" totalsRowDxfId="19612"/>
    <tableColumn id="6579" xr3:uid="{3FBB4F16-36A7-4E54-B71D-4BAD812F0207}" name="Column6558" dataDxfId="19611" totalsRowDxfId="19610"/>
    <tableColumn id="6580" xr3:uid="{B1540A73-7BA3-4C99-835E-C603A2D78AAE}" name="Column6559" dataDxfId="19609" totalsRowDxfId="19608"/>
    <tableColumn id="6581" xr3:uid="{DBE02AA5-CDC2-41E8-ADCF-FA806D657725}" name="Column6560" dataDxfId="19607" totalsRowDxfId="19606"/>
    <tableColumn id="6582" xr3:uid="{BFE0DF36-C8F6-411D-84FF-70C16582C120}" name="Column6561" dataDxfId="19605" totalsRowDxfId="19604"/>
    <tableColumn id="6583" xr3:uid="{265871A6-ABDB-48EF-8F3D-C9FDE28013C0}" name="Column6562" dataDxfId="19603" totalsRowDxfId="19602"/>
    <tableColumn id="6584" xr3:uid="{B3737B0E-222B-421C-A2F5-7BF9CE433716}" name="Column6563" dataDxfId="19601" totalsRowDxfId="19600"/>
    <tableColumn id="6585" xr3:uid="{171143EB-1BC4-4353-9596-0F7C640E5C99}" name="Column6564" dataDxfId="19599" totalsRowDxfId="19598"/>
    <tableColumn id="6586" xr3:uid="{1C1138DC-986C-4FB7-889A-2EECFB473957}" name="Column6565" dataDxfId="19597" totalsRowDxfId="19596"/>
    <tableColumn id="6587" xr3:uid="{366FDBC5-D0A9-4574-9FDE-F5C7D0F252B2}" name="Column6566" dataDxfId="19595" totalsRowDxfId="19594"/>
    <tableColumn id="6588" xr3:uid="{1012553E-6436-4A45-A76A-2B0419D2225C}" name="Column6567" dataDxfId="19593" totalsRowDxfId="19592"/>
    <tableColumn id="6589" xr3:uid="{CC1EA479-D2C4-4B47-9AD9-5D4AC2112E78}" name="Column6568" dataDxfId="19591" totalsRowDxfId="19590"/>
    <tableColumn id="6590" xr3:uid="{B76701DF-51DC-48D7-A3E0-2D3F85421B7A}" name="Column6569" dataDxfId="19589" totalsRowDxfId="19588"/>
    <tableColumn id="6591" xr3:uid="{14F9DBD2-26D5-4351-9CA1-C37A6DFE4953}" name="Column6570" dataDxfId="19587" totalsRowDxfId="19586"/>
    <tableColumn id="6592" xr3:uid="{EE60780D-01CB-4F1F-A7CA-B7CC70EC416A}" name="Column6571" dataDxfId="19585" totalsRowDxfId="19584"/>
    <tableColumn id="6593" xr3:uid="{7A3E7041-52D6-4267-A44E-A753E84510C6}" name="Column6572" dataDxfId="19583" totalsRowDxfId="19582"/>
    <tableColumn id="6594" xr3:uid="{2FAB2473-6309-4B04-AD9E-6643C6AF01E3}" name="Column6573" dataDxfId="19581" totalsRowDxfId="19580"/>
    <tableColumn id="6595" xr3:uid="{AF68D440-992E-41CB-9EFC-875C53556581}" name="Column6574" dataDxfId="19579" totalsRowDxfId="19578"/>
    <tableColumn id="6596" xr3:uid="{459310AA-E19F-424A-BEF5-399D78050FB9}" name="Column6575" dataDxfId="19577" totalsRowDxfId="19576"/>
    <tableColumn id="6597" xr3:uid="{303DEF80-7AFA-4E0B-9DE1-9ADB6B16DEB5}" name="Column6576" dataDxfId="19575" totalsRowDxfId="19574"/>
    <tableColumn id="6598" xr3:uid="{C23C0E83-4BE3-488E-8724-42E79D71B15D}" name="Column6577" dataDxfId="19573" totalsRowDxfId="19572"/>
    <tableColumn id="6599" xr3:uid="{8C183918-8F6A-4523-83D0-CD8F2F13BEBE}" name="Column6578" dataDxfId="19571" totalsRowDxfId="19570"/>
    <tableColumn id="6600" xr3:uid="{C4204053-89C6-4BF4-8D81-FED28CDC8DE1}" name="Column6579" dataDxfId="19569" totalsRowDxfId="19568"/>
    <tableColumn id="6601" xr3:uid="{93B81D72-01C0-46B0-A560-51C8B1129337}" name="Column6580" dataDxfId="19567" totalsRowDxfId="19566"/>
    <tableColumn id="6602" xr3:uid="{B2D413D8-733F-49F1-A02F-E9F111EB0320}" name="Column6581" dataDxfId="19565" totalsRowDxfId="19564"/>
    <tableColumn id="6603" xr3:uid="{6F1A7D51-501C-4016-B251-FAAE6BB6BA4B}" name="Column6582" dataDxfId="19563" totalsRowDxfId="19562"/>
    <tableColumn id="6604" xr3:uid="{7A3E11F6-51A0-40D2-A8CC-FD30C46B0BEA}" name="Column6583" dataDxfId="19561" totalsRowDxfId="19560"/>
    <tableColumn id="6605" xr3:uid="{4B587C90-DBEB-4DC8-9A4B-C873D5C038D2}" name="Column6584" dataDxfId="19559" totalsRowDxfId="19558"/>
    <tableColumn id="6606" xr3:uid="{65CC1D7B-400B-4055-A320-0002EA08F5EA}" name="Column6585" dataDxfId="19557" totalsRowDxfId="19556"/>
    <tableColumn id="6607" xr3:uid="{EBFAA6B9-43A4-49DE-8459-7F28413896B7}" name="Column6586" dataDxfId="19555" totalsRowDxfId="19554"/>
    <tableColumn id="6608" xr3:uid="{DD6C3E6B-CE53-4F85-B1DD-18EB220EDA1E}" name="Column6587" dataDxfId="19553" totalsRowDxfId="19552"/>
    <tableColumn id="6609" xr3:uid="{14CC09EB-CEF3-4BD8-96B2-579E2F87AC49}" name="Column6588" dataDxfId="19551" totalsRowDxfId="19550"/>
    <tableColumn id="6610" xr3:uid="{0C71A0B6-A7FD-4EA7-A89E-EFED4D84C984}" name="Column6589" dataDxfId="19549" totalsRowDxfId="19548"/>
    <tableColumn id="6611" xr3:uid="{AFCDE272-B03F-4965-87BF-9049A66A3751}" name="Column6590" dataDxfId="19547" totalsRowDxfId="19546"/>
    <tableColumn id="6612" xr3:uid="{BC9FF7D8-6DA7-4DDF-9EC1-D52BC11B0F48}" name="Column6591" dataDxfId="19545" totalsRowDxfId="19544"/>
    <tableColumn id="6613" xr3:uid="{F5234BFA-3F32-4DA8-9DB0-75F8CA126C1C}" name="Column6592" dataDxfId="19543" totalsRowDxfId="19542"/>
    <tableColumn id="6614" xr3:uid="{1281778C-F5FE-43F1-BCC8-39FA492A3AF5}" name="Column6593" dataDxfId="19541" totalsRowDxfId="19540"/>
    <tableColumn id="6615" xr3:uid="{A191A5E2-7B91-4818-BFCF-8DB83C508098}" name="Column6594" dataDxfId="19539" totalsRowDxfId="19538"/>
    <tableColumn id="6616" xr3:uid="{875E7386-03ED-4521-B540-02ED7B814A93}" name="Column6595" dataDxfId="19537" totalsRowDxfId="19536"/>
    <tableColumn id="6617" xr3:uid="{79C3BF24-B114-49F4-9583-0E897C43AB21}" name="Column6596" dataDxfId="19535" totalsRowDxfId="19534"/>
    <tableColumn id="6618" xr3:uid="{3D865F26-4A44-418E-ADA7-98E1ACA1BE1B}" name="Column6597" dataDxfId="19533" totalsRowDxfId="19532"/>
    <tableColumn id="6619" xr3:uid="{9B14B489-F1DB-4462-8A9E-D698A56AB52A}" name="Column6598" dataDxfId="19531" totalsRowDxfId="19530"/>
    <tableColumn id="6620" xr3:uid="{11EF4FB0-E57D-4602-98A1-C93CEEE10B78}" name="Column6599" dataDxfId="19529" totalsRowDxfId="19528"/>
    <tableColumn id="6621" xr3:uid="{86B30CD1-4DF5-4389-B3C9-D41F8CA00D40}" name="Column6600" dataDxfId="19527" totalsRowDxfId="19526"/>
    <tableColumn id="6622" xr3:uid="{B10982AA-DC65-4491-9713-A8FC72730B50}" name="Column6601" dataDxfId="19525" totalsRowDxfId="19524"/>
    <tableColumn id="6623" xr3:uid="{BCDC207F-673D-4418-BBF5-7182DAF98571}" name="Column6602" dataDxfId="19523" totalsRowDxfId="19522"/>
    <tableColumn id="6624" xr3:uid="{2C2150A6-70D5-464B-A829-95279BB6818B}" name="Column6603" dataDxfId="19521" totalsRowDxfId="19520"/>
    <tableColumn id="6625" xr3:uid="{FF9636DE-D03F-405F-8127-BEC9B2DEFE15}" name="Column6604" dataDxfId="19519" totalsRowDxfId="19518"/>
    <tableColumn id="6626" xr3:uid="{2218EFD2-042E-42EF-B742-DD39CFD3357F}" name="Column6605" dataDxfId="19517" totalsRowDxfId="19516"/>
    <tableColumn id="6627" xr3:uid="{EBC78C59-BC95-45CC-879A-3F50AFFF7954}" name="Column6606" dataDxfId="19515" totalsRowDxfId="19514"/>
    <tableColumn id="6628" xr3:uid="{14157D0C-6A0F-4B57-865B-2EE431DDD9D1}" name="Column6607" dataDxfId="19513" totalsRowDxfId="19512"/>
    <tableColumn id="6629" xr3:uid="{EEA8756B-C178-4E75-8440-B37C2A56B2CD}" name="Column6608" dataDxfId="19511" totalsRowDxfId="19510"/>
    <tableColumn id="6630" xr3:uid="{4BFAC052-7594-4F32-BDD5-3CFDDB90809C}" name="Column6609" dataDxfId="19509" totalsRowDxfId="19508"/>
    <tableColumn id="6631" xr3:uid="{0B7A86FC-6B87-43CA-82AF-CD250754DC32}" name="Column6610" dataDxfId="19507" totalsRowDxfId="19506"/>
    <tableColumn id="6632" xr3:uid="{C28820F7-2B54-454B-A923-C0B7D8CF0A74}" name="Column6611" dataDxfId="19505" totalsRowDxfId="19504"/>
    <tableColumn id="6633" xr3:uid="{468780F4-35AC-41C6-8ED9-06FF08A094E2}" name="Column6612" dataDxfId="19503" totalsRowDxfId="19502"/>
    <tableColumn id="6634" xr3:uid="{2357609D-B532-4FE4-9874-8B24FE4241D9}" name="Column6613" dataDxfId="19501" totalsRowDxfId="19500"/>
    <tableColumn id="6635" xr3:uid="{FFF4CCE0-CD16-4330-895E-381F4D5F4026}" name="Column6614" dataDxfId="19499" totalsRowDxfId="19498"/>
    <tableColumn id="6636" xr3:uid="{E4ED6297-72CA-4FBF-8561-EDEE87D0CE8F}" name="Column6615" dataDxfId="19497" totalsRowDxfId="19496"/>
    <tableColumn id="6637" xr3:uid="{CDB1CB68-4B31-4D92-9D21-4CE056EF6122}" name="Column6616" dataDxfId="19495" totalsRowDxfId="19494"/>
    <tableColumn id="6638" xr3:uid="{9656BC15-EEC8-4908-98AC-49783CDE36FE}" name="Column6617" dataDxfId="19493" totalsRowDxfId="19492"/>
    <tableColumn id="6639" xr3:uid="{5FE0F25B-8E00-4A66-86ED-C71B1AA292C1}" name="Column6618" dataDxfId="19491" totalsRowDxfId="19490"/>
    <tableColumn id="6640" xr3:uid="{2A7C17B5-940E-4E7F-A023-73229DAD91F3}" name="Column6619" dataDxfId="19489" totalsRowDxfId="19488"/>
    <tableColumn id="6641" xr3:uid="{54CCB022-E024-469A-B336-3CD5DC82DFE7}" name="Column6620" dataDxfId="19487" totalsRowDxfId="19486"/>
    <tableColumn id="6642" xr3:uid="{01035503-E4EF-48D8-813A-F12537EB7A50}" name="Column6621" dataDxfId="19485" totalsRowDxfId="19484"/>
    <tableColumn id="6643" xr3:uid="{F6A51AD1-A1EE-44A4-8D2E-E41009C85C06}" name="Column6622" dataDxfId="19483" totalsRowDxfId="19482"/>
    <tableColumn id="6644" xr3:uid="{719CEDF8-692B-4EDF-A7A6-B15666DD3CE4}" name="Column6623" dataDxfId="19481" totalsRowDxfId="19480"/>
    <tableColumn id="6645" xr3:uid="{B98762D3-6FA0-43CB-B5A5-9F63597AC074}" name="Column6624" dataDxfId="19479" totalsRowDxfId="19478"/>
    <tableColumn id="6646" xr3:uid="{B3C45F90-3ED3-498D-887A-558D96A9A03D}" name="Column6625" dataDxfId="19477" totalsRowDxfId="19476"/>
    <tableColumn id="6647" xr3:uid="{7251C038-F7D0-4CFC-A877-F7D693622EFF}" name="Column6626" dataDxfId="19475" totalsRowDxfId="19474"/>
    <tableColumn id="6648" xr3:uid="{684A61A1-7522-46AD-A6FA-F401C7EECA9F}" name="Column6627" dataDxfId="19473" totalsRowDxfId="19472"/>
    <tableColumn id="6649" xr3:uid="{9692266D-17DF-44D2-8792-63B0E4925500}" name="Column6628" dataDxfId="19471" totalsRowDxfId="19470"/>
    <tableColumn id="6650" xr3:uid="{53D2BAEA-CB0F-4FC3-8F39-1E7D38F61701}" name="Column6629" dataDxfId="19469" totalsRowDxfId="19468"/>
    <tableColumn id="6651" xr3:uid="{6C29D17E-070B-4100-B437-F3C5BC66CC0D}" name="Column6630" dataDxfId="19467" totalsRowDxfId="19466"/>
    <tableColumn id="6652" xr3:uid="{B5F76B50-A3D9-4CFA-B840-69249AF63C7C}" name="Column6631" dataDxfId="19465" totalsRowDxfId="19464"/>
    <tableColumn id="6653" xr3:uid="{5ABA94DC-7F02-4E01-954A-335BAB0655B4}" name="Column6632" dataDxfId="19463" totalsRowDxfId="19462"/>
    <tableColumn id="6654" xr3:uid="{488708C2-4B7B-44EF-B02B-B00315CA4125}" name="Column6633" dataDxfId="19461" totalsRowDxfId="19460"/>
    <tableColumn id="6655" xr3:uid="{B5B85F0B-F987-49F2-B39B-A18572AEA1E1}" name="Column6634" dataDxfId="19459" totalsRowDxfId="19458"/>
    <tableColumn id="6656" xr3:uid="{1AC4B831-26D0-43F5-802F-608C27CB15A0}" name="Column6635" dataDxfId="19457" totalsRowDxfId="19456"/>
    <tableColumn id="6657" xr3:uid="{41B7D17B-A7E8-4CFA-97CE-4BB74BE3F03A}" name="Column6636" dataDxfId="19455" totalsRowDxfId="19454"/>
    <tableColumn id="6658" xr3:uid="{037F557B-CD54-4A98-85C8-E1B043E6E067}" name="Column6637" dataDxfId="19453" totalsRowDxfId="19452"/>
    <tableColumn id="6659" xr3:uid="{3809B736-8897-4A12-A9E8-F84830075B52}" name="Column6638" dataDxfId="19451" totalsRowDxfId="19450"/>
    <tableColumn id="6660" xr3:uid="{6476A3B8-6A2F-4B76-84F3-3285FC0DAF70}" name="Column6639" dataDxfId="19449" totalsRowDxfId="19448"/>
    <tableColumn id="6661" xr3:uid="{B17BD1DC-0778-453E-A0B7-C67942134886}" name="Column6640" dataDxfId="19447" totalsRowDxfId="19446"/>
    <tableColumn id="6662" xr3:uid="{E5CBD026-5A9C-4B56-A680-2586266ABA63}" name="Column6641" dataDxfId="19445" totalsRowDxfId="19444"/>
    <tableColumn id="6663" xr3:uid="{094F4C5F-357E-47CF-95ED-A8C240CCA6D6}" name="Column6642" dataDxfId="19443" totalsRowDxfId="19442"/>
    <tableColumn id="6664" xr3:uid="{0604A7CC-674F-43BD-869A-5F3E28BE2448}" name="Column6643" dataDxfId="19441" totalsRowDxfId="19440"/>
    <tableColumn id="6665" xr3:uid="{869740E7-461C-4A64-8AA6-E4C188F690B3}" name="Column6644" dataDxfId="19439" totalsRowDxfId="19438"/>
    <tableColumn id="6666" xr3:uid="{81C9F086-7EBE-48ED-A2D7-DC26DC2BA189}" name="Column6645" dataDxfId="19437" totalsRowDxfId="19436"/>
    <tableColumn id="6667" xr3:uid="{7CCC704C-E431-4248-B0D9-48774576143C}" name="Column6646" dataDxfId="19435" totalsRowDxfId="19434"/>
    <tableColumn id="6668" xr3:uid="{4DCE37D4-CDC6-4E0C-91B9-EB912F34D5CB}" name="Column6647" dataDxfId="19433" totalsRowDxfId="19432"/>
    <tableColumn id="6669" xr3:uid="{FC8AE9D2-0920-4105-A3E4-1BCC18F4F162}" name="Column6648" dataDxfId="19431" totalsRowDxfId="19430"/>
    <tableColumn id="6670" xr3:uid="{3B29B9DF-7D02-4C12-9B88-E18CB71D4443}" name="Column6649" dataDxfId="19429" totalsRowDxfId="19428"/>
    <tableColumn id="6671" xr3:uid="{30CAE871-111E-42B8-8B76-DEE6527DBE7E}" name="Column6650" dataDxfId="19427" totalsRowDxfId="19426"/>
    <tableColumn id="6672" xr3:uid="{4C6D5851-6386-464A-8BEE-D95BED63BAA3}" name="Column6651" dataDxfId="19425" totalsRowDxfId="19424"/>
    <tableColumn id="6673" xr3:uid="{FB3D4E5D-EE72-4844-AA69-134152E77C63}" name="Column6652" dataDxfId="19423" totalsRowDxfId="19422"/>
    <tableColumn id="6674" xr3:uid="{777790E6-D097-489E-8995-311FD7208768}" name="Column6653" dataDxfId="19421" totalsRowDxfId="19420"/>
    <tableColumn id="6675" xr3:uid="{CD53045F-35F6-4030-9BFE-7880CAF8F834}" name="Column6654" dataDxfId="19419" totalsRowDxfId="19418"/>
    <tableColumn id="6676" xr3:uid="{CB06FD69-A600-4518-9DC7-A110C3502657}" name="Column6655" dataDxfId="19417" totalsRowDxfId="19416"/>
    <tableColumn id="6677" xr3:uid="{0CDD2B8B-9619-42FF-8AD6-8F23163C091A}" name="Column6656" dataDxfId="19415" totalsRowDxfId="19414"/>
    <tableColumn id="6678" xr3:uid="{6BF4AA50-B196-4C90-96EB-1E40A3E70427}" name="Column6657" dataDxfId="19413" totalsRowDxfId="19412"/>
    <tableColumn id="6679" xr3:uid="{578C6B38-20B4-4B31-BCC4-50FFD30E421A}" name="Column6658" dataDxfId="19411" totalsRowDxfId="19410"/>
    <tableColumn id="6680" xr3:uid="{40CE4CC5-D3BA-487A-BB06-240CD940F6EC}" name="Column6659" dataDxfId="19409" totalsRowDxfId="19408"/>
    <tableColumn id="6681" xr3:uid="{A63F7C6E-29AE-4699-AD1B-D7411D317F21}" name="Column6660" dataDxfId="19407" totalsRowDxfId="19406"/>
    <tableColumn id="6682" xr3:uid="{8596F6CA-43A6-42A5-A24D-990431CADAE1}" name="Column6661" dataDxfId="19405" totalsRowDxfId="19404"/>
    <tableColumn id="6683" xr3:uid="{DA0CFCDC-654C-4416-826D-A6F6F1EF8196}" name="Column6662" dataDxfId="19403" totalsRowDxfId="19402"/>
    <tableColumn id="6684" xr3:uid="{5B4317DD-EFF6-4819-B984-8EA329A04F05}" name="Column6663" dataDxfId="19401" totalsRowDxfId="19400"/>
    <tableColumn id="6685" xr3:uid="{753659E1-E295-4388-8C6B-1392A69EF8FC}" name="Column6664" dataDxfId="19399" totalsRowDxfId="19398"/>
    <tableColumn id="6686" xr3:uid="{EBCCED1D-009E-4E60-B756-D8BC11C26718}" name="Column6665" dataDxfId="19397" totalsRowDxfId="19396"/>
    <tableColumn id="6687" xr3:uid="{9DF268A8-1BF3-4F4A-B5F9-9B5B7F2E03D1}" name="Column6666" dataDxfId="19395" totalsRowDxfId="19394"/>
    <tableColumn id="6688" xr3:uid="{3444FFED-950F-4D7D-931D-6811F30C215A}" name="Column6667" dataDxfId="19393" totalsRowDxfId="19392"/>
    <tableColumn id="6689" xr3:uid="{9DC65247-CE53-480B-B4F8-F56E7EEDEACE}" name="Column6668" dataDxfId="19391" totalsRowDxfId="19390"/>
    <tableColumn id="6690" xr3:uid="{D7F73B52-DE4E-48F8-9C74-21275CC206E4}" name="Column6669" dataDxfId="19389" totalsRowDxfId="19388"/>
    <tableColumn id="6691" xr3:uid="{D285112B-70C3-4FB1-A18B-F6AF28ED99CF}" name="Column6670" dataDxfId="19387" totalsRowDxfId="19386"/>
    <tableColumn id="6692" xr3:uid="{8650230C-3825-492A-9CAF-2C81AF26E0B8}" name="Column6671" dataDxfId="19385" totalsRowDxfId="19384"/>
    <tableColumn id="6693" xr3:uid="{7314CA56-AD9A-4387-A04D-31E924DEE977}" name="Column6672" dataDxfId="19383" totalsRowDxfId="19382"/>
    <tableColumn id="6694" xr3:uid="{86520ECA-AA9D-4440-8780-5054EE20B703}" name="Column6673" dataDxfId="19381" totalsRowDxfId="19380"/>
    <tableColumn id="6695" xr3:uid="{3F1EB7CC-16D0-4035-9CD6-F19D5595CF33}" name="Column6674" dataDxfId="19379" totalsRowDxfId="19378"/>
    <tableColumn id="6696" xr3:uid="{88ACCA6E-77F1-47F6-961B-94930EC7FD89}" name="Column6675" dataDxfId="19377" totalsRowDxfId="19376"/>
    <tableColumn id="6697" xr3:uid="{6F78705A-4ACF-4098-B4CD-0DFD9FA77785}" name="Column6676" dataDxfId="19375" totalsRowDxfId="19374"/>
    <tableColumn id="6698" xr3:uid="{F222278B-2260-475E-89E4-AC514EF573CE}" name="Column6677" dataDxfId="19373" totalsRowDxfId="19372"/>
    <tableColumn id="6699" xr3:uid="{4136A548-ACF6-4E80-9C1C-6D951B7258C3}" name="Column6678" dataDxfId="19371" totalsRowDxfId="19370"/>
    <tableColumn id="6700" xr3:uid="{C64A9ED6-A3AF-4169-9FA3-01A5A93B5FEE}" name="Column6679" dataDxfId="19369" totalsRowDxfId="19368"/>
    <tableColumn id="6701" xr3:uid="{E0A8F77F-4778-4092-ABD4-FF331AA2DDD4}" name="Column6680" dataDxfId="19367" totalsRowDxfId="19366"/>
    <tableColumn id="6702" xr3:uid="{1510335A-29F5-488B-9870-95B0EBF9138A}" name="Column6681" dataDxfId="19365" totalsRowDxfId="19364"/>
    <tableColumn id="6703" xr3:uid="{AAB2B155-C151-4BBD-BB19-EB0EE2BA3C09}" name="Column6682" dataDxfId="19363" totalsRowDxfId="19362"/>
    <tableColumn id="6704" xr3:uid="{CCB5A27F-DC07-4F34-80BA-9D3CF331873B}" name="Column6683" dataDxfId="19361" totalsRowDxfId="19360"/>
    <tableColumn id="6705" xr3:uid="{C23AF345-1452-4106-86AD-2235AF568507}" name="Column6684" dataDxfId="19359" totalsRowDxfId="19358"/>
    <tableColumn id="6706" xr3:uid="{A7BC18BC-5811-426F-B93E-0AA8B7C3B424}" name="Column6685" dataDxfId="19357" totalsRowDxfId="19356"/>
    <tableColumn id="6707" xr3:uid="{353E3D5A-CEA2-48B2-8E3D-193D3CCBAEEA}" name="Column6686" dataDxfId="19355" totalsRowDxfId="19354"/>
    <tableColumn id="6708" xr3:uid="{B0560DA5-FFEA-4C44-96C6-EFEE5F76ED67}" name="Column6687" dataDxfId="19353" totalsRowDxfId="19352"/>
    <tableColumn id="6709" xr3:uid="{52A6F52D-F459-4FF3-9A7E-A77C3FCFA585}" name="Column6688" dataDxfId="19351" totalsRowDxfId="19350"/>
    <tableColumn id="6710" xr3:uid="{2AF882A0-0A5F-4052-8513-9AAE76089195}" name="Column6689" dataDxfId="19349" totalsRowDxfId="19348"/>
    <tableColumn id="6711" xr3:uid="{02CA97A6-495A-4090-B172-F16F6D18D14B}" name="Column6690" dataDxfId="19347" totalsRowDxfId="19346"/>
    <tableColumn id="6712" xr3:uid="{3CA08ED1-5A8E-49F1-ADEC-BDC5422ECEFE}" name="Column6691" dataDxfId="19345" totalsRowDxfId="19344"/>
    <tableColumn id="6713" xr3:uid="{219F166B-5BC0-419F-AF56-3A928A1D5527}" name="Column6692" dataDxfId="19343" totalsRowDxfId="19342"/>
    <tableColumn id="6714" xr3:uid="{2116CE5F-42AC-4400-9487-61CA6B1AAB08}" name="Column6693" dataDxfId="19341" totalsRowDxfId="19340"/>
    <tableColumn id="6715" xr3:uid="{63563C73-21AE-4474-AE38-F74D1BD8159C}" name="Column6694" dataDxfId="19339" totalsRowDxfId="19338"/>
    <tableColumn id="6716" xr3:uid="{A635AC10-5E6A-41C5-811A-25624884287F}" name="Column6695" dataDxfId="19337" totalsRowDxfId="19336"/>
    <tableColumn id="6717" xr3:uid="{3734D7A2-EDE6-48BE-B7A9-9CE2C56CC31F}" name="Column6696" dataDxfId="19335" totalsRowDxfId="19334"/>
    <tableColumn id="6718" xr3:uid="{3982F652-1480-4252-9846-4A756784CA3F}" name="Column6697" dataDxfId="19333" totalsRowDxfId="19332"/>
    <tableColumn id="6719" xr3:uid="{17FDD882-457C-44BB-B982-975B00D853A5}" name="Column6698" dataDxfId="19331" totalsRowDxfId="19330"/>
    <tableColumn id="6720" xr3:uid="{E3B922FF-FE58-4B6B-B033-96C4DA382503}" name="Column6699" dataDxfId="19329" totalsRowDxfId="19328"/>
    <tableColumn id="6721" xr3:uid="{1E27B4AC-5F15-4FF5-83DB-9C9A5A9E1254}" name="Column6700" dataDxfId="19327" totalsRowDxfId="19326"/>
    <tableColumn id="6722" xr3:uid="{4411551E-9C43-4B6A-B2CF-62DC65DEB1AD}" name="Column6701" dataDxfId="19325" totalsRowDxfId="19324"/>
    <tableColumn id="6723" xr3:uid="{4C200022-1B7C-4E40-8475-EAF9DD79895E}" name="Column6702" dataDxfId="19323" totalsRowDxfId="19322"/>
    <tableColumn id="6724" xr3:uid="{8CB59A8F-39FB-4B5D-A635-FC8F586EFB34}" name="Column6703" dataDxfId="19321" totalsRowDxfId="19320"/>
    <tableColumn id="6725" xr3:uid="{93F3759F-30AA-467B-8991-3B3606EA1824}" name="Column6704" dataDxfId="19319" totalsRowDxfId="19318"/>
    <tableColumn id="6726" xr3:uid="{71FB7C16-030C-43EC-8593-A6A93497F0FF}" name="Column6705" dataDxfId="19317" totalsRowDxfId="19316"/>
    <tableColumn id="6727" xr3:uid="{AB95BF30-0243-4069-993C-3F2F756AF638}" name="Column6706" dataDxfId="19315" totalsRowDxfId="19314"/>
    <tableColumn id="6728" xr3:uid="{F9EE7A32-15E3-4B3B-A13A-B972C7D2E2E7}" name="Column6707" dataDxfId="19313" totalsRowDxfId="19312"/>
    <tableColumn id="6729" xr3:uid="{95D86818-261E-48AE-B7C1-B8BF05D78D43}" name="Column6708" dataDxfId="19311" totalsRowDxfId="19310"/>
    <tableColumn id="6730" xr3:uid="{F713E52F-D11C-4483-ABEC-9D3D421C00B2}" name="Column6709" dataDxfId="19309" totalsRowDxfId="19308"/>
    <tableColumn id="6731" xr3:uid="{3FD2C72C-EEB7-4498-A848-9BB4BF9F5BF3}" name="Column6710" dataDxfId="19307" totalsRowDxfId="19306"/>
    <tableColumn id="6732" xr3:uid="{E1FAED82-862B-44FB-87F2-493DA88A8C28}" name="Column6711" dataDxfId="19305" totalsRowDxfId="19304"/>
    <tableColumn id="6733" xr3:uid="{C3F33413-570E-41C5-81B7-0D0AE3754D4C}" name="Column6712" dataDxfId="19303" totalsRowDxfId="19302"/>
    <tableColumn id="6734" xr3:uid="{1519E94E-E7C5-4E5A-ADE4-41A09F51F21F}" name="Column6713" dataDxfId="19301" totalsRowDxfId="19300"/>
    <tableColumn id="6735" xr3:uid="{AD37CD9D-87DE-4450-9084-47C8738C3DBE}" name="Column6714" dataDxfId="19299" totalsRowDxfId="19298"/>
    <tableColumn id="6736" xr3:uid="{36652FBC-F5D5-403C-AD52-5C1B826026BF}" name="Column6715" dataDxfId="19297" totalsRowDxfId="19296"/>
    <tableColumn id="6737" xr3:uid="{F079968B-A504-469D-B7CA-C6124389EF13}" name="Column6716" dataDxfId="19295" totalsRowDxfId="19294"/>
    <tableColumn id="6738" xr3:uid="{C990499E-B81B-456A-8275-0F3D1E0C9178}" name="Column6717" dataDxfId="19293" totalsRowDxfId="19292"/>
    <tableColumn id="6739" xr3:uid="{CCD9C1A2-9800-488C-812D-6F5F84D23E63}" name="Column6718" dataDxfId="19291" totalsRowDxfId="19290"/>
    <tableColumn id="6740" xr3:uid="{A04C8F79-42BA-4FCD-A63D-0D3A2E74F48E}" name="Column6719" dataDxfId="19289" totalsRowDxfId="19288"/>
    <tableColumn id="6741" xr3:uid="{811FA356-5310-4A11-8CE0-B19F81B86909}" name="Column6720" dataDxfId="19287" totalsRowDxfId="19286"/>
    <tableColumn id="6742" xr3:uid="{8998FB9E-497E-4C2B-985A-974464717D45}" name="Column6721" dataDxfId="19285" totalsRowDxfId="19284"/>
    <tableColumn id="6743" xr3:uid="{601E0F9D-53D2-44C2-A9E3-6E38D5DB74C5}" name="Column6722" dataDxfId="19283" totalsRowDxfId="19282"/>
    <tableColumn id="6744" xr3:uid="{075DCB67-54B9-4A6D-B77F-E0D23DA0ADA6}" name="Column6723" dataDxfId="19281" totalsRowDxfId="19280"/>
    <tableColumn id="6745" xr3:uid="{46B8CB36-7487-4559-80DF-13D350F84FAA}" name="Column6724" dataDxfId="19279" totalsRowDxfId="19278"/>
    <tableColumn id="6746" xr3:uid="{AF2CA892-412E-43FB-A175-57CBDF0E62F0}" name="Column6725" dataDxfId="19277" totalsRowDxfId="19276"/>
    <tableColumn id="6747" xr3:uid="{F17F91CE-F586-4839-9775-1B4DF497E9D5}" name="Column6726" dataDxfId="19275" totalsRowDxfId="19274"/>
    <tableColumn id="6748" xr3:uid="{FE8534D9-8902-4CC3-A3D6-3C09D1467BEA}" name="Column6727" dataDxfId="19273" totalsRowDxfId="19272"/>
    <tableColumn id="6749" xr3:uid="{E68C0B3E-97E7-4421-8EBD-21320D18E9C4}" name="Column6728" dataDxfId="19271" totalsRowDxfId="19270"/>
    <tableColumn id="6750" xr3:uid="{9A9DD15C-5F70-495B-B870-1FA2214FC07F}" name="Column6729" dataDxfId="19269" totalsRowDxfId="19268"/>
    <tableColumn id="6751" xr3:uid="{0DB3429D-55E9-499C-962D-BF565A46E514}" name="Column6730" dataDxfId="19267" totalsRowDxfId="19266"/>
    <tableColumn id="6752" xr3:uid="{F4342226-9043-4D7D-9751-D80EF30F129E}" name="Column6731" dataDxfId="19265" totalsRowDxfId="19264"/>
    <tableColumn id="6753" xr3:uid="{038ACCDC-3E71-46F5-AEC5-5EFA5E826287}" name="Column6732" dataDxfId="19263" totalsRowDxfId="19262"/>
    <tableColumn id="6754" xr3:uid="{89C637F5-A202-40E3-B3CF-7A31511DA1B6}" name="Column6733" dataDxfId="19261" totalsRowDxfId="19260"/>
    <tableColumn id="6755" xr3:uid="{35D81F22-2B46-478A-9623-DAD7374A21C1}" name="Column6734" dataDxfId="19259" totalsRowDxfId="19258"/>
    <tableColumn id="6756" xr3:uid="{E3D905ED-D201-476B-ACFF-CE94333B76B8}" name="Column6735" dataDxfId="19257" totalsRowDxfId="19256"/>
    <tableColumn id="6757" xr3:uid="{AC622739-C430-4C5D-AFA7-00238BCC8804}" name="Column6736" dataDxfId="19255" totalsRowDxfId="19254"/>
    <tableColumn id="6758" xr3:uid="{65FE3156-6368-4E2F-9130-A6C9A8C026C8}" name="Column6737" dataDxfId="19253" totalsRowDxfId="19252"/>
    <tableColumn id="6759" xr3:uid="{4DCF689E-859C-44BA-9CD6-37D1410CA574}" name="Column6738" dataDxfId="19251" totalsRowDxfId="19250"/>
    <tableColumn id="6760" xr3:uid="{6F654D08-1211-4398-90B4-D2D46E2168E8}" name="Column6739" dataDxfId="19249" totalsRowDxfId="19248"/>
    <tableColumn id="6761" xr3:uid="{A3580433-3EED-44B1-856A-C31297356E62}" name="Column6740" dataDxfId="19247" totalsRowDxfId="19246"/>
    <tableColumn id="6762" xr3:uid="{40D6ABBF-C246-429B-8721-F5A7FDF37C0D}" name="Column6741" dataDxfId="19245" totalsRowDxfId="19244"/>
    <tableColumn id="6763" xr3:uid="{22773B15-44B2-4DF6-9DBE-4EEBE9E2E243}" name="Column6742" dataDxfId="19243" totalsRowDxfId="19242"/>
    <tableColumn id="6764" xr3:uid="{F9A067A4-724C-46F5-ABEE-B1EDD7C27468}" name="Column6743" dataDxfId="19241" totalsRowDxfId="19240"/>
    <tableColumn id="6765" xr3:uid="{E26473C6-5946-4E06-8C5B-5FB21324DE55}" name="Column6744" dataDxfId="19239" totalsRowDxfId="19238"/>
    <tableColumn id="6766" xr3:uid="{66F4B223-74FD-421A-B49A-C04219FE1316}" name="Column6745" dataDxfId="19237" totalsRowDxfId="19236"/>
    <tableColumn id="6767" xr3:uid="{DA3122CB-FC96-4BBD-9138-A82C1FA11944}" name="Column6746" dataDxfId="19235" totalsRowDxfId="19234"/>
    <tableColumn id="6768" xr3:uid="{54A5313A-C903-47C0-83FB-5F266071113F}" name="Column6747" dataDxfId="19233" totalsRowDxfId="19232"/>
    <tableColumn id="6769" xr3:uid="{7CDAC820-D5C0-4FD6-A92F-31FF9F04BDBE}" name="Column6748" dataDxfId="19231" totalsRowDxfId="19230"/>
    <tableColumn id="6770" xr3:uid="{D8D084C3-DCE1-4703-8A2D-160BB0412C47}" name="Column6749" dataDxfId="19229" totalsRowDxfId="19228"/>
    <tableColumn id="6771" xr3:uid="{303F725C-1E06-4E51-9F20-0A6A2BB2F443}" name="Column6750" dataDxfId="19227" totalsRowDxfId="19226"/>
    <tableColumn id="6772" xr3:uid="{1A2DED99-BFA7-494F-B749-E4214A20F196}" name="Column6751" dataDxfId="19225" totalsRowDxfId="19224"/>
    <tableColumn id="6773" xr3:uid="{A2D83F04-56CC-4C97-835D-C1D43C2B393C}" name="Column6752" dataDxfId="19223" totalsRowDxfId="19222"/>
    <tableColumn id="6774" xr3:uid="{4FF18F44-621C-4D17-AF61-2EC2181D3116}" name="Column6753" dataDxfId="19221" totalsRowDxfId="19220"/>
    <tableColumn id="6775" xr3:uid="{BBC2BF7B-EB94-4206-90FA-E6BA9393FD12}" name="Column6754" dataDxfId="19219" totalsRowDxfId="19218"/>
    <tableColumn id="6776" xr3:uid="{22324881-4A7A-4DE5-A5C6-D5FE9CF9C46B}" name="Column6755" dataDxfId="19217" totalsRowDxfId="19216"/>
    <tableColumn id="6777" xr3:uid="{062E6845-4F3D-41BE-9BF3-AC0F814C6482}" name="Column6756" dataDxfId="19215" totalsRowDxfId="19214"/>
    <tableColumn id="6778" xr3:uid="{2C559F59-768E-4A9B-8F81-478C96E57536}" name="Column6757" dataDxfId="19213" totalsRowDxfId="19212"/>
    <tableColumn id="6779" xr3:uid="{329B0110-F87D-4E7F-BA1F-C3542F4A1B00}" name="Column6758" dataDxfId="19211" totalsRowDxfId="19210"/>
    <tableColumn id="6780" xr3:uid="{F3FCBF98-A159-40D7-B658-71E59B79C70F}" name="Column6759" dataDxfId="19209" totalsRowDxfId="19208"/>
    <tableColumn id="6781" xr3:uid="{EDA581AE-4F6D-44DD-ACD1-5968EBECD722}" name="Column6760" dataDxfId="19207" totalsRowDxfId="19206"/>
    <tableColumn id="6782" xr3:uid="{28F3FB2A-93A2-47A8-B335-C44E64FEE2FE}" name="Column6761" dataDxfId="19205" totalsRowDxfId="19204"/>
    <tableColumn id="6783" xr3:uid="{6B43A79C-8419-4337-BAE2-1D056DA136F9}" name="Column6762" dataDxfId="19203" totalsRowDxfId="19202"/>
    <tableColumn id="6784" xr3:uid="{B45017A6-9060-46A9-8088-B85ABFE9EAF5}" name="Column6763" dataDxfId="19201" totalsRowDxfId="19200"/>
    <tableColumn id="6785" xr3:uid="{163570F0-8E1F-47D9-B540-F7E4A234FAED}" name="Column6764" dataDxfId="19199" totalsRowDxfId="19198"/>
    <tableColumn id="6786" xr3:uid="{21D7C78F-508D-469B-B0E2-8F48279366A2}" name="Column6765" dataDxfId="19197" totalsRowDxfId="19196"/>
    <tableColumn id="6787" xr3:uid="{9CF5A570-40D7-4B21-B9D5-034274C88A8B}" name="Column6766" dataDxfId="19195" totalsRowDxfId="19194"/>
    <tableColumn id="6788" xr3:uid="{882D11D0-7ED1-429A-9396-0DF2DB67E61D}" name="Column6767" dataDxfId="19193" totalsRowDxfId="19192"/>
    <tableColumn id="6789" xr3:uid="{90D5F1BC-B221-438C-9C63-C8CC7AE538E3}" name="Column6768" dataDxfId="19191" totalsRowDxfId="19190"/>
    <tableColumn id="6790" xr3:uid="{B22AE6F0-BEFD-457C-9319-AB40D9F3D5A1}" name="Column6769" dataDxfId="19189" totalsRowDxfId="19188"/>
    <tableColumn id="6791" xr3:uid="{7F893F93-4382-410F-89A8-12F42474B437}" name="Column6770" dataDxfId="19187" totalsRowDxfId="19186"/>
    <tableColumn id="6792" xr3:uid="{486192C1-2BE4-461C-98BD-7F9DC24E58E1}" name="Column6771" dataDxfId="19185" totalsRowDxfId="19184"/>
    <tableColumn id="6793" xr3:uid="{5E3AD8DA-248F-4A1A-9DEE-1DFD30471715}" name="Column6772" dataDxfId="19183" totalsRowDxfId="19182"/>
    <tableColumn id="6794" xr3:uid="{9C86FD20-8A6B-45C5-B6B0-3FBCB5C91AAA}" name="Column6773" dataDxfId="19181" totalsRowDxfId="19180"/>
    <tableColumn id="6795" xr3:uid="{CAB1500A-9432-4B14-A166-8C2389413C6C}" name="Column6774" dataDxfId="19179" totalsRowDxfId="19178"/>
    <tableColumn id="6796" xr3:uid="{0D1E8C11-2997-4EC3-ABD3-CAB9643A9698}" name="Column6775" dataDxfId="19177" totalsRowDxfId="19176"/>
    <tableColumn id="6797" xr3:uid="{0BB76E43-2E94-4499-935F-6E7AB0BD3754}" name="Column6776" dataDxfId="19175" totalsRowDxfId="19174"/>
    <tableColumn id="6798" xr3:uid="{484956F8-5CA0-40BA-AFDA-954B4A1755DC}" name="Column6777" dataDxfId="19173" totalsRowDxfId="19172"/>
    <tableColumn id="6799" xr3:uid="{3CB8B237-82BC-468D-B25C-B2AB7BC3D81F}" name="Column6778" dataDxfId="19171" totalsRowDxfId="19170"/>
    <tableColumn id="6800" xr3:uid="{C05B46BF-736F-42EB-A417-B2F5EF5E0DC5}" name="Column6779" dataDxfId="19169" totalsRowDxfId="19168"/>
    <tableColumn id="6801" xr3:uid="{FCD8B183-99FF-4CF1-9D6C-AED898128718}" name="Column6780" dataDxfId="19167" totalsRowDxfId="19166"/>
    <tableColumn id="6802" xr3:uid="{BCFB9923-5418-4574-AADF-70C85F10748B}" name="Column6781" dataDxfId="19165" totalsRowDxfId="19164"/>
    <tableColumn id="6803" xr3:uid="{89D9400F-8C47-40C0-BFF5-09E49192DE93}" name="Column6782" dataDxfId="19163" totalsRowDxfId="19162"/>
    <tableColumn id="6804" xr3:uid="{E8C2FA7E-81EE-4BD9-A096-E5296006FBD9}" name="Column6783" dataDxfId="19161" totalsRowDxfId="19160"/>
    <tableColumn id="6805" xr3:uid="{2DC39750-EFBD-4481-87C6-C2377610C8A6}" name="Column6784" dataDxfId="19159" totalsRowDxfId="19158"/>
    <tableColumn id="6806" xr3:uid="{97C05B08-9AB4-46AA-9C1A-B9BB5F101851}" name="Column6785" dataDxfId="19157" totalsRowDxfId="19156"/>
    <tableColumn id="6807" xr3:uid="{496F063E-0C53-4F4F-9BDF-C4A2E61B19E0}" name="Column6786" dataDxfId="19155" totalsRowDxfId="19154"/>
    <tableColumn id="6808" xr3:uid="{C0F9D458-8558-490C-9FE5-507D41932FD7}" name="Column6787" dataDxfId="19153" totalsRowDxfId="19152"/>
    <tableColumn id="6809" xr3:uid="{7FFBED7B-1A01-4EDF-8972-880594BE391C}" name="Column6788" dataDxfId="19151" totalsRowDxfId="19150"/>
    <tableColumn id="6810" xr3:uid="{39F4282E-3F25-43FD-B8C0-1CF2BD66966E}" name="Column6789" dataDxfId="19149" totalsRowDxfId="19148"/>
    <tableColumn id="6811" xr3:uid="{FB9E2464-EDB8-4B49-B9CE-F06313BE9717}" name="Column6790" dataDxfId="19147" totalsRowDxfId="19146"/>
    <tableColumn id="6812" xr3:uid="{1DF54415-2245-4053-B541-EB926A9CB90E}" name="Column6791" dataDxfId="19145" totalsRowDxfId="19144"/>
    <tableColumn id="6813" xr3:uid="{EDAA1FC6-88B9-48E8-8C30-E93414C77940}" name="Column6792" dataDxfId="19143" totalsRowDxfId="19142"/>
    <tableColumn id="6814" xr3:uid="{C5128F61-BCF3-4A45-A701-CF019FB489F6}" name="Column6793" dataDxfId="19141" totalsRowDxfId="19140"/>
    <tableColumn id="6815" xr3:uid="{F5D60035-2C63-4952-B772-A5D9A2004522}" name="Column6794" dataDxfId="19139" totalsRowDxfId="19138"/>
    <tableColumn id="6816" xr3:uid="{BC1F5458-9968-4DC8-8D6C-775125F430DD}" name="Column6795" dataDxfId="19137" totalsRowDxfId="19136"/>
    <tableColumn id="6817" xr3:uid="{0B872DD5-E3B1-471B-8111-CB22BB289E6C}" name="Column6796" dataDxfId="19135" totalsRowDxfId="19134"/>
    <tableColumn id="6818" xr3:uid="{BCD1D382-CEC4-4654-99A3-7455E28FF55A}" name="Column6797" dataDxfId="19133" totalsRowDxfId="19132"/>
    <tableColumn id="6819" xr3:uid="{8868C5D3-8F35-492B-867D-99D8DBB255DE}" name="Column6798" dataDxfId="19131" totalsRowDxfId="19130"/>
    <tableColumn id="6820" xr3:uid="{7C9B96DD-3646-4EF2-A94B-FA3E90B033BD}" name="Column6799" dataDxfId="19129" totalsRowDxfId="19128"/>
    <tableColumn id="6821" xr3:uid="{92E5EC20-C277-4F8E-B4EB-E99EE6588143}" name="Column6800" dataDxfId="19127" totalsRowDxfId="19126"/>
    <tableColumn id="6822" xr3:uid="{A2980435-410C-4168-AA97-068648347D13}" name="Column6801" dataDxfId="19125" totalsRowDxfId="19124"/>
    <tableColumn id="6823" xr3:uid="{C0B3027D-413D-4B64-8D65-6D616DFD4D25}" name="Column6802" dataDxfId="19123" totalsRowDxfId="19122"/>
    <tableColumn id="6824" xr3:uid="{19C1F681-36A1-4E6E-9440-E630B0DFF300}" name="Column6803" dataDxfId="19121" totalsRowDxfId="19120"/>
    <tableColumn id="6825" xr3:uid="{12996921-1F47-4E5F-8B23-63F29FCE4B2B}" name="Column6804" dataDxfId="19119" totalsRowDxfId="19118"/>
    <tableColumn id="6826" xr3:uid="{7CCBEF02-2B0F-4275-9BC4-09C28FE22505}" name="Column6805" dataDxfId="19117" totalsRowDxfId="19116"/>
    <tableColumn id="6827" xr3:uid="{A3355D48-0214-44A8-A615-CF042E8C2253}" name="Column6806" dataDxfId="19115" totalsRowDxfId="19114"/>
    <tableColumn id="6828" xr3:uid="{2A4DF286-C2BE-4D70-8971-6FC3AA17A849}" name="Column6807" dataDxfId="19113" totalsRowDxfId="19112"/>
    <tableColumn id="6829" xr3:uid="{DAF0C39B-34D0-467F-97CE-4ED2BFD2E199}" name="Column6808" dataDxfId="19111" totalsRowDxfId="19110"/>
    <tableColumn id="6830" xr3:uid="{9131852F-A3DE-49DA-8D93-50AC75F93B0B}" name="Column6809" dataDxfId="19109" totalsRowDxfId="19108"/>
    <tableColumn id="6831" xr3:uid="{C8384499-9159-4226-AE78-618B7899C17E}" name="Column6810" dataDxfId="19107" totalsRowDxfId="19106"/>
    <tableColumn id="6832" xr3:uid="{3F787FD5-1724-4200-A0D5-BBC2DCF96308}" name="Column6811" dataDxfId="19105" totalsRowDxfId="19104"/>
    <tableColumn id="6833" xr3:uid="{E2CA1D18-CFB6-4ADD-B211-90ECAEF482C6}" name="Column6812" dataDxfId="19103" totalsRowDxfId="19102"/>
    <tableColumn id="6834" xr3:uid="{25ACED9F-3C01-42AF-B60B-8C15C2CE1F54}" name="Column6813" dataDxfId="19101" totalsRowDxfId="19100"/>
    <tableColumn id="6835" xr3:uid="{B642C079-748E-4690-A311-3A18F5FF412A}" name="Column6814" dataDxfId="19099" totalsRowDxfId="19098"/>
    <tableColumn id="6836" xr3:uid="{662FBD33-0CE7-4E1F-894A-F91FB5B99BD0}" name="Column6815" dataDxfId="19097" totalsRowDxfId="19096"/>
    <tableColumn id="6837" xr3:uid="{5DBE7163-33FA-4DBF-AA58-6F4E1376FD53}" name="Column6816" dataDxfId="19095" totalsRowDxfId="19094"/>
    <tableColumn id="6838" xr3:uid="{665A3D6E-1003-4340-8C72-18702757473A}" name="Column6817" dataDxfId="19093" totalsRowDxfId="19092"/>
    <tableColumn id="6839" xr3:uid="{6C74A7D5-C28C-488C-95C7-F96F992CB3EB}" name="Column6818" dataDxfId="19091" totalsRowDxfId="19090"/>
    <tableColumn id="6840" xr3:uid="{26E71919-A2EA-4FDC-843F-3B68A49FCAEA}" name="Column6819" dataDxfId="19089" totalsRowDxfId="19088"/>
    <tableColumn id="6841" xr3:uid="{B9E6C3B5-2DA5-4B91-9F4D-BA09638D7552}" name="Column6820" dataDxfId="19087" totalsRowDxfId="19086"/>
    <tableColumn id="6842" xr3:uid="{5A31FDFB-5F8F-4DCF-8FEC-D4B9E1E32AA4}" name="Column6821" dataDxfId="19085" totalsRowDxfId="19084"/>
    <tableColumn id="6843" xr3:uid="{F0082CD5-A880-473B-B5B4-7DF50B8C3AA3}" name="Column6822" dataDxfId="19083" totalsRowDxfId="19082"/>
    <tableColumn id="6844" xr3:uid="{A44F684F-B9DC-474C-B56F-F5810B3229E8}" name="Column6823" dataDxfId="19081" totalsRowDxfId="19080"/>
    <tableColumn id="6845" xr3:uid="{60FD73F5-DDBC-4468-8D7F-E54DD3DBDA1B}" name="Column6824" dataDxfId="19079" totalsRowDxfId="19078"/>
    <tableColumn id="6846" xr3:uid="{7B749B03-2212-4BC2-B147-AC8237FD2F7C}" name="Column6825" dataDxfId="19077" totalsRowDxfId="19076"/>
    <tableColumn id="6847" xr3:uid="{40EAF2A7-0D66-4E02-A79D-5FABB2DADAB8}" name="Column6826" dataDxfId="19075" totalsRowDxfId="19074"/>
    <tableColumn id="6848" xr3:uid="{E8CA1AEB-B2B1-4337-8309-767A0BBECB26}" name="Column6827" dataDxfId="19073" totalsRowDxfId="19072"/>
    <tableColumn id="6849" xr3:uid="{C796490A-C7EB-499B-8426-42F0D99CF789}" name="Column6828" dataDxfId="19071" totalsRowDxfId="19070"/>
    <tableColumn id="6850" xr3:uid="{D4FAC727-7011-49FB-B56F-317EDA085C07}" name="Column6829" dataDxfId="19069" totalsRowDxfId="19068"/>
    <tableColumn id="6851" xr3:uid="{1FD4E485-5B5D-4224-8509-DCE446FDA3EB}" name="Column6830" dataDxfId="19067" totalsRowDxfId="19066"/>
    <tableColumn id="6852" xr3:uid="{98788C19-C884-4ADC-B1FB-ED9E966DD1E7}" name="Column6831" dataDxfId="19065" totalsRowDxfId="19064"/>
    <tableColumn id="6853" xr3:uid="{5F8C144A-E599-4D35-8084-A7437F160B9B}" name="Column6832" dataDxfId="19063" totalsRowDxfId="19062"/>
    <tableColumn id="6854" xr3:uid="{264878B8-9799-4E5F-9271-14E5B8140C1C}" name="Column6833" dataDxfId="19061" totalsRowDxfId="19060"/>
    <tableColumn id="6855" xr3:uid="{30317364-8F6B-4F66-99B7-B926376EEC39}" name="Column6834" dataDxfId="19059" totalsRowDxfId="19058"/>
    <tableColumn id="6856" xr3:uid="{630392DA-74C8-4EA3-A82C-E42749927FE7}" name="Column6835" dataDxfId="19057" totalsRowDxfId="19056"/>
    <tableColumn id="6857" xr3:uid="{1CA09E43-B88A-4558-9831-560F7B7F398F}" name="Column6836" dataDxfId="19055" totalsRowDxfId="19054"/>
    <tableColumn id="6858" xr3:uid="{F7EEA09B-C795-418F-9C45-2F8D58A1935F}" name="Column6837" dataDxfId="19053" totalsRowDxfId="19052"/>
    <tableColumn id="6859" xr3:uid="{84E76345-B6CF-4250-9D93-6813583CD922}" name="Column6838" dataDxfId="19051" totalsRowDxfId="19050"/>
    <tableColumn id="6860" xr3:uid="{1854B51B-852D-4FEE-9D57-C38E39C943BB}" name="Column6839" dataDxfId="19049" totalsRowDxfId="19048"/>
    <tableColumn id="6861" xr3:uid="{0B631525-85C3-4C54-9A58-0EF094DA032A}" name="Column6840" dataDxfId="19047" totalsRowDxfId="19046"/>
    <tableColumn id="6862" xr3:uid="{C0FFCCBF-7FF7-44B1-A7D1-9941679BBD00}" name="Column6841" dataDxfId="19045" totalsRowDxfId="19044"/>
    <tableColumn id="6863" xr3:uid="{C8F311F6-464C-45C6-ADE2-F89E81AC0FF4}" name="Column6842" dataDxfId="19043" totalsRowDxfId="19042"/>
    <tableColumn id="6864" xr3:uid="{6ED9379E-B637-46C2-968B-A3E2D2906CAF}" name="Column6843" dataDxfId="19041" totalsRowDxfId="19040"/>
    <tableColumn id="6865" xr3:uid="{F9D9EC17-99C2-401B-A281-6359343C27D5}" name="Column6844" dataDxfId="19039" totalsRowDxfId="19038"/>
    <tableColumn id="6866" xr3:uid="{91D82348-E37E-4C1C-A8D9-FA763F431E03}" name="Column6845" dataDxfId="19037" totalsRowDxfId="19036"/>
    <tableColumn id="6867" xr3:uid="{41366437-6CF8-42BD-8A3A-CEBCB860289A}" name="Column6846" dataDxfId="19035" totalsRowDxfId="19034"/>
    <tableColumn id="6868" xr3:uid="{6214C974-4DD7-4485-82D4-4BDCF73F6EF0}" name="Column6847" dataDxfId="19033" totalsRowDxfId="19032"/>
    <tableColumn id="6869" xr3:uid="{B2D4FF94-0E55-4315-B14D-5A8B809D5BE1}" name="Column6848" dataDxfId="19031" totalsRowDxfId="19030"/>
    <tableColumn id="6870" xr3:uid="{827EB5AD-7A83-4662-84BD-33D57D9F79BA}" name="Column6849" dataDxfId="19029" totalsRowDxfId="19028"/>
    <tableColumn id="6871" xr3:uid="{5113075B-5F9F-4497-8F6D-0AFAFB78674F}" name="Column6850" dataDxfId="19027" totalsRowDxfId="19026"/>
    <tableColumn id="6872" xr3:uid="{95F98EF6-0313-4D6B-AE09-AA83A18935BB}" name="Column6851" dataDxfId="19025" totalsRowDxfId="19024"/>
    <tableColumn id="6873" xr3:uid="{5F42AE14-A084-42CB-BFF6-80DD55D92A74}" name="Column6852" dataDxfId="19023" totalsRowDxfId="19022"/>
    <tableColumn id="6874" xr3:uid="{31CED55A-EEAC-4913-A819-2A2007D9034A}" name="Column6853" dataDxfId="19021" totalsRowDxfId="19020"/>
    <tableColumn id="6875" xr3:uid="{7F27B7A9-3220-4FBE-8FC7-90B6685868AA}" name="Column6854" dataDxfId="19019" totalsRowDxfId="19018"/>
    <tableColumn id="6876" xr3:uid="{081D33DE-B391-452C-B783-3D101CEF46CD}" name="Column6855" dataDxfId="19017" totalsRowDxfId="19016"/>
    <tableColumn id="6877" xr3:uid="{BBA03882-1C19-4068-AFBB-E77ABCE13429}" name="Column6856" dataDxfId="19015" totalsRowDxfId="19014"/>
    <tableColumn id="6878" xr3:uid="{26D9CE69-9BEC-4011-A4CE-E297FA0AE32C}" name="Column6857" dataDxfId="19013" totalsRowDxfId="19012"/>
    <tableColumn id="6879" xr3:uid="{CA95AD15-BAC1-4832-9C83-01BE157F852F}" name="Column6858" dataDxfId="19011" totalsRowDxfId="19010"/>
    <tableColumn id="6880" xr3:uid="{698A77CF-E01F-432C-9543-40C53041C824}" name="Column6859" dataDxfId="19009" totalsRowDxfId="19008"/>
    <tableColumn id="6881" xr3:uid="{E6F276B5-41BF-4C98-874D-ED8DF88E0AC5}" name="Column6860" dataDxfId="19007" totalsRowDxfId="19006"/>
    <tableColumn id="6882" xr3:uid="{356575D4-6A33-48CD-83FE-97A493846A88}" name="Column6861" dataDxfId="19005" totalsRowDxfId="19004"/>
    <tableColumn id="6883" xr3:uid="{743FE481-9729-497F-A6C6-229F3D1F3E08}" name="Column6862" dataDxfId="19003" totalsRowDxfId="19002"/>
    <tableColumn id="6884" xr3:uid="{2B9D9C26-203D-4FEA-848D-AA679C41F6A4}" name="Column6863" dataDxfId="19001" totalsRowDxfId="19000"/>
    <tableColumn id="6885" xr3:uid="{4E38839C-DB52-4F75-87AE-853C02101A70}" name="Column6864" dataDxfId="18999" totalsRowDxfId="18998"/>
    <tableColumn id="6886" xr3:uid="{9BD1A5A2-8E86-4914-8027-639E59691EBE}" name="Column6865" dataDxfId="18997" totalsRowDxfId="18996"/>
    <tableColumn id="6887" xr3:uid="{805DA884-CD92-4ECE-8EBD-C7E87459E7D5}" name="Column6866" dataDxfId="18995" totalsRowDxfId="18994"/>
    <tableColumn id="6888" xr3:uid="{33C45E28-A213-4B9A-A3BE-5E078142091A}" name="Column6867" dataDxfId="18993" totalsRowDxfId="18992"/>
    <tableColumn id="6889" xr3:uid="{AC28AF82-AD60-4060-80B9-407085DB75E1}" name="Column6868" dataDxfId="18991" totalsRowDxfId="18990"/>
    <tableColumn id="6890" xr3:uid="{7685563C-0414-469F-B2A2-A36CD48D7F42}" name="Column6869" dataDxfId="18989" totalsRowDxfId="18988"/>
    <tableColumn id="6891" xr3:uid="{CE066097-030D-49CC-AF62-BF9E6447470E}" name="Column6870" dataDxfId="18987" totalsRowDxfId="18986"/>
    <tableColumn id="6892" xr3:uid="{87B05BAB-E04E-4ADA-B218-0D38E5A7AAB2}" name="Column6871" dataDxfId="18985" totalsRowDxfId="18984"/>
    <tableColumn id="6893" xr3:uid="{D43B7E56-1A05-4187-B809-37233DBA65D0}" name="Column6872" dataDxfId="18983" totalsRowDxfId="18982"/>
    <tableColumn id="6894" xr3:uid="{6154F09A-8618-46AD-88FB-B53E07A35C54}" name="Column6873" dataDxfId="18981" totalsRowDxfId="18980"/>
    <tableColumn id="6895" xr3:uid="{63C4008D-ACD1-44EB-B989-C12F3D8EE43D}" name="Column6874" dataDxfId="18979" totalsRowDxfId="18978"/>
    <tableColumn id="6896" xr3:uid="{872366F4-DB3E-4577-9716-64000AC3C748}" name="Column6875" dataDxfId="18977" totalsRowDxfId="18976"/>
    <tableColumn id="6897" xr3:uid="{7F2CD810-C2F4-43DD-AE57-849B274816A0}" name="Column6876" dataDxfId="18975" totalsRowDxfId="18974"/>
    <tableColumn id="6898" xr3:uid="{D957A4F8-A0D6-4A7B-A0D4-03FE9BC3CF27}" name="Column6877" dataDxfId="18973" totalsRowDxfId="18972"/>
    <tableColumn id="6899" xr3:uid="{757E2165-64D2-4896-96FB-5C31BDC6E638}" name="Column6878" dataDxfId="18971" totalsRowDxfId="18970"/>
    <tableColumn id="6900" xr3:uid="{0065147B-170C-4BD3-8E60-DA5D987D146A}" name="Column6879" dataDxfId="18969" totalsRowDxfId="18968"/>
    <tableColumn id="6901" xr3:uid="{C63D202B-986D-44CD-A364-71176CEB3E87}" name="Column6880" dataDxfId="18967" totalsRowDxfId="18966"/>
    <tableColumn id="6902" xr3:uid="{1748ADDD-4488-4B36-92C7-DBFECB0F2879}" name="Column6881" dataDxfId="18965" totalsRowDxfId="18964"/>
    <tableColumn id="6903" xr3:uid="{159994FE-F52D-42E5-A664-A97CDB3EDBA8}" name="Column6882" dataDxfId="18963" totalsRowDxfId="18962"/>
    <tableColumn id="6904" xr3:uid="{98FBDC60-7466-4C96-B5ED-A6663D4AE48B}" name="Column6883" dataDxfId="18961" totalsRowDxfId="18960"/>
    <tableColumn id="6905" xr3:uid="{6C6A8216-40F5-488D-BE3C-C1A51101FDDC}" name="Column6884" dataDxfId="18959" totalsRowDxfId="18958"/>
    <tableColumn id="6906" xr3:uid="{EBADB6AB-C97E-40EA-895A-9C7FF2C1E966}" name="Column6885" dataDxfId="18957" totalsRowDxfId="18956"/>
    <tableColumn id="6907" xr3:uid="{4E5ED050-9FE4-4D60-B3DE-DD050686108A}" name="Column6886" dataDxfId="18955" totalsRowDxfId="18954"/>
    <tableColumn id="6908" xr3:uid="{8E88E003-B25A-46EF-B7D0-8E174D40D5C9}" name="Column6887" dataDxfId="18953" totalsRowDxfId="18952"/>
    <tableColumn id="6909" xr3:uid="{E0970B18-42F9-449B-AE80-5AF06B60BAB3}" name="Column6888" dataDxfId="18951" totalsRowDxfId="18950"/>
    <tableColumn id="6910" xr3:uid="{07C9F28D-0AA6-4806-9CFB-42BD2B978B4E}" name="Column6889" dataDxfId="18949" totalsRowDxfId="18948"/>
    <tableColumn id="6911" xr3:uid="{7AC74ACE-548B-4C9E-983A-1C0CF31CAD68}" name="Column6890" dataDxfId="18947" totalsRowDxfId="18946"/>
    <tableColumn id="6912" xr3:uid="{D4241348-FA89-4623-952A-B99685172A29}" name="Column6891" dataDxfId="18945" totalsRowDxfId="18944"/>
    <tableColumn id="6913" xr3:uid="{1DEDA64D-9CC1-4CC7-ABBE-2ACCD239659F}" name="Column6892" dataDxfId="18943" totalsRowDxfId="18942"/>
    <tableColumn id="6914" xr3:uid="{9001CF61-B9F1-423C-8927-F25AA4DAFB4A}" name="Column6893" dataDxfId="18941" totalsRowDxfId="18940"/>
    <tableColumn id="6915" xr3:uid="{0ED4B3A6-7E5F-4F6F-8D38-A9191700FB76}" name="Column6894" dataDxfId="18939" totalsRowDxfId="18938"/>
    <tableColumn id="6916" xr3:uid="{93BDCB9B-BB7B-429D-AB01-C401D358947A}" name="Column6895" dataDxfId="18937" totalsRowDxfId="18936"/>
    <tableColumn id="6917" xr3:uid="{E8AB6D2F-B182-4255-A10F-4044D34BD524}" name="Column6896" dataDxfId="18935" totalsRowDxfId="18934"/>
    <tableColumn id="6918" xr3:uid="{7141BB1B-B802-49F9-8054-5B3051A0E2EE}" name="Column6897" dataDxfId="18933" totalsRowDxfId="18932"/>
    <tableColumn id="6919" xr3:uid="{F42E759D-29D7-47F5-9FD7-56FCAA5304FE}" name="Column6898" dataDxfId="18931" totalsRowDxfId="18930"/>
    <tableColumn id="6920" xr3:uid="{FE746DDE-469A-499D-BB53-7564A6233C3E}" name="Column6899" dataDxfId="18929" totalsRowDxfId="18928"/>
    <tableColumn id="6921" xr3:uid="{42D45311-9D3E-463F-BB8F-082D0E7C1D01}" name="Column6900" dataDxfId="18927" totalsRowDxfId="18926"/>
    <tableColumn id="6922" xr3:uid="{0FA594F3-3AA2-42AA-91C0-92CCE3642CD3}" name="Column6901" dataDxfId="18925" totalsRowDxfId="18924"/>
    <tableColumn id="6923" xr3:uid="{1D03BFAB-2271-4018-BBA2-A9F08E402CFB}" name="Column6902" dataDxfId="18923" totalsRowDxfId="18922"/>
    <tableColumn id="6924" xr3:uid="{140716E5-E8B7-42BA-A9B3-914DCC10C62D}" name="Column6903" dataDxfId="18921" totalsRowDxfId="18920"/>
    <tableColumn id="6925" xr3:uid="{C3A520DD-06EF-4E5F-BAE6-B9EBB79B4D87}" name="Column6904" dataDxfId="18919" totalsRowDxfId="18918"/>
    <tableColumn id="6926" xr3:uid="{2E0A5987-8993-461B-B24F-CA41E35DD367}" name="Column6905" dataDxfId="18917" totalsRowDxfId="18916"/>
    <tableColumn id="6927" xr3:uid="{350A4E33-3F16-4ECD-88C1-E01D13CDF9BC}" name="Column6906" dataDxfId="18915" totalsRowDxfId="18914"/>
    <tableColumn id="6928" xr3:uid="{2576345F-F999-4318-8824-89E154A3E710}" name="Column6907" dataDxfId="18913" totalsRowDxfId="18912"/>
    <tableColumn id="6929" xr3:uid="{DD149758-A18F-426C-B31A-60CCCE5FB59C}" name="Column6908" dataDxfId="18911" totalsRowDxfId="18910"/>
    <tableColumn id="6930" xr3:uid="{7F79A3FA-92C0-4F5F-9845-281BD52FC349}" name="Column6909" dataDxfId="18909" totalsRowDxfId="18908"/>
    <tableColumn id="6931" xr3:uid="{F63BA767-AE80-4C59-9578-F0F4F6D733AB}" name="Column6910" dataDxfId="18907" totalsRowDxfId="18906"/>
    <tableColumn id="6932" xr3:uid="{F50D4C7C-09B1-4246-94C4-A2951694682B}" name="Column6911" dataDxfId="18905" totalsRowDxfId="18904"/>
    <tableColumn id="6933" xr3:uid="{FE87568D-118B-44D1-B27C-DBD51D1B3273}" name="Column6912" dataDxfId="18903" totalsRowDxfId="18902"/>
    <tableColumn id="6934" xr3:uid="{81897595-5BD6-49DA-BC84-F5D861D453B5}" name="Column6913" dataDxfId="18901" totalsRowDxfId="18900"/>
    <tableColumn id="6935" xr3:uid="{60753191-B97A-49DD-A1ED-9A66C6613A93}" name="Column6914" dataDxfId="18899" totalsRowDxfId="18898"/>
    <tableColumn id="6936" xr3:uid="{B57B019E-D970-41BD-A302-50705FC8A952}" name="Column6915" dataDxfId="18897" totalsRowDxfId="18896"/>
    <tableColumn id="6937" xr3:uid="{8D9D7890-7881-41A7-8095-6DF92D80E4EB}" name="Column6916" dataDxfId="18895" totalsRowDxfId="18894"/>
    <tableColumn id="6938" xr3:uid="{1D25E2CF-2C16-416F-8055-29807F01EE2C}" name="Column6917" dataDxfId="18893" totalsRowDxfId="18892"/>
    <tableColumn id="6939" xr3:uid="{5C4DEBFB-80F7-4A66-A751-F53AF9710775}" name="Column6918" dataDxfId="18891" totalsRowDxfId="18890"/>
    <tableColumn id="6940" xr3:uid="{6F3E2298-D535-4800-9690-99731DD83A57}" name="Column6919" dataDxfId="18889" totalsRowDxfId="18888"/>
    <tableColumn id="6941" xr3:uid="{A197C870-B07D-4AEF-A1E9-8D17551F4F07}" name="Column6920" dataDxfId="18887" totalsRowDxfId="18886"/>
    <tableColumn id="6942" xr3:uid="{C95A99A3-C3E8-4CD1-8932-3B80A363D332}" name="Column6921" dataDxfId="18885" totalsRowDxfId="18884"/>
    <tableColumn id="6943" xr3:uid="{726922AC-BB78-4033-9178-6DFA9BD059D7}" name="Column6922" dataDxfId="18883" totalsRowDxfId="18882"/>
    <tableColumn id="6944" xr3:uid="{2A3E57AC-F6C6-47D0-9954-5E94B7A4581C}" name="Column6923" dataDxfId="18881" totalsRowDxfId="18880"/>
    <tableColumn id="6945" xr3:uid="{137531C6-BDA4-414A-A4C4-83DF2CE01E97}" name="Column6924" dataDxfId="18879" totalsRowDxfId="18878"/>
    <tableColumn id="6946" xr3:uid="{84311558-AC5F-46F5-9845-61C2671A3576}" name="Column6925" dataDxfId="18877" totalsRowDxfId="18876"/>
    <tableColumn id="6947" xr3:uid="{2C8F673E-5711-4E07-8B27-7BCF813C3E15}" name="Column6926" dataDxfId="18875" totalsRowDxfId="18874"/>
    <tableColumn id="6948" xr3:uid="{4ED70B46-FDE2-42DD-AC49-729A948507DB}" name="Column6927" dataDxfId="18873" totalsRowDxfId="18872"/>
    <tableColumn id="6949" xr3:uid="{4B576106-5898-4433-AF9A-97E24D508AB1}" name="Column6928" dataDxfId="18871" totalsRowDxfId="18870"/>
    <tableColumn id="6950" xr3:uid="{28C71C01-AE3A-4181-AEDF-E72C311D8F77}" name="Column6929" dataDxfId="18869" totalsRowDxfId="18868"/>
    <tableColumn id="6951" xr3:uid="{5EF09992-0117-4849-B758-99C4D6008BD1}" name="Column6930" dataDxfId="18867" totalsRowDxfId="18866"/>
    <tableColumn id="6952" xr3:uid="{98390E56-EC90-44D2-A034-FECBAA5AE1C1}" name="Column6931" dataDxfId="18865" totalsRowDxfId="18864"/>
    <tableColumn id="6953" xr3:uid="{C686BDB0-847A-4AF1-BA12-CA6523AF323D}" name="Column6932" dataDxfId="18863" totalsRowDxfId="18862"/>
    <tableColumn id="6954" xr3:uid="{D20A38EF-E193-4563-A7E8-1A15BC52B8C4}" name="Column6933" dataDxfId="18861" totalsRowDxfId="18860"/>
    <tableColumn id="6955" xr3:uid="{559FEC49-7080-43CA-81E0-5BA2F7CDACE4}" name="Column6934" dataDxfId="18859" totalsRowDxfId="18858"/>
    <tableColumn id="6956" xr3:uid="{F92BF0AB-9518-42D5-B7F5-DCA35AF2914F}" name="Column6935" dataDxfId="18857" totalsRowDxfId="18856"/>
    <tableColumn id="6957" xr3:uid="{F7E53B20-3ABF-4745-ABDD-FEFF84CB5199}" name="Column6936" dataDxfId="18855" totalsRowDxfId="18854"/>
    <tableColumn id="6958" xr3:uid="{4D101128-1BD5-4C68-A342-48CD898A2DF1}" name="Column6937" dataDxfId="18853" totalsRowDxfId="18852"/>
    <tableColumn id="6959" xr3:uid="{2E23117C-471E-4E6F-B4C6-76B6AFAE7DE1}" name="Column6938" dataDxfId="18851" totalsRowDxfId="18850"/>
    <tableColumn id="6960" xr3:uid="{87D7E0C5-D53F-49CB-B4EE-439898EF5C5B}" name="Column6939" dataDxfId="18849" totalsRowDxfId="18848"/>
    <tableColumn id="6961" xr3:uid="{C430EED5-5CB2-4E19-ABDB-593494F88781}" name="Column6940" dataDxfId="18847" totalsRowDxfId="18846"/>
    <tableColumn id="6962" xr3:uid="{FD997DED-7BC6-4D64-9C57-37BEBCB8E2F5}" name="Column6941" dataDxfId="18845" totalsRowDxfId="18844"/>
    <tableColumn id="6963" xr3:uid="{BC70B6F6-0D0B-46EF-9AD1-C7615E0ADE4F}" name="Column6942" dataDxfId="18843" totalsRowDxfId="18842"/>
    <tableColumn id="6964" xr3:uid="{3F734630-3E54-4498-8D23-1379CD70C4E3}" name="Column6943" dataDxfId="18841" totalsRowDxfId="18840"/>
    <tableColumn id="6965" xr3:uid="{4F90AFE5-B238-4F3C-8063-EB99BC378FFB}" name="Column6944" dataDxfId="18839" totalsRowDxfId="18838"/>
    <tableColumn id="6966" xr3:uid="{1E809DD8-2CFF-4014-AD63-57CFAD2393EA}" name="Column6945" dataDxfId="18837" totalsRowDxfId="18836"/>
    <tableColumn id="6967" xr3:uid="{3BD46BDC-A6F9-4598-B6F4-AE1B04A9186C}" name="Column6946" dataDxfId="18835" totalsRowDxfId="18834"/>
    <tableColumn id="6968" xr3:uid="{364DE2BF-DC4D-4B67-A13E-A2A88881FD0A}" name="Column6947" dataDxfId="18833" totalsRowDxfId="18832"/>
    <tableColumn id="6969" xr3:uid="{26DA8CE0-12D6-45C9-8626-3124903824E2}" name="Column6948" dataDxfId="18831" totalsRowDxfId="18830"/>
    <tableColumn id="6970" xr3:uid="{FC548012-DDB3-49A9-90B3-799A86CC0132}" name="Column6949" dataDxfId="18829" totalsRowDxfId="18828"/>
    <tableColumn id="6971" xr3:uid="{FD9A93C4-9E0F-4D19-AE79-76B1E2262980}" name="Column6950" dataDxfId="18827" totalsRowDxfId="18826"/>
    <tableColumn id="6972" xr3:uid="{EBC27E48-4408-4F1D-BD13-77222184A5E2}" name="Column6951" dataDxfId="18825" totalsRowDxfId="18824"/>
    <tableColumn id="6973" xr3:uid="{2F6672D9-2D8F-4298-A5F7-5BB8F1C190FE}" name="Column6952" dataDxfId="18823" totalsRowDxfId="18822"/>
    <tableColumn id="6974" xr3:uid="{4B7AAE43-08A9-4EFC-B663-D0A0BF70103D}" name="Column6953" dataDxfId="18821" totalsRowDxfId="18820"/>
    <tableColumn id="6975" xr3:uid="{2338D4F2-7BE8-4A98-B4FF-1B3202F58918}" name="Column6954" dataDxfId="18819" totalsRowDxfId="18818"/>
    <tableColumn id="6976" xr3:uid="{A6CF7330-86B2-49E9-BF33-4590822B6F3B}" name="Column6955" dataDxfId="18817" totalsRowDxfId="18816"/>
    <tableColumn id="6977" xr3:uid="{584EC990-935E-47E8-95A5-238A7D1FD1C7}" name="Column6956" dataDxfId="18815" totalsRowDxfId="18814"/>
    <tableColumn id="6978" xr3:uid="{6BDE783A-4995-4260-9E0B-B3DC3B92867F}" name="Column6957" dataDxfId="18813" totalsRowDxfId="18812"/>
    <tableColumn id="6979" xr3:uid="{89C76C66-20D2-4690-B38E-13BFCE788C86}" name="Column6958" dataDxfId="18811" totalsRowDxfId="18810"/>
    <tableColumn id="6980" xr3:uid="{9ED6D0E3-3892-4CEE-BDEA-00AF9FFA453B}" name="Column6959" dataDxfId="18809" totalsRowDxfId="18808"/>
    <tableColumn id="6981" xr3:uid="{F209F8B9-C7B4-430B-B717-E9B85109F14C}" name="Column6960" dataDxfId="18807" totalsRowDxfId="18806"/>
    <tableColumn id="6982" xr3:uid="{1E8290AB-F1AD-4AE8-B6BA-FC1F605BFE6A}" name="Column6961" dataDxfId="18805" totalsRowDxfId="18804"/>
    <tableColumn id="6983" xr3:uid="{AE022FDC-1977-423D-9450-087549A174B0}" name="Column6962" dataDxfId="18803" totalsRowDxfId="18802"/>
    <tableColumn id="6984" xr3:uid="{FE3B2C33-E162-4F60-B579-D7F4710D95B1}" name="Column6963" dataDxfId="18801" totalsRowDxfId="18800"/>
    <tableColumn id="6985" xr3:uid="{BDF284BE-F8B0-4FEC-9B67-832E860C2391}" name="Column6964" dataDxfId="18799" totalsRowDxfId="18798"/>
    <tableColumn id="6986" xr3:uid="{11816B2A-E008-401D-875F-625125F840FD}" name="Column6965" dataDxfId="18797" totalsRowDxfId="18796"/>
    <tableColumn id="6987" xr3:uid="{1FB8B6AA-2EE1-49F6-B950-A49E4D5AFA65}" name="Column6966" dataDxfId="18795" totalsRowDxfId="18794"/>
    <tableColumn id="6988" xr3:uid="{3C5CCB91-ECEB-463A-9CAD-44CD5B242E0B}" name="Column6967" dataDxfId="18793" totalsRowDxfId="18792"/>
    <tableColumn id="6989" xr3:uid="{1FCF423C-3A57-464A-AFED-C5C0400C64AA}" name="Column6968" dataDxfId="18791" totalsRowDxfId="18790"/>
    <tableColumn id="6990" xr3:uid="{81614250-F824-49EA-9D65-033E3FDE996C}" name="Column6969" dataDxfId="18789" totalsRowDxfId="18788"/>
    <tableColumn id="6991" xr3:uid="{08AF8AC3-2F1A-492D-96D8-B4895A64056C}" name="Column6970" dataDxfId="18787" totalsRowDxfId="18786"/>
    <tableColumn id="6992" xr3:uid="{FE756D9C-D5BD-4D3C-ACCB-9DE4509562E0}" name="Column6971" dataDxfId="18785" totalsRowDxfId="18784"/>
    <tableColumn id="6993" xr3:uid="{B80C7D1D-A3BA-4723-9255-5F842F93593B}" name="Column6972" dataDxfId="18783" totalsRowDxfId="18782"/>
    <tableColumn id="6994" xr3:uid="{DF5DC252-FA34-461C-AE8D-49D25DE4C9F5}" name="Column6973" dataDxfId="18781" totalsRowDxfId="18780"/>
    <tableColumn id="6995" xr3:uid="{3C9446C9-C369-455D-B144-A27E4D0578F6}" name="Column6974" dataDxfId="18779" totalsRowDxfId="18778"/>
    <tableColumn id="6996" xr3:uid="{9A44FC98-25DB-4391-B065-B9B406DC1AEB}" name="Column6975" dataDxfId="18777" totalsRowDxfId="18776"/>
    <tableColumn id="6997" xr3:uid="{43BA04F3-A347-49DB-877B-4681A8940427}" name="Column6976" dataDxfId="18775" totalsRowDxfId="18774"/>
    <tableColumn id="6998" xr3:uid="{FBC40F88-4CBB-4308-AF4B-18ABA8D337A3}" name="Column6977" dataDxfId="18773" totalsRowDxfId="18772"/>
    <tableColumn id="6999" xr3:uid="{A685E7CD-8017-4177-8FD2-4DE2A5FC6873}" name="Column6978" dataDxfId="18771" totalsRowDxfId="18770"/>
    <tableColumn id="7000" xr3:uid="{27C16B3E-B77C-4B2B-AEA6-966F48B4CE77}" name="Column6979" dataDxfId="18769" totalsRowDxfId="18768"/>
    <tableColumn id="7001" xr3:uid="{68ED17F7-46CA-4582-84E1-249BD1BDBBAB}" name="Column6980" dataDxfId="18767" totalsRowDxfId="18766"/>
    <tableColumn id="7002" xr3:uid="{EC923B19-41D5-4704-A163-7AF398A0218F}" name="Column6981" dataDxfId="18765" totalsRowDxfId="18764"/>
    <tableColumn id="7003" xr3:uid="{9382B6B8-47F4-4B8E-A74F-27612E615D72}" name="Column6982" dataDxfId="18763" totalsRowDxfId="18762"/>
    <tableColumn id="7004" xr3:uid="{E51E836C-F658-4E20-9E28-5F4FF416258A}" name="Column6983" dataDxfId="18761" totalsRowDxfId="18760"/>
    <tableColumn id="7005" xr3:uid="{2E90BF01-CC73-4522-81F0-E45F4C97B19A}" name="Column6984" dataDxfId="18759" totalsRowDxfId="18758"/>
    <tableColumn id="7006" xr3:uid="{C5973EC8-E56B-4435-A985-D92C014B54A8}" name="Column6985" dataDxfId="18757" totalsRowDxfId="18756"/>
    <tableColumn id="7007" xr3:uid="{89D388AD-645D-470F-BD45-F30107CB230F}" name="Column6986" dataDxfId="18755" totalsRowDxfId="18754"/>
    <tableColumn id="7008" xr3:uid="{5B4F9856-3532-4E0E-8F65-D2CAC96207CA}" name="Column6987" dataDxfId="18753" totalsRowDxfId="18752"/>
    <tableColumn id="7009" xr3:uid="{FEF9F94B-FD66-4B2F-9A28-BA3A8ECFF7BD}" name="Column6988" dataDxfId="18751" totalsRowDxfId="18750"/>
    <tableColumn id="7010" xr3:uid="{4A9C8E60-71D2-49C1-85CF-FB71578254E9}" name="Column6989" dataDxfId="18749" totalsRowDxfId="18748"/>
    <tableColumn id="7011" xr3:uid="{C8FA315B-D01D-4024-BED2-54E8E003F56D}" name="Column6990" dataDxfId="18747" totalsRowDxfId="18746"/>
    <tableColumn id="7012" xr3:uid="{3E93C715-12AD-4581-9256-D7A0E047564C}" name="Column6991" dataDxfId="18745" totalsRowDxfId="18744"/>
    <tableColumn id="7013" xr3:uid="{AA22B507-1CB6-4231-A11E-8D77FF7E2848}" name="Column6992" dataDxfId="18743" totalsRowDxfId="18742"/>
    <tableColumn id="7014" xr3:uid="{6DEB46D5-B079-4620-8CDA-D3F8B425BAA5}" name="Column6993" dataDxfId="18741" totalsRowDxfId="18740"/>
    <tableColumn id="7015" xr3:uid="{A5CB87DB-33C9-4BA1-B409-3319BB9C31D5}" name="Column6994" dataDxfId="18739" totalsRowDxfId="18738"/>
    <tableColumn id="7016" xr3:uid="{735FCF1C-EC43-4EFC-9E58-A8F05EEC74BB}" name="Column6995" dataDxfId="18737" totalsRowDxfId="18736"/>
    <tableColumn id="7017" xr3:uid="{2C358D52-EA32-444B-B5B7-C0C2D60D0A19}" name="Column6996" dataDxfId="18735" totalsRowDxfId="18734"/>
    <tableColumn id="7018" xr3:uid="{13548EB1-E559-4173-9EDD-7935D7EB874A}" name="Column6997" dataDxfId="18733" totalsRowDxfId="18732"/>
    <tableColumn id="7019" xr3:uid="{A7930A84-23FD-4649-9FE3-FC1F138906E8}" name="Column6998" dataDxfId="18731" totalsRowDxfId="18730"/>
    <tableColumn id="7020" xr3:uid="{699DDFE9-8B38-443F-BF88-322C88276939}" name="Column6999" dataDxfId="18729" totalsRowDxfId="18728"/>
    <tableColumn id="7021" xr3:uid="{5B5FDD93-6FE2-44D6-BDE4-47528E0D74B3}" name="Column7000" dataDxfId="18727" totalsRowDxfId="18726"/>
    <tableColumn id="7022" xr3:uid="{2062B16A-B7EF-4F46-AB3A-12CA0587EAC2}" name="Column7001" dataDxfId="18725" totalsRowDxfId="18724"/>
    <tableColumn id="7023" xr3:uid="{72337D44-B05E-4618-B78B-98E848F19AEB}" name="Column7002" dataDxfId="18723" totalsRowDxfId="18722"/>
    <tableColumn id="7024" xr3:uid="{C283DA26-B501-40F0-BAC3-A6AA8C1CE464}" name="Column7003" dataDxfId="18721" totalsRowDxfId="18720"/>
    <tableColumn id="7025" xr3:uid="{A1039E0E-FEFB-441C-9BFB-DA590AFA7423}" name="Column7004" dataDxfId="18719" totalsRowDxfId="18718"/>
    <tableColumn id="7026" xr3:uid="{D6056CD8-E1A5-4AA9-BEA1-E5C4C5664469}" name="Column7005" dataDxfId="18717" totalsRowDxfId="18716"/>
    <tableColumn id="7027" xr3:uid="{A626D2B8-6545-409F-9A5B-5D2AB5AAAF1D}" name="Column7006" dataDxfId="18715" totalsRowDxfId="18714"/>
    <tableColumn id="7028" xr3:uid="{A4F99584-453C-478A-9F98-0EFF52555B06}" name="Column7007" dataDxfId="18713" totalsRowDxfId="18712"/>
    <tableColumn id="7029" xr3:uid="{8E55D671-7AEA-4910-A873-7038C72A0730}" name="Column7008" dataDxfId="18711" totalsRowDxfId="18710"/>
    <tableColumn id="7030" xr3:uid="{9B5AE916-F44C-4805-A234-FB07104DE771}" name="Column7009" dataDxfId="18709" totalsRowDxfId="18708"/>
    <tableColumn id="7031" xr3:uid="{14F8F6F2-4481-4676-B0F0-E4E0CA65C3B4}" name="Column7010" dataDxfId="18707" totalsRowDxfId="18706"/>
    <tableColumn id="7032" xr3:uid="{426ECCE9-FA6B-42BA-98C5-B058002286AE}" name="Column7011" dataDxfId="18705" totalsRowDxfId="18704"/>
    <tableColumn id="7033" xr3:uid="{970BFE14-9556-4D9C-A64B-E7CE33DEBD8E}" name="Column7012" dataDxfId="18703" totalsRowDxfId="18702"/>
    <tableColumn id="7034" xr3:uid="{80527B57-2EBD-4A80-9F55-CF3D80BE99DC}" name="Column7013" dataDxfId="18701" totalsRowDxfId="18700"/>
    <tableColumn id="7035" xr3:uid="{BB789D68-40E5-444F-A5AC-30B098F26E9C}" name="Column7014" dataDxfId="18699" totalsRowDxfId="18698"/>
    <tableColumn id="7036" xr3:uid="{5CF09137-F634-4396-90CA-C122E9B875B6}" name="Column7015" dataDxfId="18697" totalsRowDxfId="18696"/>
    <tableColumn id="7037" xr3:uid="{BFE6EE7E-8A33-4446-B4BB-F132F5749107}" name="Column7016" dataDxfId="18695" totalsRowDxfId="18694"/>
    <tableColumn id="7038" xr3:uid="{A27C5E0E-D947-4174-BD96-45BB0A4C68D7}" name="Column7017" dataDxfId="18693" totalsRowDxfId="18692"/>
    <tableColumn id="7039" xr3:uid="{DE6ABD6C-F6BE-43AE-9432-C95C0D3002BA}" name="Column7018" dataDxfId="18691" totalsRowDxfId="18690"/>
    <tableColumn id="7040" xr3:uid="{DDD04ED0-A014-4877-AD03-589AAEDCACBE}" name="Column7019" dataDxfId="18689" totalsRowDxfId="18688"/>
    <tableColumn id="7041" xr3:uid="{8B55365E-B48D-4D7D-BA97-596FD204A8F5}" name="Column7020" dataDxfId="18687" totalsRowDxfId="18686"/>
    <tableColumn id="7042" xr3:uid="{147AAD96-4E6C-4FC0-8B14-1BBDABCB8302}" name="Column7021" dataDxfId="18685" totalsRowDxfId="18684"/>
    <tableColumn id="7043" xr3:uid="{0D738E8D-5DBA-4886-8E42-87025C846A4C}" name="Column7022" dataDxfId="18683" totalsRowDxfId="18682"/>
    <tableColumn id="7044" xr3:uid="{9054C246-D0B3-4787-AA2C-BDD737BB4D21}" name="Column7023" dataDxfId="18681" totalsRowDxfId="18680"/>
    <tableColumn id="7045" xr3:uid="{804CF1FF-4A8A-4E89-B8F8-DDBD3D939A58}" name="Column7024" dataDxfId="18679" totalsRowDxfId="18678"/>
    <tableColumn id="7046" xr3:uid="{CBC7A249-E7C4-4FE0-9455-2B6750ECF223}" name="Column7025" dataDxfId="18677" totalsRowDxfId="18676"/>
    <tableColumn id="7047" xr3:uid="{45CA54A7-2FAB-4D14-86B3-35C3C5FFFCCD}" name="Column7026" dataDxfId="18675" totalsRowDxfId="18674"/>
    <tableColumn id="7048" xr3:uid="{0791986F-57F8-45E5-86BF-6634F4A1515D}" name="Column7027" dataDxfId="18673" totalsRowDxfId="18672"/>
    <tableColumn id="7049" xr3:uid="{9CE5F0A9-759C-4401-9113-01E2418C371C}" name="Column7028" dataDxfId="18671" totalsRowDxfId="18670"/>
    <tableColumn id="7050" xr3:uid="{A9DB6144-207E-4508-8EE9-040E7ED591E8}" name="Column7029" dataDxfId="18669" totalsRowDxfId="18668"/>
    <tableColumn id="7051" xr3:uid="{4B780016-0A58-4ED1-94B1-93154471DF50}" name="Column7030" dataDxfId="18667" totalsRowDxfId="18666"/>
    <tableColumn id="7052" xr3:uid="{E7F2409F-47CE-4878-87E7-FEB28164C2EC}" name="Column7031" dataDxfId="18665" totalsRowDxfId="18664"/>
    <tableColumn id="7053" xr3:uid="{D779F0D5-C257-4C17-8DBA-54AD3BBEB4BC}" name="Column7032" dataDxfId="18663" totalsRowDxfId="18662"/>
    <tableColumn id="7054" xr3:uid="{AA2C8D2D-9BB2-4BF2-B774-0B697071FB5E}" name="Column7033" dataDxfId="18661" totalsRowDxfId="18660"/>
    <tableColumn id="7055" xr3:uid="{C4E449F1-1F24-4DF2-B7A0-16DE7B298D79}" name="Column7034" dataDxfId="18659" totalsRowDxfId="18658"/>
    <tableColumn id="7056" xr3:uid="{96D99946-B8F9-447F-B584-68AE197FAABB}" name="Column7035" dataDxfId="18657" totalsRowDxfId="18656"/>
    <tableColumn id="7057" xr3:uid="{5271EFED-8D6A-413D-930D-73E76D744E3F}" name="Column7036" dataDxfId="18655" totalsRowDxfId="18654"/>
    <tableColumn id="7058" xr3:uid="{B3B47244-4749-4453-B905-DA5EECDC1A0E}" name="Column7037" dataDxfId="18653" totalsRowDxfId="18652"/>
    <tableColumn id="7059" xr3:uid="{3AA7F169-C178-45E7-AD46-776FC03C67DA}" name="Column7038" dataDxfId="18651" totalsRowDxfId="18650"/>
    <tableColumn id="7060" xr3:uid="{1247B581-ACB0-407C-B4ED-F1307A3F0F06}" name="Column7039" dataDxfId="18649" totalsRowDxfId="18648"/>
    <tableColumn id="7061" xr3:uid="{01910B01-E3DB-4CDA-AE2A-B47A7102B6B5}" name="Column7040" dataDxfId="18647" totalsRowDxfId="18646"/>
    <tableColumn id="7062" xr3:uid="{0F6325B1-F190-4678-8340-B64D138E5727}" name="Column7041" dataDxfId="18645" totalsRowDxfId="18644"/>
    <tableColumn id="7063" xr3:uid="{AB5D1DA0-6D2B-49DA-8AAD-93E628875A2E}" name="Column7042" dataDxfId="18643" totalsRowDxfId="18642"/>
    <tableColumn id="7064" xr3:uid="{17DE0045-9571-40B0-9388-F4CC4414BCDD}" name="Column7043" dataDxfId="18641" totalsRowDxfId="18640"/>
    <tableColumn id="7065" xr3:uid="{47CE603E-FC5F-402D-84A6-244055EE8C99}" name="Column7044" dataDxfId="18639" totalsRowDxfId="18638"/>
    <tableColumn id="7066" xr3:uid="{8F0E8DDC-0603-4EC6-9871-21E5B8143383}" name="Column7045" dataDxfId="18637" totalsRowDxfId="18636"/>
    <tableColumn id="7067" xr3:uid="{84054391-5562-4D29-9B19-DD5AE501A010}" name="Column7046" dataDxfId="18635" totalsRowDxfId="18634"/>
    <tableColumn id="7068" xr3:uid="{1FA1C2F1-E7E4-4C89-A515-60C3F996DDCE}" name="Column7047" dataDxfId="18633" totalsRowDxfId="18632"/>
    <tableColumn id="7069" xr3:uid="{56297905-E1D0-4866-B2EC-B5C9B52E32C1}" name="Column7048" dataDxfId="18631" totalsRowDxfId="18630"/>
    <tableColumn id="7070" xr3:uid="{704D1BB3-ECCE-458F-AA95-5922F5909D3D}" name="Column7049" dataDxfId="18629" totalsRowDxfId="18628"/>
    <tableColumn id="7071" xr3:uid="{766FDBC4-A2EC-444E-830F-E40780990730}" name="Column7050" dataDxfId="18627" totalsRowDxfId="18626"/>
    <tableColumn id="7072" xr3:uid="{3141283B-929F-4330-AD41-BB52774880EC}" name="Column7051" dataDxfId="18625" totalsRowDxfId="18624"/>
    <tableColumn id="7073" xr3:uid="{DC087B4A-4B57-4684-9C99-7934227323A6}" name="Column7052" dataDxfId="18623" totalsRowDxfId="18622"/>
    <tableColumn id="7074" xr3:uid="{8189DA2A-4ECD-4375-A4E2-9970789965DE}" name="Column7053" dataDxfId="18621" totalsRowDxfId="18620"/>
    <tableColumn id="7075" xr3:uid="{4800AAC1-C13E-4D06-A51A-0F96E134256F}" name="Column7054" dataDxfId="18619" totalsRowDxfId="18618"/>
    <tableColumn id="7076" xr3:uid="{5FF376CB-B587-467E-83BF-0C6B212AC1C4}" name="Column7055" dataDxfId="18617" totalsRowDxfId="18616"/>
    <tableColumn id="7077" xr3:uid="{5E435A0D-8575-4824-B138-27EBA40026EB}" name="Column7056" dataDxfId="18615" totalsRowDxfId="18614"/>
    <tableColumn id="7078" xr3:uid="{7650B445-6AAB-4092-89EA-0CB396B4AC4C}" name="Column7057" dataDxfId="18613" totalsRowDxfId="18612"/>
    <tableColumn id="7079" xr3:uid="{9D636D73-269F-42D7-B43E-BDFD21D846F1}" name="Column7058" dataDxfId="18611" totalsRowDxfId="18610"/>
    <tableColumn id="7080" xr3:uid="{E17AF3F8-7DBB-409C-B2F1-000A1CB0F265}" name="Column7059" dataDxfId="18609" totalsRowDxfId="18608"/>
    <tableColumn id="7081" xr3:uid="{AFC01158-AE4F-4155-AC4A-A7419BD46C43}" name="Column7060" dataDxfId="18607" totalsRowDxfId="18606"/>
    <tableColumn id="7082" xr3:uid="{B790EB5B-046E-4FF8-AFD8-6E6990529628}" name="Column7061" dataDxfId="18605" totalsRowDxfId="18604"/>
    <tableColumn id="7083" xr3:uid="{ABCC972C-45E9-4816-A639-849683F64A10}" name="Column7062" dataDxfId="18603" totalsRowDxfId="18602"/>
    <tableColumn id="7084" xr3:uid="{72661B4F-C10E-4B62-9E4D-60A6E145B080}" name="Column7063" dataDxfId="18601" totalsRowDxfId="18600"/>
    <tableColumn id="7085" xr3:uid="{B6A93B45-7C6C-4962-91DD-55BFC7BB6560}" name="Column7064" dataDxfId="18599" totalsRowDxfId="18598"/>
    <tableColumn id="7086" xr3:uid="{BC74E9A1-9424-47BE-9EF2-9A6A847AA9D4}" name="Column7065" dataDxfId="18597" totalsRowDxfId="18596"/>
    <tableColumn id="7087" xr3:uid="{24F77878-55B0-4765-848D-78C1572A1E75}" name="Column7066" dataDxfId="18595" totalsRowDxfId="18594"/>
    <tableColumn id="7088" xr3:uid="{6780213C-3662-42B7-B680-64DD22DA0425}" name="Column7067" dataDxfId="18593" totalsRowDxfId="18592"/>
    <tableColumn id="7089" xr3:uid="{C99F320F-DAD7-4815-BC18-8FD91017E7B7}" name="Column7068" dataDxfId="18591" totalsRowDxfId="18590"/>
    <tableColumn id="7090" xr3:uid="{97DB81B5-14B6-4B40-A1D1-B47DFC93CDF2}" name="Column7069" dataDxfId="18589" totalsRowDxfId="18588"/>
    <tableColumn id="7091" xr3:uid="{423E0FB6-87DD-40B3-9928-C4DDB6C6735F}" name="Column7070" dataDxfId="18587" totalsRowDxfId="18586"/>
    <tableColumn id="7092" xr3:uid="{24627025-CDEE-4222-8E17-D4ADDEDCAC06}" name="Column7071" dataDxfId="18585" totalsRowDxfId="18584"/>
    <tableColumn id="7093" xr3:uid="{D1781F4F-C53D-41CA-A66A-16D020C24C31}" name="Column7072" dataDxfId="18583" totalsRowDxfId="18582"/>
    <tableColumn id="7094" xr3:uid="{5230E790-14A4-447A-B394-DFA0FDCA2E1E}" name="Column7073" dataDxfId="18581" totalsRowDxfId="18580"/>
    <tableColumn id="7095" xr3:uid="{31154058-75AC-492A-9069-D7A84F0F5F09}" name="Column7074" dataDxfId="18579" totalsRowDxfId="18578"/>
    <tableColumn id="7096" xr3:uid="{05532670-44AE-4976-AD9A-9625BB9D0E80}" name="Column7075" dataDxfId="18577" totalsRowDxfId="18576"/>
    <tableColumn id="7097" xr3:uid="{DCB07D4C-1F02-4C84-91DC-9A466796A02C}" name="Column7076" dataDxfId="18575" totalsRowDxfId="18574"/>
    <tableColumn id="7098" xr3:uid="{DA7A1163-AA63-4C02-AE2D-472B9EA08935}" name="Column7077" dataDxfId="18573" totalsRowDxfId="18572"/>
    <tableColumn id="7099" xr3:uid="{F131764C-0BE8-4C96-A18E-9CB76A634AF5}" name="Column7078" dataDxfId="18571" totalsRowDxfId="18570"/>
    <tableColumn id="7100" xr3:uid="{F0458A18-3AA9-434E-9BDC-BF0FD25DF5B5}" name="Column7079" dataDxfId="18569" totalsRowDxfId="18568"/>
    <tableColumn id="7101" xr3:uid="{08A38EA8-678E-4349-B590-75BD604D99AA}" name="Column7080" dataDxfId="18567" totalsRowDxfId="18566"/>
    <tableColumn id="7102" xr3:uid="{A89D21E7-4A90-4885-B436-6C900807940A}" name="Column7081" dataDxfId="18565" totalsRowDxfId="18564"/>
    <tableColumn id="7103" xr3:uid="{B462EA03-862B-4B0D-B6E1-3C4780FD08D2}" name="Column7082" dataDxfId="18563" totalsRowDxfId="18562"/>
    <tableColumn id="7104" xr3:uid="{E507DF0A-3492-482E-8D24-3A33A18DF9B8}" name="Column7083" dataDxfId="18561" totalsRowDxfId="18560"/>
    <tableColumn id="7105" xr3:uid="{B3841243-ABE0-4501-ADBD-83F87B32B319}" name="Column7084" dataDxfId="18559" totalsRowDxfId="18558"/>
    <tableColumn id="7106" xr3:uid="{BF5618CD-57C6-4486-B6E2-C61AE19D6EE7}" name="Column7085" dataDxfId="18557" totalsRowDxfId="18556"/>
    <tableColumn id="7107" xr3:uid="{BE318796-C364-489F-8560-ABF702C3DFA9}" name="Column7086" dataDxfId="18555" totalsRowDxfId="18554"/>
    <tableColumn id="7108" xr3:uid="{DEED8127-722D-466E-97DC-A9DAE3903645}" name="Column7087" dataDxfId="18553" totalsRowDxfId="18552"/>
    <tableColumn id="7109" xr3:uid="{3DEA1F99-1062-4F63-83ED-6D134C706CE3}" name="Column7088" dataDxfId="18551" totalsRowDxfId="18550"/>
    <tableColumn id="7110" xr3:uid="{55BCBFEA-8EF1-4E21-807E-6001382E798E}" name="Column7089" dataDxfId="18549" totalsRowDxfId="18548"/>
    <tableColumn id="7111" xr3:uid="{D54251AE-19B8-475F-B93B-5F8E0A65B593}" name="Column7090" dataDxfId="18547" totalsRowDxfId="18546"/>
    <tableColumn id="7112" xr3:uid="{87AFEF14-06C9-4D66-946B-ED9F49AF410F}" name="Column7091" dataDxfId="18545" totalsRowDxfId="18544"/>
    <tableColumn id="7113" xr3:uid="{807A4C0F-2749-4B05-9C73-D61F08E11C64}" name="Column7092" dataDxfId="18543" totalsRowDxfId="18542"/>
    <tableColumn id="7114" xr3:uid="{AFA214FE-5928-4A09-A7C1-272A4CBE73CC}" name="Column7093" dataDxfId="18541" totalsRowDxfId="18540"/>
    <tableColumn id="7115" xr3:uid="{326C20DA-47AF-4F8C-B11E-20801C43A2D4}" name="Column7094" dataDxfId="18539" totalsRowDxfId="18538"/>
    <tableColumn id="7116" xr3:uid="{A6F06404-EA27-4BF8-ACF5-199214E82512}" name="Column7095" dataDxfId="18537" totalsRowDxfId="18536"/>
    <tableColumn id="7117" xr3:uid="{7DAD7BC7-3C53-4C0B-8B1B-CA1F24FC5B9E}" name="Column7096" dataDxfId="18535" totalsRowDxfId="18534"/>
    <tableColumn id="7118" xr3:uid="{EC2BA562-E751-4D3E-8644-EE55F0D13A60}" name="Column7097" dataDxfId="18533" totalsRowDxfId="18532"/>
    <tableColumn id="7119" xr3:uid="{FD095809-166A-4AF5-AF18-712197078177}" name="Column7098" dataDxfId="18531" totalsRowDxfId="18530"/>
    <tableColumn id="7120" xr3:uid="{7D866D7C-A9DA-4137-81A8-508E4BA14CA7}" name="Column7099" dataDxfId="18529" totalsRowDxfId="18528"/>
    <tableColumn id="7121" xr3:uid="{6BF4E327-0AB8-4542-8A74-B68DEC29187E}" name="Column7100" dataDxfId="18527" totalsRowDxfId="18526"/>
    <tableColumn id="7122" xr3:uid="{C9B63A5C-E438-4870-B9A4-10B2A8B47DCB}" name="Column7101" dataDxfId="18525" totalsRowDxfId="18524"/>
    <tableColumn id="7123" xr3:uid="{F1823614-0333-4F29-A00D-86D71110FE6E}" name="Column7102" dataDxfId="18523" totalsRowDxfId="18522"/>
    <tableColumn id="7124" xr3:uid="{C2B65EEB-C9E1-4B5D-9DCC-D5230064E3C7}" name="Column7103" dataDxfId="18521" totalsRowDxfId="18520"/>
    <tableColumn id="7125" xr3:uid="{16C5B8A8-C162-49CB-A239-FD298437577D}" name="Column7104" dataDxfId="18519" totalsRowDxfId="18518"/>
    <tableColumn id="7126" xr3:uid="{07BFF7DC-D45B-46D6-903C-ECAE17AF9532}" name="Column7105" dataDxfId="18517" totalsRowDxfId="18516"/>
    <tableColumn id="7127" xr3:uid="{64D28DD2-0F2E-4A6B-B3E7-281E357A6FCF}" name="Column7106" dataDxfId="18515" totalsRowDxfId="18514"/>
    <tableColumn id="7128" xr3:uid="{3C58DF65-B0CA-4ED3-AEA9-3A35809CB3D9}" name="Column7107" dataDxfId="18513" totalsRowDxfId="18512"/>
    <tableColumn id="7129" xr3:uid="{51D74EF9-3416-4685-9D8B-963DF5AFE30A}" name="Column7108" dataDxfId="18511" totalsRowDxfId="18510"/>
    <tableColumn id="7130" xr3:uid="{BDF2D43C-BD59-4A91-B861-7E2C4B53DE34}" name="Column7109" dataDxfId="18509" totalsRowDxfId="18508"/>
    <tableColumn id="7131" xr3:uid="{646A317B-D715-4550-8FF3-C78A3FEA0B11}" name="Column7110" dataDxfId="18507" totalsRowDxfId="18506"/>
    <tableColumn id="7132" xr3:uid="{FD777D96-DD74-499F-907E-E1F2D0BD78E4}" name="Column7111" dataDxfId="18505" totalsRowDxfId="18504"/>
    <tableColumn id="7133" xr3:uid="{C2C25CE5-6B64-4739-9263-B6F49742A5E3}" name="Column7112" dataDxfId="18503" totalsRowDxfId="18502"/>
    <tableColumn id="7134" xr3:uid="{C6C6DA2F-50F5-48EE-81CF-E6B3B259E0BA}" name="Column7113" dataDxfId="18501" totalsRowDxfId="18500"/>
    <tableColumn id="7135" xr3:uid="{B8F3D102-F554-491C-B92E-BBB9FD85772B}" name="Column7114" dataDxfId="18499" totalsRowDxfId="18498"/>
    <tableColumn id="7136" xr3:uid="{6C01D5C2-0F9E-4AC3-8BA1-DA45B882A934}" name="Column7115" dataDxfId="18497" totalsRowDxfId="18496"/>
    <tableColumn id="7137" xr3:uid="{762D45D3-D77E-41B2-B9CD-8CB9A010C184}" name="Column7116" dataDxfId="18495" totalsRowDxfId="18494"/>
    <tableColumn id="7138" xr3:uid="{E4718B0C-7905-4F5D-9014-7FF178669E40}" name="Column7117" dataDxfId="18493" totalsRowDxfId="18492"/>
    <tableColumn id="7139" xr3:uid="{8B8DB738-7F0D-4045-A76A-A9CD0A419AC6}" name="Column7118" dataDxfId="18491" totalsRowDxfId="18490"/>
    <tableColumn id="7140" xr3:uid="{9E9716B2-4D69-4853-9EDD-FD65D55A9D52}" name="Column7119" dataDxfId="18489" totalsRowDxfId="18488"/>
    <tableColumn id="7141" xr3:uid="{1D0ED709-FA10-4695-9E9E-6C188CB862AC}" name="Column7120" dataDxfId="18487" totalsRowDxfId="18486"/>
    <tableColumn id="7142" xr3:uid="{3EDAE93E-FEBE-4734-94FE-5B8CF8E52F50}" name="Column7121" dataDxfId="18485" totalsRowDxfId="18484"/>
    <tableColumn id="7143" xr3:uid="{DE106BB5-A806-46D1-A96D-62254DD1B0C1}" name="Column7122" dataDxfId="18483" totalsRowDxfId="18482"/>
    <tableColumn id="7144" xr3:uid="{9C4D5B2D-8B05-46D5-AC71-4DD07CEDF8DE}" name="Column7123" dataDxfId="18481" totalsRowDxfId="18480"/>
    <tableColumn id="7145" xr3:uid="{87D964DA-7A33-40EE-A33E-C25F47A11F30}" name="Column7124" dataDxfId="18479" totalsRowDxfId="18478"/>
    <tableColumn id="7146" xr3:uid="{555FE79F-14AE-4513-B86C-368E7BFA2508}" name="Column7125" dataDxfId="18477" totalsRowDxfId="18476"/>
    <tableColumn id="7147" xr3:uid="{9F842ED5-7138-4D4A-B1E2-E7EE6B3121C8}" name="Column7126" dataDxfId="18475" totalsRowDxfId="18474"/>
    <tableColumn id="7148" xr3:uid="{B03AF105-CFDF-45C6-9644-0507EFFEEA7A}" name="Column7127" dataDxfId="18473" totalsRowDxfId="18472"/>
    <tableColumn id="7149" xr3:uid="{18F5281A-F69A-479A-9746-EEBBDB8B1949}" name="Column7128" dataDxfId="18471" totalsRowDxfId="18470"/>
    <tableColumn id="7150" xr3:uid="{9A923CBF-42CB-48A3-8E30-9F038A0ED883}" name="Column7129" dataDxfId="18469" totalsRowDxfId="18468"/>
    <tableColumn id="7151" xr3:uid="{268C4205-7CBF-4304-9F92-DC7F019F77CA}" name="Column7130" dataDxfId="18467" totalsRowDxfId="18466"/>
    <tableColumn id="7152" xr3:uid="{0BD67040-E0CB-4C8B-A095-355B995D54F3}" name="Column7131" dataDxfId="18465" totalsRowDxfId="18464"/>
    <tableColumn id="7153" xr3:uid="{8DDFA60F-D2CC-488E-BCED-2D34A7A0D0DB}" name="Column7132" dataDxfId="18463" totalsRowDxfId="18462"/>
    <tableColumn id="7154" xr3:uid="{D15A30D7-FEA3-4132-A1E6-6171DEAECA03}" name="Column7133" dataDxfId="18461" totalsRowDxfId="18460"/>
    <tableColumn id="7155" xr3:uid="{F6301B59-B851-4167-A2E6-6E3E98448E0C}" name="Column7134" dataDxfId="18459" totalsRowDxfId="18458"/>
    <tableColumn id="7156" xr3:uid="{30A20ECA-AC84-4C0D-889D-7D529789A240}" name="Column7135" dataDxfId="18457" totalsRowDxfId="18456"/>
    <tableColumn id="7157" xr3:uid="{8FC0B2DC-E4A9-4C96-8E8A-CDB4C9348842}" name="Column7136" dataDxfId="18455" totalsRowDxfId="18454"/>
    <tableColumn id="7158" xr3:uid="{15CCA2C1-AF1A-4C33-B2C2-57A30BC911AF}" name="Column7137" dataDxfId="18453" totalsRowDxfId="18452"/>
    <tableColumn id="7159" xr3:uid="{1130ABB5-2A63-4FB8-992F-E05AA6404E1E}" name="Column7138" dataDxfId="18451" totalsRowDxfId="18450"/>
    <tableColumn id="7160" xr3:uid="{CB804A4D-9F42-4A21-96C5-85B1DD17815B}" name="Column7139" dataDxfId="18449" totalsRowDxfId="18448"/>
    <tableColumn id="7161" xr3:uid="{17FB29FC-557F-46A8-B27B-DFC6E57E5129}" name="Column7140" dataDxfId="18447" totalsRowDxfId="18446"/>
    <tableColumn id="7162" xr3:uid="{4365CC12-B78A-4D24-9049-798926422EF1}" name="Column7141" dataDxfId="18445" totalsRowDxfId="18444"/>
    <tableColumn id="7163" xr3:uid="{55016176-A6C8-4385-8B9A-F675868F55E1}" name="Column7142" dataDxfId="18443" totalsRowDxfId="18442"/>
    <tableColumn id="7164" xr3:uid="{AC69B25C-8755-4A70-A66F-3C762B91F157}" name="Column7143" dataDxfId="18441" totalsRowDxfId="18440"/>
    <tableColumn id="7165" xr3:uid="{35479F4F-5934-4199-A62D-849FD45652F1}" name="Column7144" dataDxfId="18439" totalsRowDxfId="18438"/>
    <tableColumn id="7166" xr3:uid="{6C3512BF-EF70-4FEB-86E4-CC4D01397CFC}" name="Column7145" dataDxfId="18437" totalsRowDxfId="18436"/>
    <tableColumn id="7167" xr3:uid="{0C872510-8CDB-4F6D-A181-03C41838E055}" name="Column7146" dataDxfId="18435" totalsRowDxfId="18434"/>
    <tableColumn id="7168" xr3:uid="{769675FD-6884-4BD1-80D4-1C6FEAA3E2D6}" name="Column7147" dataDxfId="18433" totalsRowDxfId="18432"/>
    <tableColumn id="7169" xr3:uid="{0D797D86-A154-46CE-9C3B-95C90B34292E}" name="Column7148" dataDxfId="18431" totalsRowDxfId="18430"/>
    <tableColumn id="7170" xr3:uid="{B32C9835-A0D7-45CC-888F-9814476E7750}" name="Column7149" dataDxfId="18429" totalsRowDxfId="18428"/>
    <tableColumn id="7171" xr3:uid="{5A719E48-1B59-4D1B-84FF-1F70E1F3CD1B}" name="Column7150" dataDxfId="18427" totalsRowDxfId="18426"/>
    <tableColumn id="7172" xr3:uid="{A1B4557E-F5ED-4295-BC70-1DAB8DA3A1D7}" name="Column7151" dataDxfId="18425" totalsRowDxfId="18424"/>
    <tableColumn id="7173" xr3:uid="{44819980-2C54-4D92-B6A0-A1F86372A54B}" name="Column7152" dataDxfId="18423" totalsRowDxfId="18422"/>
    <tableColumn id="7174" xr3:uid="{CD3DA6BE-A5FB-4459-9B23-E4C09977E514}" name="Column7153" dataDxfId="18421" totalsRowDxfId="18420"/>
    <tableColumn id="7175" xr3:uid="{FD2DBF39-8135-4407-90AF-23AC8F7D06EA}" name="Column7154" dataDxfId="18419" totalsRowDxfId="18418"/>
    <tableColumn id="7176" xr3:uid="{F38C67E0-2A6F-4E69-932E-2A7F3DA41732}" name="Column7155" dataDxfId="18417" totalsRowDxfId="18416"/>
    <tableColumn id="7177" xr3:uid="{8001236E-8BC1-4A3E-8615-F715721491B4}" name="Column7156" dataDxfId="18415" totalsRowDxfId="18414"/>
    <tableColumn id="7178" xr3:uid="{FD34D619-1E3F-4110-B46E-1BA5A25FC447}" name="Column7157" dataDxfId="18413" totalsRowDxfId="18412"/>
    <tableColumn id="7179" xr3:uid="{5189F828-07EC-471F-B38B-DABEECCB99AC}" name="Column7158" dataDxfId="18411" totalsRowDxfId="18410"/>
    <tableColumn id="7180" xr3:uid="{2B604F34-35ED-49BF-B831-7A9D059DF70A}" name="Column7159" dataDxfId="18409" totalsRowDxfId="18408"/>
    <tableColumn id="7181" xr3:uid="{A5229409-0884-414A-AA06-996CD1CA6F2B}" name="Column7160" dataDxfId="18407" totalsRowDxfId="18406"/>
    <tableColumn id="7182" xr3:uid="{1F32328D-537C-4F70-B808-8A6DAE531F82}" name="Column7161" dataDxfId="18405" totalsRowDxfId="18404"/>
    <tableColumn id="7183" xr3:uid="{A640EEAD-D917-4974-871E-2E9927205FF7}" name="Column7162" dataDxfId="18403" totalsRowDxfId="18402"/>
    <tableColumn id="7184" xr3:uid="{B421B124-35F4-42E8-ACE6-C16929E89D45}" name="Column7163" dataDxfId="18401" totalsRowDxfId="18400"/>
    <tableColumn id="7185" xr3:uid="{AB24BA59-6A72-4A92-85BB-6F867E636303}" name="Column7164" dataDxfId="18399" totalsRowDxfId="18398"/>
    <tableColumn id="7186" xr3:uid="{FEB08A6F-AB90-485F-BFCE-C21637DC66A7}" name="Column7165" dataDxfId="18397" totalsRowDxfId="18396"/>
    <tableColumn id="7187" xr3:uid="{81DED3D5-87F2-4E08-9780-FD36A1FA4B0C}" name="Column7166" dataDxfId="18395" totalsRowDxfId="18394"/>
    <tableColumn id="7188" xr3:uid="{568A7525-288B-4709-A14D-F0804E5F0D11}" name="Column7167" dataDxfId="18393" totalsRowDxfId="18392"/>
    <tableColumn id="7189" xr3:uid="{4594EC34-6ECC-44B0-AE4B-FF6E1DB7C8C9}" name="Column7168" dataDxfId="18391" totalsRowDxfId="18390"/>
    <tableColumn id="7190" xr3:uid="{02CEF971-F677-4EA4-BE93-2CA0976DF30E}" name="Column7169" dataDxfId="18389" totalsRowDxfId="18388"/>
    <tableColumn id="7191" xr3:uid="{8458847F-F4D1-47F7-9A4B-745B98659C3D}" name="Column7170" dataDxfId="18387" totalsRowDxfId="18386"/>
    <tableColumn id="7192" xr3:uid="{A2E2EDBA-ACA4-4C43-8171-AD289391A4CF}" name="Column7171" dataDxfId="18385" totalsRowDxfId="18384"/>
    <tableColumn id="7193" xr3:uid="{84AD7C2F-C497-4A96-A044-B5DF98190704}" name="Column7172" dataDxfId="18383" totalsRowDxfId="18382"/>
    <tableColumn id="7194" xr3:uid="{1EF065F6-42FE-4BA9-B450-5D7488669965}" name="Column7173" dataDxfId="18381" totalsRowDxfId="18380"/>
    <tableColumn id="7195" xr3:uid="{5188E048-5D78-4D0C-8166-BFE40D8A4F26}" name="Column7174" dataDxfId="18379" totalsRowDxfId="18378"/>
    <tableColumn id="7196" xr3:uid="{2F7AFAA6-777B-4A2B-97D5-A6FC4D33B009}" name="Column7175" dataDxfId="18377" totalsRowDxfId="18376"/>
    <tableColumn id="7197" xr3:uid="{01D4805B-A3DF-4F65-9C75-49A4DC143762}" name="Column7176" dataDxfId="18375" totalsRowDxfId="18374"/>
    <tableColumn id="7198" xr3:uid="{9947E351-89F1-4CAB-9BF4-C8830FC5FF69}" name="Column7177" dataDxfId="18373" totalsRowDxfId="18372"/>
    <tableColumn id="7199" xr3:uid="{7CD36574-7F33-439F-99E4-1B631F7A71C8}" name="Column7178" dataDxfId="18371" totalsRowDxfId="18370"/>
    <tableColumn id="7200" xr3:uid="{024FB11D-0A56-4A53-8538-C701822E7CE7}" name="Column7179" dataDxfId="18369" totalsRowDxfId="18368"/>
    <tableColumn id="7201" xr3:uid="{E48B3C3A-D040-4C34-8A36-6A94EBCFD635}" name="Column7180" dataDxfId="18367" totalsRowDxfId="18366"/>
    <tableColumn id="7202" xr3:uid="{A7F1323A-8537-4015-AB4B-8220CC8313BF}" name="Column7181" dataDxfId="18365" totalsRowDxfId="18364"/>
    <tableColumn id="7203" xr3:uid="{366940F6-05B7-46A4-84EF-4E20D800B195}" name="Column7182" dataDxfId="18363" totalsRowDxfId="18362"/>
    <tableColumn id="7204" xr3:uid="{DD852309-D881-4884-BFC0-7FAA7C0A7F69}" name="Column7183" dataDxfId="18361" totalsRowDxfId="18360"/>
    <tableColumn id="7205" xr3:uid="{63E779FB-76CD-47CC-8D8F-50C82E008BF4}" name="Column7184" dataDxfId="18359" totalsRowDxfId="18358"/>
    <tableColumn id="7206" xr3:uid="{157C9269-6759-4568-8EB0-84524DB85862}" name="Column7185" dataDxfId="18357" totalsRowDxfId="18356"/>
    <tableColumn id="7207" xr3:uid="{3A639523-9360-48FC-A55F-19378933A1DC}" name="Column7186" dataDxfId="18355" totalsRowDxfId="18354"/>
    <tableColumn id="7208" xr3:uid="{09ED3102-60DF-4BEC-88B4-7FDE1F277BFE}" name="Column7187" dataDxfId="18353" totalsRowDxfId="18352"/>
    <tableColumn id="7209" xr3:uid="{0E76B23A-B194-4745-A07B-2013ABF733A0}" name="Column7188" dataDxfId="18351" totalsRowDxfId="18350"/>
    <tableColumn id="7210" xr3:uid="{73D0453D-2996-4B63-8E79-C924B2EE79F9}" name="Column7189" dataDxfId="18349" totalsRowDxfId="18348"/>
    <tableColumn id="7211" xr3:uid="{D872153A-848D-48FD-8683-D1A8BC04129D}" name="Column7190" dataDxfId="18347" totalsRowDxfId="18346"/>
    <tableColumn id="7212" xr3:uid="{57AC1D32-F891-4FC2-9F6D-A6DF5191D695}" name="Column7191" dataDxfId="18345" totalsRowDxfId="18344"/>
    <tableColumn id="7213" xr3:uid="{C9AFDCBF-D122-431F-B366-FED79593A1EB}" name="Column7192" dataDxfId="18343" totalsRowDxfId="18342"/>
    <tableColumn id="7214" xr3:uid="{1F9A2F0E-D842-4965-9A35-8447AED32191}" name="Column7193" dataDxfId="18341" totalsRowDxfId="18340"/>
    <tableColumn id="7215" xr3:uid="{68BBF3DE-324E-4F53-9861-E58AD85B2791}" name="Column7194" dataDxfId="18339" totalsRowDxfId="18338"/>
    <tableColumn id="7216" xr3:uid="{0C2E1CF7-5D2D-4D76-91A4-E54DC084CAEC}" name="Column7195" dataDxfId="18337" totalsRowDxfId="18336"/>
    <tableColumn id="7217" xr3:uid="{541449B3-4CAB-4AAB-BA75-1E2BDB6FFE42}" name="Column7196" dataDxfId="18335" totalsRowDxfId="18334"/>
    <tableColumn id="7218" xr3:uid="{738305B8-B625-429A-B738-5713299DA156}" name="Column7197" dataDxfId="18333" totalsRowDxfId="18332"/>
    <tableColumn id="7219" xr3:uid="{2F416517-7941-4F80-BB19-7683B9074231}" name="Column7198" dataDxfId="18331" totalsRowDxfId="18330"/>
    <tableColumn id="7220" xr3:uid="{2EEBB21E-B00E-4692-940C-E7A8FDB2FF73}" name="Column7199" dataDxfId="18329" totalsRowDxfId="18328"/>
    <tableColumn id="7221" xr3:uid="{093BBD81-0A22-440A-B7F3-DA1AFC2B2143}" name="Column7200" dataDxfId="18327" totalsRowDxfId="18326"/>
    <tableColumn id="7222" xr3:uid="{065235C0-8963-4641-89C2-0F42FE69C8DE}" name="Column7201" dataDxfId="18325" totalsRowDxfId="18324"/>
    <tableColumn id="7223" xr3:uid="{9F1FEA9C-7381-4F15-AA72-0102C9CE3AA5}" name="Column7202" dataDxfId="18323" totalsRowDxfId="18322"/>
    <tableColumn id="7224" xr3:uid="{6B0CE626-8F3B-4592-B0B9-7373F1F5EE59}" name="Column7203" dataDxfId="18321" totalsRowDxfId="18320"/>
    <tableColumn id="7225" xr3:uid="{D6DC943D-6708-4565-B2DE-D6D300C8163C}" name="Column7204" dataDxfId="18319" totalsRowDxfId="18318"/>
    <tableColumn id="7226" xr3:uid="{ADF11741-CAEF-4E83-ACFF-8ECE6D2ADBEF}" name="Column7205" dataDxfId="18317" totalsRowDxfId="18316"/>
    <tableColumn id="7227" xr3:uid="{E7A5F9DD-9CC1-40B7-AB20-7D5DFA053C52}" name="Column7206" dataDxfId="18315" totalsRowDxfId="18314"/>
    <tableColumn id="7228" xr3:uid="{1016F606-F0A6-4D3C-9284-B699942D0687}" name="Column7207" dataDxfId="18313" totalsRowDxfId="18312"/>
    <tableColumn id="7229" xr3:uid="{78D83DC3-989A-4394-91A3-F840A4B78B26}" name="Column7208" dataDxfId="18311" totalsRowDxfId="18310"/>
    <tableColumn id="7230" xr3:uid="{0A94737A-16C1-446C-BFC8-196D12F27BC3}" name="Column7209" dataDxfId="18309" totalsRowDxfId="18308"/>
    <tableColumn id="7231" xr3:uid="{9B0FEDB2-516B-429A-BAFF-3FA8557FDEC0}" name="Column7210" dataDxfId="18307" totalsRowDxfId="18306"/>
    <tableColumn id="7232" xr3:uid="{84FD046A-3856-40CF-A585-CC072932B828}" name="Column7211" dataDxfId="18305" totalsRowDxfId="18304"/>
    <tableColumn id="7233" xr3:uid="{EAB91311-E212-44C3-A19A-4389FAD3166D}" name="Column7212" dataDxfId="18303" totalsRowDxfId="18302"/>
    <tableColumn id="7234" xr3:uid="{F305D68E-486E-407B-A8E5-2ADEFA3F3303}" name="Column7213" dataDxfId="18301" totalsRowDxfId="18300"/>
    <tableColumn id="7235" xr3:uid="{1A3F8AF3-B6E8-4DBE-A8C3-C5CA1A484D4E}" name="Column7214" dataDxfId="18299" totalsRowDxfId="18298"/>
    <tableColumn id="7236" xr3:uid="{916CA30A-7F23-4AC9-96B6-6519A942E735}" name="Column7215" dataDxfId="18297" totalsRowDxfId="18296"/>
    <tableColumn id="7237" xr3:uid="{413140F6-28BA-4EDE-BCF7-DCD028AC8AAA}" name="Column7216" dataDxfId="18295" totalsRowDxfId="18294"/>
    <tableColumn id="7238" xr3:uid="{FE18C54B-CD04-4A48-877D-1F8AAD113066}" name="Column7217" dataDxfId="18293" totalsRowDxfId="18292"/>
    <tableColumn id="7239" xr3:uid="{DDB6AC9D-6F6F-4476-91BE-4F6AC16FD799}" name="Column7218" dataDxfId="18291" totalsRowDxfId="18290"/>
    <tableColumn id="7240" xr3:uid="{70F8050C-370F-4F6B-9BD5-C813D1F3AF40}" name="Column7219" dataDxfId="18289" totalsRowDxfId="18288"/>
    <tableColumn id="7241" xr3:uid="{120BC3EE-C9A1-4727-AB5A-F92ABB4058A5}" name="Column7220" dataDxfId="18287" totalsRowDxfId="18286"/>
    <tableColumn id="7242" xr3:uid="{16030B00-5F23-420A-B6CF-8C4A6747B1D3}" name="Column7221" dataDxfId="18285" totalsRowDxfId="18284"/>
    <tableColumn id="7243" xr3:uid="{5FE717F7-0F62-4CCB-92C0-DDBC83A8A90F}" name="Column7222" dataDxfId="18283" totalsRowDxfId="18282"/>
    <tableColumn id="7244" xr3:uid="{F4A964AE-7EB6-4502-AEB8-E42C8E15D8F4}" name="Column7223" dataDxfId="18281" totalsRowDxfId="18280"/>
    <tableColumn id="7245" xr3:uid="{B1D74D46-6467-404E-82C4-2C9C8BE20ACB}" name="Column7224" dataDxfId="18279" totalsRowDxfId="18278"/>
    <tableColumn id="7246" xr3:uid="{621B36E2-9CE1-493E-86F3-275449F50346}" name="Column7225" dataDxfId="18277" totalsRowDxfId="18276"/>
    <tableColumn id="7247" xr3:uid="{8A9BBD5E-4969-4878-856A-392464AD646B}" name="Column7226" dataDxfId="18275" totalsRowDxfId="18274"/>
    <tableColumn id="7248" xr3:uid="{0B6FB2C6-38D5-4720-AC85-04E71C891125}" name="Column7227" dataDxfId="18273" totalsRowDxfId="18272"/>
    <tableColumn id="7249" xr3:uid="{C497BBD0-7C83-420C-A8D6-D29A8F9E6B8B}" name="Column7228" dataDxfId="18271" totalsRowDxfId="18270"/>
    <tableColumn id="7250" xr3:uid="{075FB8C0-447A-46FA-B0E5-7635CB2088BD}" name="Column7229" dataDxfId="18269" totalsRowDxfId="18268"/>
    <tableColumn id="7251" xr3:uid="{FCE1E34C-43E4-4904-B3A9-3B6952019503}" name="Column7230" dataDxfId="18267" totalsRowDxfId="18266"/>
    <tableColumn id="7252" xr3:uid="{B0F54A1B-9890-4699-BD6C-326E4E27FB85}" name="Column7231" dataDxfId="18265" totalsRowDxfId="18264"/>
    <tableColumn id="7253" xr3:uid="{8F7A045A-A089-41B8-A908-44DE1C34AEBC}" name="Column7232" dataDxfId="18263" totalsRowDxfId="18262"/>
    <tableColumn id="7254" xr3:uid="{B7E9DBCE-F70F-414C-A0A1-4082F54731D3}" name="Column7233" dataDxfId="18261" totalsRowDxfId="18260"/>
    <tableColumn id="7255" xr3:uid="{04830EE7-8900-484B-9B41-7735A9CEA864}" name="Column7234" dataDxfId="18259" totalsRowDxfId="18258"/>
    <tableColumn id="7256" xr3:uid="{6CA17B0D-EE29-4F1E-9D37-240D7A9109E7}" name="Column7235" dataDxfId="18257" totalsRowDxfId="18256"/>
    <tableColumn id="7257" xr3:uid="{5FB6FE77-FA9F-489B-91C3-4B011BE25DB2}" name="Column7236" dataDxfId="18255" totalsRowDxfId="18254"/>
    <tableColumn id="7258" xr3:uid="{600E74F1-A208-44D2-95F0-A6260943A8A6}" name="Column7237" dataDxfId="18253" totalsRowDxfId="18252"/>
    <tableColumn id="7259" xr3:uid="{84450E73-929A-4671-8724-E74D3921F6EC}" name="Column7238" dataDxfId="18251" totalsRowDxfId="18250"/>
    <tableColumn id="7260" xr3:uid="{C199B85C-F2D4-4512-829E-718371C14591}" name="Column7239" dataDxfId="18249" totalsRowDxfId="18248"/>
    <tableColumn id="7261" xr3:uid="{6D17F406-6702-4E32-96D6-34D67CAA929F}" name="Column7240" dataDxfId="18247" totalsRowDxfId="18246"/>
    <tableColumn id="7262" xr3:uid="{EBC7D059-1F17-429D-90AB-D8D8DAE75CC6}" name="Column7241" dataDxfId="18245" totalsRowDxfId="18244"/>
    <tableColumn id="7263" xr3:uid="{2221919D-61EB-411A-869C-CC1AD5DA281B}" name="Column7242" dataDxfId="18243" totalsRowDxfId="18242"/>
    <tableColumn id="7264" xr3:uid="{BFFBF3C5-455A-4C65-8242-58BD5CE6E360}" name="Column7243" dataDxfId="18241" totalsRowDxfId="18240"/>
    <tableColumn id="7265" xr3:uid="{BCA3019A-0A60-47FB-99C5-5D0F1FAD2E67}" name="Column7244" dataDxfId="18239" totalsRowDxfId="18238"/>
    <tableColumn id="7266" xr3:uid="{E35BA9AE-96D2-4C36-80DB-D1FA046070CF}" name="Column7245" dataDxfId="18237" totalsRowDxfId="18236"/>
    <tableColumn id="7267" xr3:uid="{819E850C-1BA0-457A-A6B9-AC4FB8CFAFB3}" name="Column7246" dataDxfId="18235" totalsRowDxfId="18234"/>
    <tableColumn id="7268" xr3:uid="{82B893F1-9307-4E15-91A3-99CAB9ACD246}" name="Column7247" dataDxfId="18233" totalsRowDxfId="18232"/>
    <tableColumn id="7269" xr3:uid="{4E0C5DBC-8F19-4923-A9C0-1F98BB441390}" name="Column7248" dataDxfId="18231" totalsRowDxfId="18230"/>
    <tableColumn id="7270" xr3:uid="{B2D4A036-71C2-4DAB-AC42-65B1FD10718B}" name="Column7249" dataDxfId="18229" totalsRowDxfId="18228"/>
    <tableColumn id="7271" xr3:uid="{40375FA2-4FA8-4B2E-9306-E5CA77895A3D}" name="Column7250" dataDxfId="18227" totalsRowDxfId="18226"/>
    <tableColumn id="7272" xr3:uid="{676D519E-1223-4EFD-AC46-DAD14A99C6D9}" name="Column7251" dataDxfId="18225" totalsRowDxfId="18224"/>
    <tableColumn id="7273" xr3:uid="{79B75300-CCC2-44E5-90BC-9EEFF41AB7C4}" name="Column7252" dataDxfId="18223" totalsRowDxfId="18222"/>
    <tableColumn id="7274" xr3:uid="{B06478EC-536F-4223-9D95-F8CD7D236934}" name="Column7253" dataDxfId="18221" totalsRowDxfId="18220"/>
    <tableColumn id="7275" xr3:uid="{8BC60269-4D5A-4459-977C-1D17FC16E5C2}" name="Column7254" dataDxfId="18219" totalsRowDxfId="18218"/>
    <tableColumn id="7276" xr3:uid="{CB4F4CD4-B0D1-44D0-97FF-43B24BE71758}" name="Column7255" dataDxfId="18217" totalsRowDxfId="18216"/>
    <tableColumn id="7277" xr3:uid="{963E7A7E-A1A1-4C1F-80E1-E3DC4DD6D99F}" name="Column7256" dataDxfId="18215" totalsRowDxfId="18214"/>
    <tableColumn id="7278" xr3:uid="{40BB8725-4ADD-42FC-8F76-B19935AA2132}" name="Column7257" dataDxfId="18213" totalsRowDxfId="18212"/>
    <tableColumn id="7279" xr3:uid="{A0240CD8-4FCC-4426-A6DE-3C9D7C7C10FD}" name="Column7258" dataDxfId="18211" totalsRowDxfId="18210"/>
    <tableColumn id="7280" xr3:uid="{32BD3FB9-2D35-41FF-A086-7D216DC564BF}" name="Column7259" dataDxfId="18209" totalsRowDxfId="18208"/>
    <tableColumn id="7281" xr3:uid="{8347D0EB-5080-43C3-B2E7-15D302AB3C8B}" name="Column7260" dataDxfId="18207" totalsRowDxfId="18206"/>
    <tableColumn id="7282" xr3:uid="{6F0EDF75-693D-471D-822A-BF6A774733E0}" name="Column7261" dataDxfId="18205" totalsRowDxfId="18204"/>
    <tableColumn id="7283" xr3:uid="{88ABFBAB-9A86-4440-BCB2-AC6C29F14E15}" name="Column7262" dataDxfId="18203" totalsRowDxfId="18202"/>
    <tableColumn id="7284" xr3:uid="{876089FE-2701-4907-9570-B9A1EFEE6FD8}" name="Column7263" dataDxfId="18201" totalsRowDxfId="18200"/>
    <tableColumn id="7285" xr3:uid="{D5A23660-644C-4A42-BA57-D325AEEACA1A}" name="Column7264" dataDxfId="18199" totalsRowDxfId="18198"/>
    <tableColumn id="7286" xr3:uid="{53695718-6B27-4B3A-883C-178E9201E5F4}" name="Column7265" dataDxfId="18197" totalsRowDxfId="18196"/>
    <tableColumn id="7287" xr3:uid="{D2902BB7-13A4-4EFE-8030-177A07F51F96}" name="Column7266" dataDxfId="18195" totalsRowDxfId="18194"/>
    <tableColumn id="7288" xr3:uid="{30112DDB-DF06-4F7C-B7BC-39CE73C11D55}" name="Column7267" dataDxfId="18193" totalsRowDxfId="18192"/>
    <tableColumn id="7289" xr3:uid="{0F03299F-3A35-453D-9772-29726442B205}" name="Column7268" dataDxfId="18191" totalsRowDxfId="18190"/>
    <tableColumn id="7290" xr3:uid="{799D30FF-AA84-4C39-A243-7187D4C6DD32}" name="Column7269" dataDxfId="18189" totalsRowDxfId="18188"/>
    <tableColumn id="7291" xr3:uid="{9E872964-05D1-4235-919E-CCA127947668}" name="Column7270" dataDxfId="18187" totalsRowDxfId="18186"/>
    <tableColumn id="7292" xr3:uid="{AE8B2E13-B342-4547-9955-1CC6E14E1F59}" name="Column7271" dataDxfId="18185" totalsRowDxfId="18184"/>
    <tableColumn id="7293" xr3:uid="{89F7E397-442A-45A5-935C-012C03316150}" name="Column7272" dataDxfId="18183" totalsRowDxfId="18182"/>
    <tableColumn id="7294" xr3:uid="{7382361E-D0B6-4A6C-9774-94DDE3301CEF}" name="Column7273" dataDxfId="18181" totalsRowDxfId="18180"/>
    <tableColumn id="7295" xr3:uid="{3B25902B-DA1D-4C61-881C-2607D709BE41}" name="Column7274" dataDxfId="18179" totalsRowDxfId="18178"/>
    <tableColumn id="7296" xr3:uid="{11F650A0-AEB4-4804-B0D1-748837CB62BE}" name="Column7275" dataDxfId="18177" totalsRowDxfId="18176"/>
    <tableColumn id="7297" xr3:uid="{4E872426-BDDA-473E-822D-86B956B5C1CF}" name="Column7276" dataDxfId="18175" totalsRowDxfId="18174"/>
    <tableColumn id="7298" xr3:uid="{3D83F80D-BBF9-4A65-84FB-C50911BA5305}" name="Column7277" dataDxfId="18173" totalsRowDxfId="18172"/>
    <tableColumn id="7299" xr3:uid="{94C6D47C-89C5-4D3D-AA26-D19CEAA983B1}" name="Column7278" dataDxfId="18171" totalsRowDxfId="18170"/>
    <tableColumn id="7300" xr3:uid="{3CE92773-280C-4906-9656-9335E7DE71BF}" name="Column7279" dataDxfId="18169" totalsRowDxfId="18168"/>
    <tableColumn id="7301" xr3:uid="{09AFF26D-0C03-4A63-B939-FAABFFB0D745}" name="Column7280" dataDxfId="18167" totalsRowDxfId="18166"/>
    <tableColumn id="7302" xr3:uid="{4320745D-C9D8-409B-9317-87CA859B9C48}" name="Column7281" dataDxfId="18165" totalsRowDxfId="18164"/>
    <tableColumn id="7303" xr3:uid="{B54A360E-9D66-4C28-9047-452DC999EED2}" name="Column7282" dataDxfId="18163" totalsRowDxfId="18162"/>
    <tableColumn id="7304" xr3:uid="{989AF465-9BC5-4D40-9F28-29259F0D82ED}" name="Column7283" dataDxfId="18161" totalsRowDxfId="18160"/>
    <tableColumn id="7305" xr3:uid="{08FA09ED-4EC0-469B-8589-DEA0721D41E7}" name="Column7284" dataDxfId="18159" totalsRowDxfId="18158"/>
    <tableColumn id="7306" xr3:uid="{1CD77454-BF49-4F52-9E2B-BA4584A435B0}" name="Column7285" dataDxfId="18157" totalsRowDxfId="18156"/>
    <tableColumn id="7307" xr3:uid="{73423FD2-8173-4A06-9C8B-EF354FDF1C1D}" name="Column7286" dataDxfId="18155" totalsRowDxfId="18154"/>
    <tableColumn id="7308" xr3:uid="{B5C08E1D-7C69-45DF-8C63-EE29271C8CF6}" name="Column7287" dataDxfId="18153" totalsRowDxfId="18152"/>
    <tableColumn id="7309" xr3:uid="{275FD0D9-7E7F-49B8-9A34-5A6ACF73E5EA}" name="Column7288" dataDxfId="18151" totalsRowDxfId="18150"/>
    <tableColumn id="7310" xr3:uid="{14BAE8A6-F9CD-4180-9D37-51B608E44A83}" name="Column7289" dataDxfId="18149" totalsRowDxfId="18148"/>
    <tableColumn id="7311" xr3:uid="{90CE1431-9C65-459B-B2D8-0BC8FD5192F1}" name="Column7290" dataDxfId="18147" totalsRowDxfId="18146"/>
    <tableColumn id="7312" xr3:uid="{6427EE75-10C6-4B94-A9F8-E62D4C533F05}" name="Column7291" dataDxfId="18145" totalsRowDxfId="18144"/>
    <tableColumn id="7313" xr3:uid="{190C79BC-B716-4701-88A7-E6E90DEC28F0}" name="Column7292" dataDxfId="18143" totalsRowDxfId="18142"/>
    <tableColumn id="7314" xr3:uid="{005B8721-28BA-40BC-BE38-1EBE09870D70}" name="Column7293" dataDxfId="18141" totalsRowDxfId="18140"/>
    <tableColumn id="7315" xr3:uid="{3BC686F1-859A-4517-9876-24DCD46F9F90}" name="Column7294" dataDxfId="18139" totalsRowDxfId="18138"/>
    <tableColumn id="7316" xr3:uid="{E293B8A3-D58B-4306-A600-E603561D4D4C}" name="Column7295" dataDxfId="18137" totalsRowDxfId="18136"/>
    <tableColumn id="7317" xr3:uid="{73C1F722-AF1A-48C9-9C98-0798BD6A8942}" name="Column7296" dataDxfId="18135" totalsRowDxfId="18134"/>
    <tableColumn id="7318" xr3:uid="{4900880E-604D-4459-8AC3-5FDB347D9574}" name="Column7297" dataDxfId="18133" totalsRowDxfId="18132"/>
    <tableColumn id="7319" xr3:uid="{04BE51A7-9672-4BE6-BAF6-8FBB9DD349C8}" name="Column7298" dataDxfId="18131" totalsRowDxfId="18130"/>
    <tableColumn id="7320" xr3:uid="{444DCE37-2625-428F-925E-C5C639EA8AF3}" name="Column7299" dataDxfId="18129" totalsRowDxfId="18128"/>
    <tableColumn id="7321" xr3:uid="{62BF057A-C737-4C08-83B5-39A237ACE309}" name="Column7300" dataDxfId="18127" totalsRowDxfId="18126"/>
    <tableColumn id="7322" xr3:uid="{88EA166D-5CD9-471E-BEBA-2482C35279C5}" name="Column7301" dataDxfId="18125" totalsRowDxfId="18124"/>
    <tableColumn id="7323" xr3:uid="{BB5E94DB-F056-46CF-ABBE-14E97B0B7C61}" name="Column7302" dataDxfId="18123" totalsRowDxfId="18122"/>
    <tableColumn id="7324" xr3:uid="{3AAC28B4-8C83-458D-A531-22C65556CCFF}" name="Column7303" dataDxfId="18121" totalsRowDxfId="18120"/>
    <tableColumn id="7325" xr3:uid="{FF5DF056-A3BE-4F42-99EC-5990791A667B}" name="Column7304" dataDxfId="18119" totalsRowDxfId="18118"/>
    <tableColumn id="7326" xr3:uid="{EE052056-FA8B-4E5F-B503-10168CF7C052}" name="Column7305" dataDxfId="18117" totalsRowDxfId="18116"/>
    <tableColumn id="7327" xr3:uid="{467AAC60-38DF-4E38-B61E-74402E10CF2A}" name="Column7306" dataDxfId="18115" totalsRowDxfId="18114"/>
    <tableColumn id="7328" xr3:uid="{B2605E65-60A5-40FF-8E91-1C3B0A509290}" name="Column7307" dataDxfId="18113" totalsRowDxfId="18112"/>
    <tableColumn id="7329" xr3:uid="{6A100861-FC7B-47C9-837B-754524862DA8}" name="Column7308" dataDxfId="18111" totalsRowDxfId="18110"/>
    <tableColumn id="7330" xr3:uid="{874A6D78-27AA-47EA-805E-D1982F15BACA}" name="Column7309" dataDxfId="18109" totalsRowDxfId="18108"/>
    <tableColumn id="7331" xr3:uid="{44AB98E5-FE2F-492F-82C0-2619C23D6CE6}" name="Column7310" dataDxfId="18107" totalsRowDxfId="18106"/>
    <tableColumn id="7332" xr3:uid="{0B69EB7A-F045-460D-B7A4-15F93EF66F7E}" name="Column7311" dataDxfId="18105" totalsRowDxfId="18104"/>
    <tableColumn id="7333" xr3:uid="{84AABA34-C88A-4BDC-B3F9-F64664295EEC}" name="Column7312" dataDxfId="18103" totalsRowDxfId="18102"/>
    <tableColumn id="7334" xr3:uid="{57DCC9FE-7A9D-44ED-B106-7C751D02B7D1}" name="Column7313" dataDxfId="18101" totalsRowDxfId="18100"/>
    <tableColumn id="7335" xr3:uid="{E3480D85-03A6-4D01-BA05-0D6189C7BA80}" name="Column7314" dataDxfId="18099" totalsRowDxfId="18098"/>
    <tableColumn id="7336" xr3:uid="{55799938-660C-421B-9D99-C058C2A33FD2}" name="Column7315" dataDxfId="18097" totalsRowDxfId="18096"/>
    <tableColumn id="7337" xr3:uid="{3659CA3A-A8AA-4D53-8651-4239023D3C83}" name="Column7316" dataDxfId="18095" totalsRowDxfId="18094"/>
    <tableColumn id="7338" xr3:uid="{5354758D-749B-4EEF-B417-60AE8B8F1D1E}" name="Column7317" dataDxfId="18093" totalsRowDxfId="18092"/>
    <tableColumn id="7339" xr3:uid="{A2CE96C2-6A07-472A-9C0E-6E5B33470927}" name="Column7318" dataDxfId="18091" totalsRowDxfId="18090"/>
    <tableColumn id="7340" xr3:uid="{FF357085-DB21-46FB-9404-1E2A786FF22C}" name="Column7319" dataDxfId="18089" totalsRowDxfId="18088"/>
    <tableColumn id="7341" xr3:uid="{0363CDB2-5893-4C32-9AA3-B6649EE9C203}" name="Column7320" dataDxfId="18087" totalsRowDxfId="18086"/>
    <tableColumn id="7342" xr3:uid="{9B457D71-0D1F-4565-8EA6-6B08391B197B}" name="Column7321" dataDxfId="18085" totalsRowDxfId="18084"/>
    <tableColumn id="7343" xr3:uid="{3F16BC85-5BE9-4E4E-85F5-267D87E96059}" name="Column7322" dataDxfId="18083" totalsRowDxfId="18082"/>
    <tableColumn id="7344" xr3:uid="{E4FBC914-6D9A-480E-AC30-4A53670E6275}" name="Column7323" dataDxfId="18081" totalsRowDxfId="18080"/>
    <tableColumn id="7345" xr3:uid="{1F9A58A6-D441-4C73-97FD-EAB63B803A8E}" name="Column7324" dataDxfId="18079" totalsRowDxfId="18078"/>
    <tableColumn id="7346" xr3:uid="{751BDA77-9EDE-4C2D-96F0-E75E610C0115}" name="Column7325" dataDxfId="18077" totalsRowDxfId="18076"/>
    <tableColumn id="7347" xr3:uid="{423CD259-C733-44C3-A1FB-5FD9CBC86E5A}" name="Column7326" dataDxfId="18075" totalsRowDxfId="18074"/>
    <tableColumn id="7348" xr3:uid="{357A83C2-931F-42F7-8892-6C6C5190CD7B}" name="Column7327" dataDxfId="18073" totalsRowDxfId="18072"/>
    <tableColumn id="7349" xr3:uid="{B28BC91A-508C-49A1-9639-49E2C4725267}" name="Column7328" dataDxfId="18071" totalsRowDxfId="18070"/>
    <tableColumn id="7350" xr3:uid="{F58CF58E-BF49-4F61-8C84-38116908CACE}" name="Column7329" dataDxfId="18069" totalsRowDxfId="18068"/>
    <tableColumn id="7351" xr3:uid="{9A3B91CA-E8CA-4753-BAC1-164028998EDF}" name="Column7330" dataDxfId="18067" totalsRowDxfId="18066"/>
    <tableColumn id="7352" xr3:uid="{C3297972-4509-4B75-B860-4FE7233B3799}" name="Column7331" dataDxfId="18065" totalsRowDxfId="18064"/>
    <tableColumn id="7353" xr3:uid="{AF4489B6-198A-45AF-A18A-691DDDF5230C}" name="Column7332" dataDxfId="18063" totalsRowDxfId="18062"/>
    <tableColumn id="7354" xr3:uid="{EFA6A517-3859-4A24-810D-34EAF5803476}" name="Column7333" dataDxfId="18061" totalsRowDxfId="18060"/>
    <tableColumn id="7355" xr3:uid="{6888A90A-8DA3-4DB9-98E7-E54F1D4FC1AC}" name="Column7334" dataDxfId="18059" totalsRowDxfId="18058"/>
    <tableColumn id="7356" xr3:uid="{EA2E2DD4-4D43-4F3D-9257-AEB892D91D2B}" name="Column7335" dataDxfId="18057" totalsRowDxfId="18056"/>
    <tableColumn id="7357" xr3:uid="{E2CE9799-399D-4B24-A2A9-1006A2AA2D41}" name="Column7336" dataDxfId="18055" totalsRowDxfId="18054"/>
    <tableColumn id="7358" xr3:uid="{B80EC83E-F11C-4B16-9D9F-2C1350885DA7}" name="Column7337" dataDxfId="18053" totalsRowDxfId="18052"/>
    <tableColumn id="7359" xr3:uid="{507BCAC0-A643-4DA8-AAA4-4E43F0A3F286}" name="Column7338" dataDxfId="18051" totalsRowDxfId="18050"/>
    <tableColumn id="7360" xr3:uid="{89009309-DF3D-49BD-B1BD-40139BC040FA}" name="Column7339" dataDxfId="18049" totalsRowDxfId="18048"/>
    <tableColumn id="7361" xr3:uid="{FFA767EE-B0EE-40B6-8166-8320ECFE8460}" name="Column7340" dataDxfId="18047" totalsRowDxfId="18046"/>
    <tableColumn id="7362" xr3:uid="{5CFB604B-8BE3-4417-AEC3-79AB117F0706}" name="Column7341" dataDxfId="18045" totalsRowDxfId="18044"/>
    <tableColumn id="7363" xr3:uid="{D471CAC3-D60A-4E18-9950-A6C7915C916C}" name="Column7342" dataDxfId="18043" totalsRowDxfId="18042"/>
    <tableColumn id="7364" xr3:uid="{D8E56CB4-77FF-4477-BC40-26934410F765}" name="Column7343" dataDxfId="18041" totalsRowDxfId="18040"/>
    <tableColumn id="7365" xr3:uid="{19282690-553F-488B-B520-3E1C5073A77A}" name="Column7344" dataDxfId="18039" totalsRowDxfId="18038"/>
    <tableColumn id="7366" xr3:uid="{715C4845-E24F-433B-88DF-0A644135FC83}" name="Column7345" dataDxfId="18037" totalsRowDxfId="18036"/>
    <tableColumn id="7367" xr3:uid="{EA7497F0-5868-4F40-BA3A-09A8E16EC6D8}" name="Column7346" dataDxfId="18035" totalsRowDxfId="18034"/>
    <tableColumn id="7368" xr3:uid="{3A106018-EA7E-4D71-8ECE-27A90C3FED56}" name="Column7347" dataDxfId="18033" totalsRowDxfId="18032"/>
    <tableColumn id="7369" xr3:uid="{B01CA430-DACD-43E0-BD02-D0376B9B096C}" name="Column7348" dataDxfId="18031" totalsRowDxfId="18030"/>
    <tableColumn id="7370" xr3:uid="{B9EB9288-F187-4471-8A0F-86459D5AE2B3}" name="Column7349" dataDxfId="18029" totalsRowDxfId="18028"/>
    <tableColumn id="7371" xr3:uid="{BE69347B-6E34-4260-B3A9-AE571C71C70E}" name="Column7350" dataDxfId="18027" totalsRowDxfId="18026"/>
    <tableColumn id="7372" xr3:uid="{04980DC4-F696-4E2E-9155-F24DED327913}" name="Column7351" dataDxfId="18025" totalsRowDxfId="18024"/>
    <tableColumn id="7373" xr3:uid="{4F466A91-1091-4683-B2C2-35D8E98C2AA0}" name="Column7352" dataDxfId="18023" totalsRowDxfId="18022"/>
    <tableColumn id="7374" xr3:uid="{91B47237-1DC8-4313-8360-DC0EA495B860}" name="Column7353" dataDxfId="18021" totalsRowDxfId="18020"/>
    <tableColumn id="7375" xr3:uid="{41509274-4EB3-4761-BFA6-C8BEAFD04E89}" name="Column7354" dataDxfId="18019" totalsRowDxfId="18018"/>
    <tableColumn id="7376" xr3:uid="{AF34D605-5613-48C4-B344-A0EACDE7A130}" name="Column7355" dataDxfId="18017" totalsRowDxfId="18016"/>
    <tableColumn id="7377" xr3:uid="{A5BA77A9-0E56-459F-A36A-76AD11375634}" name="Column7356" dataDxfId="18015" totalsRowDxfId="18014"/>
    <tableColumn id="7378" xr3:uid="{BD4A3C7B-7661-4F7F-8A12-B65139CBE14B}" name="Column7357" dataDxfId="18013" totalsRowDxfId="18012"/>
    <tableColumn id="7379" xr3:uid="{A593D9EE-4432-4A3B-8693-FF4307E014C8}" name="Column7358" dataDxfId="18011" totalsRowDxfId="18010"/>
    <tableColumn id="7380" xr3:uid="{92F671D1-3223-497D-8C47-F25A8FD24B00}" name="Column7359" dataDxfId="18009" totalsRowDxfId="18008"/>
    <tableColumn id="7381" xr3:uid="{640F578C-5DA2-40EA-B693-2E4C7E89775A}" name="Column7360" dataDxfId="18007" totalsRowDxfId="18006"/>
    <tableColumn id="7382" xr3:uid="{5DDCC0A9-1144-47EA-AFCD-6E3ED11ED491}" name="Column7361" dataDxfId="18005" totalsRowDxfId="18004"/>
    <tableColumn id="7383" xr3:uid="{7D5A8639-C803-43CD-B0E3-DE7E35A55E0D}" name="Column7362" dataDxfId="18003" totalsRowDxfId="18002"/>
    <tableColumn id="7384" xr3:uid="{4990F1C0-9242-42DD-9B47-1B126C5A4D0C}" name="Column7363" dataDxfId="18001" totalsRowDxfId="18000"/>
    <tableColumn id="7385" xr3:uid="{96587682-63CE-4F19-8B78-A272F8734079}" name="Column7364" dataDxfId="17999" totalsRowDxfId="17998"/>
    <tableColumn id="7386" xr3:uid="{EA81BDCA-0C48-4E4D-8DE6-52B21F199055}" name="Column7365" dataDxfId="17997" totalsRowDxfId="17996"/>
    <tableColumn id="7387" xr3:uid="{2C72A508-6A8D-4C05-863C-3F684070D0AD}" name="Column7366" dataDxfId="17995" totalsRowDxfId="17994"/>
    <tableColumn id="7388" xr3:uid="{02C560A3-A296-4A4D-8447-9398E4F1A332}" name="Column7367" dataDxfId="17993" totalsRowDxfId="17992"/>
    <tableColumn id="7389" xr3:uid="{30E2DC62-5FCE-4F56-A0FA-12A6AF6B6622}" name="Column7368" dataDxfId="17991" totalsRowDxfId="17990"/>
    <tableColumn id="7390" xr3:uid="{CE78EABD-7166-4CB9-AE24-7E99E85916C7}" name="Column7369" dataDxfId="17989" totalsRowDxfId="17988"/>
    <tableColumn id="7391" xr3:uid="{5E6F89A1-2849-433C-87FD-EAA682447D78}" name="Column7370" dataDxfId="17987" totalsRowDxfId="17986"/>
    <tableColumn id="7392" xr3:uid="{0411A6F3-BE9E-4DBD-B26F-CCE696F1CDA7}" name="Column7371" dataDxfId="17985" totalsRowDxfId="17984"/>
    <tableColumn id="7393" xr3:uid="{16E40DCE-2A49-45D1-B400-EFA502175367}" name="Column7372" dataDxfId="17983" totalsRowDxfId="17982"/>
    <tableColumn id="7394" xr3:uid="{949A2A88-67F5-47B8-909A-20D76079F485}" name="Column7373" dataDxfId="17981" totalsRowDxfId="17980"/>
    <tableColumn id="7395" xr3:uid="{5B68A385-E372-4DEB-81D1-49823750B20E}" name="Column7374" dataDxfId="17979" totalsRowDxfId="17978"/>
    <tableColumn id="7396" xr3:uid="{C60A67C2-D978-4C9F-9845-C76D3BBFA84A}" name="Column7375" dataDxfId="17977" totalsRowDxfId="17976"/>
    <tableColumn id="7397" xr3:uid="{1C7AB940-35F4-48A8-B754-FA86D0BFCA75}" name="Column7376" dataDxfId="17975" totalsRowDxfId="17974"/>
    <tableColumn id="7398" xr3:uid="{B2D3256B-B381-458C-9319-7C05660A8281}" name="Column7377" dataDxfId="17973" totalsRowDxfId="17972"/>
    <tableColumn id="7399" xr3:uid="{8F89499B-ED93-415B-B3B6-4ED008F8224C}" name="Column7378" dataDxfId="17971" totalsRowDxfId="17970"/>
    <tableColumn id="7400" xr3:uid="{81AE81CE-6655-4CC0-956D-A62D03F26E18}" name="Column7379" dataDxfId="17969" totalsRowDxfId="17968"/>
    <tableColumn id="7401" xr3:uid="{906B268D-F4D9-4359-869D-5B4706D15929}" name="Column7380" dataDxfId="17967" totalsRowDxfId="17966"/>
    <tableColumn id="7402" xr3:uid="{C68D314F-326D-46F1-9DE1-6FB0F72BEFB7}" name="Column7381" dataDxfId="17965" totalsRowDxfId="17964"/>
    <tableColumn id="7403" xr3:uid="{EC1B2B37-CC0E-47F5-8AF0-FDF0B8E05F66}" name="Column7382" dataDxfId="17963" totalsRowDxfId="17962"/>
    <tableColumn id="7404" xr3:uid="{70C9F799-AD49-477B-A36A-509DE293008B}" name="Column7383" dataDxfId="17961" totalsRowDxfId="17960"/>
    <tableColumn id="7405" xr3:uid="{5A182E5B-DAEA-4E9E-A98F-659D42E77293}" name="Column7384" dataDxfId="17959" totalsRowDxfId="17958"/>
    <tableColumn id="7406" xr3:uid="{E5D1863D-0C1C-4C1A-9B53-9D5A651951B2}" name="Column7385" dataDxfId="17957" totalsRowDxfId="17956"/>
    <tableColumn id="7407" xr3:uid="{F47DE732-FA9C-4362-9710-52C0F7E91F70}" name="Column7386" dataDxfId="17955" totalsRowDxfId="17954"/>
    <tableColumn id="7408" xr3:uid="{17513686-B777-4062-9EB9-A120E5724BD6}" name="Column7387" dataDxfId="17953" totalsRowDxfId="17952"/>
    <tableColumn id="7409" xr3:uid="{3F45F734-1EA0-4FB4-9F6B-B19D322091B6}" name="Column7388" dataDxfId="17951" totalsRowDxfId="17950"/>
    <tableColumn id="7410" xr3:uid="{327CE585-4145-48E9-8AF6-E2833B5E027E}" name="Column7389" dataDxfId="17949" totalsRowDxfId="17948"/>
    <tableColumn id="7411" xr3:uid="{32A0A3E8-46B8-46B7-AAFD-AA6ED6AF14E6}" name="Column7390" dataDxfId="17947" totalsRowDxfId="17946"/>
    <tableColumn id="7412" xr3:uid="{9D2E97C0-90CC-4359-9642-BC6349BA97DB}" name="Column7391" dataDxfId="17945" totalsRowDxfId="17944"/>
    <tableColumn id="7413" xr3:uid="{5D5834EC-8071-4A16-9F48-11D5E1BDE206}" name="Column7392" dataDxfId="17943" totalsRowDxfId="17942"/>
    <tableColumn id="7414" xr3:uid="{4BBDBED4-6602-446E-B17F-7B0D701875F8}" name="Column7393" dataDxfId="17941" totalsRowDxfId="17940"/>
    <tableColumn id="7415" xr3:uid="{17FB11B1-F87C-4380-A0A3-875B745F3BE7}" name="Column7394" dataDxfId="17939" totalsRowDxfId="17938"/>
    <tableColumn id="7416" xr3:uid="{975BFFCF-4851-4365-9EE6-EA4B40020676}" name="Column7395" dataDxfId="17937" totalsRowDxfId="17936"/>
    <tableColumn id="7417" xr3:uid="{D8533EB9-D584-4EA2-BFAF-E28BF0AF4E72}" name="Column7396" dataDxfId="17935" totalsRowDxfId="17934"/>
    <tableColumn id="7418" xr3:uid="{6A92736A-1FDF-4583-9DB2-F3FF461FB508}" name="Column7397" dataDxfId="17933" totalsRowDxfId="17932"/>
    <tableColumn id="7419" xr3:uid="{6D3EBDC3-45BD-4DE9-828C-79F664511F82}" name="Column7398" dataDxfId="17931" totalsRowDxfId="17930"/>
    <tableColumn id="7420" xr3:uid="{EF8FDF72-06F0-48D1-8DB6-57DB3FEF8A94}" name="Column7399" dataDxfId="17929" totalsRowDxfId="17928"/>
    <tableColumn id="7421" xr3:uid="{B530B60C-C860-42B0-B937-BD7849FA17B5}" name="Column7400" dataDxfId="17927" totalsRowDxfId="17926"/>
    <tableColumn id="7422" xr3:uid="{1FF5CCBE-1F67-4568-8540-FE9AF53A86A9}" name="Column7401" dataDxfId="17925" totalsRowDxfId="17924"/>
    <tableColumn id="7423" xr3:uid="{08B9456D-0539-42ED-A765-045139C380A2}" name="Column7402" dataDxfId="17923" totalsRowDxfId="17922"/>
    <tableColumn id="7424" xr3:uid="{C909D6AE-A4A5-4298-9147-87D222E9F487}" name="Column7403" dataDxfId="17921" totalsRowDxfId="17920"/>
    <tableColumn id="7425" xr3:uid="{AF79BB61-EA6A-4E06-A000-0740FA5BF63C}" name="Column7404" dataDxfId="17919" totalsRowDxfId="17918"/>
    <tableColumn id="7426" xr3:uid="{73BB7973-7E84-4721-B3DC-A1010073202E}" name="Column7405" dataDxfId="17917" totalsRowDxfId="17916"/>
    <tableColumn id="7427" xr3:uid="{C9337D35-D084-4D14-98AC-680E5678C910}" name="Column7406" dataDxfId="17915" totalsRowDxfId="17914"/>
    <tableColumn id="7428" xr3:uid="{73B7CC1E-3EC5-4BEE-AFAE-37574E6D92D0}" name="Column7407" dataDxfId="17913" totalsRowDxfId="17912"/>
    <tableColumn id="7429" xr3:uid="{7A42B664-A6F2-47E5-9A6E-85713B80C518}" name="Column7408" dataDxfId="17911" totalsRowDxfId="17910"/>
    <tableColumn id="7430" xr3:uid="{C9A6AAD9-3ED8-46D4-9918-78C903350004}" name="Column7409" dataDxfId="17909" totalsRowDxfId="17908"/>
    <tableColumn id="7431" xr3:uid="{7D62F5BD-516A-483F-B066-FE2383A7470D}" name="Column7410" dataDxfId="17907" totalsRowDxfId="17906"/>
    <tableColumn id="7432" xr3:uid="{898A225E-77C4-4BA3-850B-A230D600FD67}" name="Column7411" dataDxfId="17905" totalsRowDxfId="17904"/>
    <tableColumn id="7433" xr3:uid="{350E3205-FD6A-40E6-AA0E-EE3079EB66C7}" name="Column7412" dataDxfId="17903" totalsRowDxfId="17902"/>
    <tableColumn id="7434" xr3:uid="{7E223C68-7C1D-49E4-B9F6-82D159C32AF4}" name="Column7413" dataDxfId="17901" totalsRowDxfId="17900"/>
    <tableColumn id="7435" xr3:uid="{4B7D176C-873D-4796-8002-3BDA33E40D43}" name="Column7414" dataDxfId="17899" totalsRowDxfId="17898"/>
    <tableColumn id="7436" xr3:uid="{F89D6C40-C206-408B-9ED9-AD3C27D34653}" name="Column7415" dataDxfId="17897" totalsRowDxfId="17896"/>
    <tableColumn id="7437" xr3:uid="{651829F6-1FAA-48B8-A452-3A619EC3520E}" name="Column7416" dataDxfId="17895" totalsRowDxfId="17894"/>
    <tableColumn id="7438" xr3:uid="{B623EF81-6F98-4200-9E2D-78BBEE24DB44}" name="Column7417" dataDxfId="17893" totalsRowDxfId="17892"/>
    <tableColumn id="7439" xr3:uid="{D2947B40-687B-47FB-A42B-CC3138777267}" name="Column7418" dataDxfId="17891" totalsRowDxfId="17890"/>
    <tableColumn id="7440" xr3:uid="{1FA98140-2162-4ED2-A09E-DD8EFEBB10C3}" name="Column7419" dataDxfId="17889" totalsRowDxfId="17888"/>
    <tableColumn id="7441" xr3:uid="{60588E9A-C012-4A57-80C8-6C88CDB78EEC}" name="Column7420" dataDxfId="17887" totalsRowDxfId="17886"/>
    <tableColumn id="7442" xr3:uid="{6B4620A2-B6BC-47C4-A8F2-7B7669AA6E75}" name="Column7421" dataDxfId="17885" totalsRowDxfId="17884"/>
    <tableColumn id="7443" xr3:uid="{CF4B09DE-D257-4CC5-B861-5935D8F79F3B}" name="Column7422" dataDxfId="17883" totalsRowDxfId="17882"/>
    <tableColumn id="7444" xr3:uid="{75179456-B966-46DF-9E3D-16E285F74828}" name="Column7423" dataDxfId="17881" totalsRowDxfId="17880"/>
    <tableColumn id="7445" xr3:uid="{5B7B2505-80B5-4FE6-8235-02C95C3B94B0}" name="Column7424" dataDxfId="17879" totalsRowDxfId="17878"/>
    <tableColumn id="7446" xr3:uid="{94BBCE44-26F0-4A26-963B-5C0E6FB0250A}" name="Column7425" dataDxfId="17877" totalsRowDxfId="17876"/>
    <tableColumn id="7447" xr3:uid="{245BA706-B9B0-40E5-8B54-FE06B2F5CB74}" name="Column7426" dataDxfId="17875" totalsRowDxfId="17874"/>
    <tableColumn id="7448" xr3:uid="{C79AF890-6ABA-40F5-8022-8F55E8AFCCAA}" name="Column7427" dataDxfId="17873" totalsRowDxfId="17872"/>
    <tableColumn id="7449" xr3:uid="{92E26F0B-E5B0-47A0-A708-D62CC26D7F94}" name="Column7428" dataDxfId="17871" totalsRowDxfId="17870"/>
    <tableColumn id="7450" xr3:uid="{EFB2E320-C180-49FA-9788-433DF2006508}" name="Column7429" dataDxfId="17869" totalsRowDxfId="17868"/>
    <tableColumn id="7451" xr3:uid="{E24682B7-0F1A-4AAE-AB49-5CF37B3FB0CC}" name="Column7430" dataDxfId="17867" totalsRowDxfId="17866"/>
    <tableColumn id="7452" xr3:uid="{5F65EF74-A382-4F95-84FE-CE0731B786E1}" name="Column7431" dataDxfId="17865" totalsRowDxfId="17864"/>
    <tableColumn id="7453" xr3:uid="{19F7EBE5-5C01-4C34-ABF5-673E2DB84811}" name="Column7432" dataDxfId="17863" totalsRowDxfId="17862"/>
    <tableColumn id="7454" xr3:uid="{6D986494-0553-4465-B30A-E724BBEA503D}" name="Column7433" dataDxfId="17861" totalsRowDxfId="17860"/>
    <tableColumn id="7455" xr3:uid="{E6AA7317-8C61-4D74-AA21-8C3ABD00C73E}" name="Column7434" dataDxfId="17859" totalsRowDxfId="17858"/>
    <tableColumn id="7456" xr3:uid="{6A735762-5D03-4280-BB16-6213676BD09B}" name="Column7435" dataDxfId="17857" totalsRowDxfId="17856"/>
    <tableColumn id="7457" xr3:uid="{152F6BCF-4CD9-404A-BBF1-0D2A72A454E8}" name="Column7436" dataDxfId="17855" totalsRowDxfId="17854"/>
    <tableColumn id="7458" xr3:uid="{4A875F91-AD64-43C1-9185-85341F44EE63}" name="Column7437" dataDxfId="17853" totalsRowDxfId="17852"/>
    <tableColumn id="7459" xr3:uid="{07FEFAB8-9690-4721-B1EE-74940C02697B}" name="Column7438" dataDxfId="17851" totalsRowDxfId="17850"/>
    <tableColumn id="7460" xr3:uid="{5776D7BB-5169-4453-A261-8FDFBEB01E6E}" name="Column7439" dataDxfId="17849" totalsRowDxfId="17848"/>
    <tableColumn id="7461" xr3:uid="{B5F84278-32E5-4872-8925-04C3A0FD9543}" name="Column7440" dataDxfId="17847" totalsRowDxfId="17846"/>
    <tableColumn id="7462" xr3:uid="{BC3EC51E-14B9-4D03-BC20-B3A40019EFE5}" name="Column7441" dataDxfId="17845" totalsRowDxfId="17844"/>
    <tableColumn id="7463" xr3:uid="{47BC295D-FA76-4438-84DC-EE6A425CDC9B}" name="Column7442" dataDxfId="17843" totalsRowDxfId="17842"/>
    <tableColumn id="7464" xr3:uid="{7603108B-C627-42E6-8878-400FF1E357EB}" name="Column7443" dataDxfId="17841" totalsRowDxfId="17840"/>
    <tableColumn id="7465" xr3:uid="{48572E19-7100-4288-957F-C2D41DB6C52D}" name="Column7444" dataDxfId="17839" totalsRowDxfId="17838"/>
    <tableColumn id="7466" xr3:uid="{BD94F3AA-1DEC-49CA-B977-054959532E27}" name="Column7445" dataDxfId="17837" totalsRowDxfId="17836"/>
    <tableColumn id="7467" xr3:uid="{BD356116-BE7B-49DE-A640-5B7715D96A42}" name="Column7446" dataDxfId="17835" totalsRowDxfId="17834"/>
    <tableColumn id="7468" xr3:uid="{DA22D482-F96C-43B2-B3F1-46C14C382722}" name="Column7447" dataDxfId="17833" totalsRowDxfId="17832"/>
    <tableColumn id="7469" xr3:uid="{5DEB7381-F17F-42C2-8754-1B13E1499F75}" name="Column7448" dataDxfId="17831" totalsRowDxfId="17830"/>
    <tableColumn id="7470" xr3:uid="{74D62F11-B25C-4ED2-94A5-54F008F8E0A2}" name="Column7449" dataDxfId="17829" totalsRowDxfId="17828"/>
    <tableColumn id="7471" xr3:uid="{77EB6CF2-4621-424C-9114-247EAE2AB29A}" name="Column7450" dataDxfId="17827" totalsRowDxfId="17826"/>
    <tableColumn id="7472" xr3:uid="{A76203E2-350D-4A02-8839-7D4BE3998CA2}" name="Column7451" dataDxfId="17825" totalsRowDxfId="17824"/>
    <tableColumn id="7473" xr3:uid="{B3A8D4F1-D852-4420-A2F9-C2E9F642626F}" name="Column7452" dataDxfId="17823" totalsRowDxfId="17822"/>
    <tableColumn id="7474" xr3:uid="{E4B97BC6-55CF-4ED1-BC02-BD97BAE029C8}" name="Column7453" dataDxfId="17821" totalsRowDxfId="17820"/>
    <tableColumn id="7475" xr3:uid="{97AC430E-344A-4CB0-A602-78F868F149F5}" name="Column7454" dataDxfId="17819" totalsRowDxfId="17818"/>
    <tableColumn id="7476" xr3:uid="{CF3A05E4-9B17-4A16-B35E-0506FE9A6176}" name="Column7455" dataDxfId="17817" totalsRowDxfId="17816"/>
    <tableColumn id="7477" xr3:uid="{EAE6276D-C316-462C-8DFC-D68BC23DC011}" name="Column7456" dataDxfId="17815" totalsRowDxfId="17814"/>
    <tableColumn id="7478" xr3:uid="{2B15DC79-F598-4C9A-A9A4-C4C128D0192F}" name="Column7457" dataDxfId="17813" totalsRowDxfId="17812"/>
    <tableColumn id="7479" xr3:uid="{1A65C62F-CB34-440D-8209-EC39F7588662}" name="Column7458" dataDxfId="17811" totalsRowDxfId="17810"/>
    <tableColumn id="7480" xr3:uid="{8E76BEBD-AD10-4263-8D9C-7427571F5AA5}" name="Column7459" dataDxfId="17809" totalsRowDxfId="17808"/>
    <tableColumn id="7481" xr3:uid="{709AD078-D574-4B18-80B5-67B48AC78419}" name="Column7460" dataDxfId="17807" totalsRowDxfId="17806"/>
    <tableColumn id="7482" xr3:uid="{A6743FA9-DBF0-4575-BAAA-DFFE786B2EA7}" name="Column7461" dataDxfId="17805" totalsRowDxfId="17804"/>
    <tableColumn id="7483" xr3:uid="{7BE73CEC-3A63-442B-92F8-65F64F7612EC}" name="Column7462" dataDxfId="17803" totalsRowDxfId="17802"/>
    <tableColumn id="7484" xr3:uid="{64FA4B7B-50E0-4F32-AB8D-B3D98E631FBE}" name="Column7463" dataDxfId="17801" totalsRowDxfId="17800"/>
    <tableColumn id="7485" xr3:uid="{07823169-6E4B-469C-B2D9-215BE7C3CA87}" name="Column7464" dataDxfId="17799" totalsRowDxfId="17798"/>
    <tableColumn id="7486" xr3:uid="{E7EC745D-7C9B-43C1-ADB9-476C15D425D6}" name="Column7465" dataDxfId="17797" totalsRowDxfId="17796"/>
    <tableColumn id="7487" xr3:uid="{0232A643-0FBD-4279-BB05-E6B2B0334BB1}" name="Column7466" dataDxfId="17795" totalsRowDxfId="17794"/>
    <tableColumn id="7488" xr3:uid="{CD704F51-9C95-46E8-9EE4-B423EFBEFDC0}" name="Column7467" dataDxfId="17793" totalsRowDxfId="17792"/>
    <tableColumn id="7489" xr3:uid="{01BFEA45-B7E3-43B0-878A-BA1C86346FE7}" name="Column7468" dataDxfId="17791" totalsRowDxfId="17790"/>
    <tableColumn id="7490" xr3:uid="{8D9A4B2D-A698-43B9-B151-3D18D6BEBF0C}" name="Column7469" dataDxfId="17789" totalsRowDxfId="17788"/>
    <tableColumn id="7491" xr3:uid="{C8A532F0-D367-41CB-BD68-B3C304526859}" name="Column7470" dataDxfId="17787" totalsRowDxfId="17786"/>
    <tableColumn id="7492" xr3:uid="{29BC06EA-FE80-4E76-B4C8-B618A3BD2F8A}" name="Column7471" dataDxfId="17785" totalsRowDxfId="17784"/>
    <tableColumn id="7493" xr3:uid="{CA62F77F-C5F7-49F3-854F-A99B906F7BC4}" name="Column7472" dataDxfId="17783" totalsRowDxfId="17782"/>
    <tableColumn id="7494" xr3:uid="{AE3F083D-B10A-4858-909D-FAB9075031E3}" name="Column7473" dataDxfId="17781" totalsRowDxfId="17780"/>
    <tableColumn id="7495" xr3:uid="{346FBEF9-F9B0-4EB5-AD93-06289CBC1B4B}" name="Column7474" dataDxfId="17779" totalsRowDxfId="17778"/>
    <tableColumn id="7496" xr3:uid="{D1A66850-DB55-4744-BCC3-A8E510811647}" name="Column7475" dataDxfId="17777" totalsRowDxfId="17776"/>
    <tableColumn id="7497" xr3:uid="{59BA60CE-F3F5-4D00-AB0E-D7653CBF69F6}" name="Column7476" dataDxfId="17775" totalsRowDxfId="17774"/>
    <tableColumn id="7498" xr3:uid="{DDA8E151-1FAB-4140-9ABC-2C4E6C8DF6FA}" name="Column7477" dataDxfId="17773" totalsRowDxfId="17772"/>
    <tableColumn id="7499" xr3:uid="{D8E83911-1185-4A5B-9723-1077F4A9EAEB}" name="Column7478" dataDxfId="17771" totalsRowDxfId="17770"/>
    <tableColumn id="7500" xr3:uid="{77FC2B73-D8AD-42B2-9971-E12BCDB3F848}" name="Column7479" dataDxfId="17769" totalsRowDxfId="17768"/>
    <tableColumn id="7501" xr3:uid="{854E33D7-46ED-4145-A1D3-B6F58590E1F3}" name="Column7480" dataDxfId="17767" totalsRowDxfId="17766"/>
    <tableColumn id="7502" xr3:uid="{47A658CD-8FC2-4FC0-9342-5F4234736211}" name="Column7481" dataDxfId="17765" totalsRowDxfId="17764"/>
    <tableColumn id="7503" xr3:uid="{D1B75AAC-BC40-4D97-AE9C-292BCC2A3A70}" name="Column7482" dataDxfId="17763" totalsRowDxfId="17762"/>
    <tableColumn id="7504" xr3:uid="{50E3B7AE-07F8-4AD8-9884-333C1D115111}" name="Column7483" dataDxfId="17761" totalsRowDxfId="17760"/>
    <tableColumn id="7505" xr3:uid="{859C679B-7C25-4B45-B867-2DE0FCE8AFA4}" name="Column7484" dataDxfId="17759" totalsRowDxfId="17758"/>
    <tableColumn id="7506" xr3:uid="{CA0ADE86-C6DD-4C80-AC37-9DE76BE41AB2}" name="Column7485" dataDxfId="17757" totalsRowDxfId="17756"/>
    <tableColumn id="7507" xr3:uid="{56956006-D2CE-4A17-AD4A-7BE6F462F0C1}" name="Column7486" dataDxfId="17755" totalsRowDxfId="17754"/>
    <tableColumn id="7508" xr3:uid="{D479AA90-2A37-40A8-BA26-3613CB3B71FB}" name="Column7487" dataDxfId="17753" totalsRowDxfId="17752"/>
    <tableColumn id="7509" xr3:uid="{C8363DB2-651E-416D-A9EF-12A39F1A1096}" name="Column7488" dataDxfId="17751" totalsRowDxfId="17750"/>
    <tableColumn id="7510" xr3:uid="{195650EC-7A5F-41D9-BBD0-EB622ECE3E94}" name="Column7489" dataDxfId="17749" totalsRowDxfId="17748"/>
    <tableColumn id="7511" xr3:uid="{00EC0133-9018-449B-8C68-C82BF2D66B5E}" name="Column7490" dataDxfId="17747" totalsRowDxfId="17746"/>
    <tableColumn id="7512" xr3:uid="{1213D9FA-0129-4128-A5FD-B5D5A1D5CC29}" name="Column7491" dataDxfId="17745" totalsRowDxfId="17744"/>
    <tableColumn id="7513" xr3:uid="{4E528C2B-1E58-483C-88F2-8CFC0134D353}" name="Column7492" dataDxfId="17743" totalsRowDxfId="17742"/>
    <tableColumn id="7514" xr3:uid="{BC68A3B8-F866-4677-B167-E153228AD11F}" name="Column7493" dataDxfId="17741" totalsRowDxfId="17740"/>
    <tableColumn id="7515" xr3:uid="{2AA68F71-EF2D-435A-B94A-37017C6D237D}" name="Column7494" dataDxfId="17739" totalsRowDxfId="17738"/>
    <tableColumn id="7516" xr3:uid="{48CD2D17-E169-4EF2-AD8A-FB4645803B5D}" name="Column7495" dataDxfId="17737" totalsRowDxfId="17736"/>
    <tableColumn id="7517" xr3:uid="{A7DC979F-1F70-4A52-8E37-CE5171A90F39}" name="Column7496" dataDxfId="17735" totalsRowDxfId="17734"/>
    <tableColumn id="7518" xr3:uid="{23CCC46D-7AE6-4B07-A1E1-CD74304D9E05}" name="Column7497" dataDxfId="17733" totalsRowDxfId="17732"/>
    <tableColumn id="7519" xr3:uid="{45566D80-0E28-4409-B814-8FDE55B2E3CD}" name="Column7498" dataDxfId="17731" totalsRowDxfId="17730"/>
    <tableColumn id="7520" xr3:uid="{1DB9D8BE-E8AE-4561-B3A0-552201FB8605}" name="Column7499" dataDxfId="17729" totalsRowDxfId="17728"/>
    <tableColumn id="7521" xr3:uid="{DD9E54EA-9882-4873-8411-2B7FB5C2DDE1}" name="Column7500" dataDxfId="17727" totalsRowDxfId="17726"/>
    <tableColumn id="7522" xr3:uid="{3E93943B-DDC2-4941-9A8A-AE74CE1AB737}" name="Column7501" dataDxfId="17725" totalsRowDxfId="17724"/>
    <tableColumn id="7523" xr3:uid="{26C0340D-7ADB-4AF5-B96C-0AE6C84F8AC9}" name="Column7502" dataDxfId="17723" totalsRowDxfId="17722"/>
    <tableColumn id="7524" xr3:uid="{110785A7-2C61-423E-A7F3-367F937331AE}" name="Column7503" dataDxfId="17721" totalsRowDxfId="17720"/>
    <tableColumn id="7525" xr3:uid="{9E0E5D2E-3C3E-4983-A509-9E081980C90B}" name="Column7504" dataDxfId="17719" totalsRowDxfId="17718"/>
    <tableColumn id="7526" xr3:uid="{16C4302C-0B7F-4243-8307-E1CE9DD52C50}" name="Column7505" dataDxfId="17717" totalsRowDxfId="17716"/>
    <tableColumn id="7527" xr3:uid="{59C014EA-1BCC-49EE-A8CF-38F5A0998CFF}" name="Column7506" dataDxfId="17715" totalsRowDxfId="17714"/>
    <tableColumn id="7528" xr3:uid="{DB2FC7F3-D7C1-444C-A772-DAC37A56AD32}" name="Column7507" dataDxfId="17713" totalsRowDxfId="17712"/>
    <tableColumn id="7529" xr3:uid="{40290CA3-2EE9-4B7B-B3FF-E51EC9FB078E}" name="Column7508" dataDxfId="17711" totalsRowDxfId="17710"/>
    <tableColumn id="7530" xr3:uid="{39B21393-1B4D-4A61-9143-2CAE28E7FABE}" name="Column7509" dataDxfId="17709" totalsRowDxfId="17708"/>
    <tableColumn id="7531" xr3:uid="{020E47D7-2230-4BA5-825A-77402ECBC7F6}" name="Column7510" dataDxfId="17707" totalsRowDxfId="17706"/>
    <tableColumn id="7532" xr3:uid="{5B384A12-51A8-40CC-B58A-8590995B488F}" name="Column7511" dataDxfId="17705" totalsRowDxfId="17704"/>
    <tableColumn id="7533" xr3:uid="{62A789C5-9B09-4035-905E-B535012F0B8B}" name="Column7512" dataDxfId="17703" totalsRowDxfId="17702"/>
    <tableColumn id="7534" xr3:uid="{C098A3E7-7CB4-4B04-B306-EF17AC3CFC2F}" name="Column7513" dataDxfId="17701" totalsRowDxfId="17700"/>
    <tableColumn id="7535" xr3:uid="{90D84C07-8C72-4144-A3EA-71D7A02E89E6}" name="Column7514" dataDxfId="17699" totalsRowDxfId="17698"/>
    <tableColumn id="7536" xr3:uid="{937687F8-F356-4A3A-9892-0AF7F6BEDB7A}" name="Column7515" dataDxfId="17697" totalsRowDxfId="17696"/>
    <tableColumn id="7537" xr3:uid="{FC7D3951-3F16-4F1D-934B-D8C0C343F96E}" name="Column7516" dataDxfId="17695" totalsRowDxfId="17694"/>
    <tableColumn id="7538" xr3:uid="{F2B1C229-0C5B-441E-8A66-ADE4CF62E1BF}" name="Column7517" dataDxfId="17693" totalsRowDxfId="17692"/>
    <tableColumn id="7539" xr3:uid="{E305437F-7A57-42AC-B84C-D8AF71C131AA}" name="Column7518" dataDxfId="17691" totalsRowDxfId="17690"/>
    <tableColumn id="7540" xr3:uid="{5D5A8E9C-4C57-4F22-984C-79EF4E89A048}" name="Column7519" dataDxfId="17689" totalsRowDxfId="17688"/>
    <tableColumn id="7541" xr3:uid="{D69ECA6A-1763-4795-90E7-E3BA521E7727}" name="Column7520" dataDxfId="17687" totalsRowDxfId="17686"/>
    <tableColumn id="7542" xr3:uid="{E268D2AA-9337-4F01-903B-4D2AEA45945E}" name="Column7521" dataDxfId="17685" totalsRowDxfId="17684"/>
    <tableColumn id="7543" xr3:uid="{CFED8CAC-D144-4D0A-94A5-72C49AF1D1CE}" name="Column7522" dataDxfId="17683" totalsRowDxfId="17682"/>
    <tableColumn id="7544" xr3:uid="{9591E345-AB8C-463B-AB91-167969F59CCB}" name="Column7523" dataDxfId="17681" totalsRowDxfId="17680"/>
    <tableColumn id="7545" xr3:uid="{D47DEB69-B718-4C3C-80CE-C0FC4101E084}" name="Column7524" dataDxfId="17679" totalsRowDxfId="17678"/>
    <tableColumn id="7546" xr3:uid="{1581B33B-817F-4F3B-BFA0-091D204F3641}" name="Column7525" dataDxfId="17677" totalsRowDxfId="17676"/>
    <tableColumn id="7547" xr3:uid="{044F27D8-E0E6-47E2-899F-C3ADB3F8105E}" name="Column7526" dataDxfId="17675" totalsRowDxfId="17674"/>
    <tableColumn id="7548" xr3:uid="{9FF99F59-0E16-480E-9A3D-B4762E7B7764}" name="Column7527" dataDxfId="17673" totalsRowDxfId="17672"/>
    <tableColumn id="7549" xr3:uid="{180C9CAF-DF68-4915-9F90-6E6A4681A163}" name="Column7528" dataDxfId="17671" totalsRowDxfId="17670"/>
    <tableColumn id="7550" xr3:uid="{49FB7113-8E4B-494C-B689-9B10A6D2CAC5}" name="Column7529" dataDxfId="17669" totalsRowDxfId="17668"/>
    <tableColumn id="7551" xr3:uid="{3F99955C-8522-4905-BDD3-DA03E2C9C3A8}" name="Column7530" dataDxfId="17667" totalsRowDxfId="17666"/>
    <tableColumn id="7552" xr3:uid="{FD55EB92-E0D6-44AC-9457-C6A718C236D8}" name="Column7531" dataDxfId="17665" totalsRowDxfId="17664"/>
    <tableColumn id="7553" xr3:uid="{5428DC20-D346-4AD8-9A7C-3AC8E8DB9AB1}" name="Column7532" dataDxfId="17663" totalsRowDxfId="17662"/>
    <tableColumn id="7554" xr3:uid="{328E94BA-F31B-43EA-A172-3B9D598FE5D1}" name="Column7533" dataDxfId="17661" totalsRowDxfId="17660"/>
    <tableColumn id="7555" xr3:uid="{D554665D-85AD-4A25-A376-1B7DE15DC754}" name="Column7534" dataDxfId="17659" totalsRowDxfId="17658"/>
    <tableColumn id="7556" xr3:uid="{CCDE9351-3B1B-4022-9712-2F7412DB9A8D}" name="Column7535" dataDxfId="17657" totalsRowDxfId="17656"/>
    <tableColumn id="7557" xr3:uid="{0317192D-1841-489F-8525-94EDF3722DB7}" name="Column7536" dataDxfId="17655" totalsRowDxfId="17654"/>
    <tableColumn id="7558" xr3:uid="{C621301F-28F4-4C45-8556-46EBDAF9D86A}" name="Column7537" dataDxfId="17653" totalsRowDxfId="17652"/>
    <tableColumn id="7559" xr3:uid="{837A7C9F-3536-4620-A432-0E675863CA1A}" name="Column7538" dataDxfId="17651" totalsRowDxfId="17650"/>
    <tableColumn id="7560" xr3:uid="{BDA980B6-DDC4-4B11-94A9-AAC04E599FA5}" name="Column7539" dataDxfId="17649" totalsRowDxfId="17648"/>
    <tableColumn id="7561" xr3:uid="{9EA23DC6-5373-49CF-8230-A991A80483A5}" name="Column7540" dataDxfId="17647" totalsRowDxfId="17646"/>
    <tableColumn id="7562" xr3:uid="{41EE9A2D-3332-437F-AB67-5D1D92034421}" name="Column7541" dataDxfId="17645" totalsRowDxfId="17644"/>
    <tableColumn id="7563" xr3:uid="{5B0BDB10-2B63-40D4-80B1-3C33B1993C86}" name="Column7542" dataDxfId="17643" totalsRowDxfId="17642"/>
    <tableColumn id="7564" xr3:uid="{19997C65-C177-4C76-989D-343E3F1B14C2}" name="Column7543" dataDxfId="17641" totalsRowDxfId="17640"/>
    <tableColumn id="7565" xr3:uid="{0AB7699D-8A41-4D42-B841-1397273364F7}" name="Column7544" dataDxfId="17639" totalsRowDxfId="17638"/>
    <tableColumn id="7566" xr3:uid="{271FCC76-FFA2-4BBB-9FA2-9FEA52DB98E6}" name="Column7545" dataDxfId="17637" totalsRowDxfId="17636"/>
    <tableColumn id="7567" xr3:uid="{4EC0B43A-1434-4916-8489-D689CDD8EF7D}" name="Column7546" dataDxfId="17635" totalsRowDxfId="17634"/>
    <tableColumn id="7568" xr3:uid="{6B237BDC-A197-4DF9-806D-71ABAB75B763}" name="Column7547" dataDxfId="17633" totalsRowDxfId="17632"/>
    <tableColumn id="7569" xr3:uid="{A7EC1E2F-A8A7-4E82-AA2C-8CAF19DF7D82}" name="Column7548" dataDxfId="17631" totalsRowDxfId="17630"/>
    <tableColumn id="7570" xr3:uid="{765FF255-486E-4982-A802-06431C4E3759}" name="Column7549" dataDxfId="17629" totalsRowDxfId="17628"/>
    <tableColumn id="7571" xr3:uid="{876C39D5-78B6-46C6-9BA4-7A1DDB7FA5C8}" name="Column7550" dataDxfId="17627" totalsRowDxfId="17626"/>
    <tableColumn id="7572" xr3:uid="{F498B7C3-57D0-4FB4-B9D6-E02D8723748E}" name="Column7551" dataDxfId="17625" totalsRowDxfId="17624"/>
    <tableColumn id="7573" xr3:uid="{8D684078-06CD-414A-9F6A-DAF4BD6C1551}" name="Column7552" dataDxfId="17623" totalsRowDxfId="17622"/>
    <tableColumn id="7574" xr3:uid="{6B2FAD99-F76A-4ED2-A908-AA18F8B5AF7E}" name="Column7553" dataDxfId="17621" totalsRowDxfId="17620"/>
    <tableColumn id="7575" xr3:uid="{65B21F79-74F5-4BC3-B15E-99E6362CA3F5}" name="Column7554" dataDxfId="17619" totalsRowDxfId="17618"/>
    <tableColumn id="7576" xr3:uid="{7D89F4E8-253E-4E48-B0D4-B5413FA1548F}" name="Column7555" dataDxfId="17617" totalsRowDxfId="17616"/>
    <tableColumn id="7577" xr3:uid="{D8345615-2F3D-4FA9-8B25-76C95D4D15E8}" name="Column7556" dataDxfId="17615" totalsRowDxfId="17614"/>
    <tableColumn id="7578" xr3:uid="{6B69316D-D60B-42F3-A982-E0DD44BB8DA1}" name="Column7557" dataDxfId="17613" totalsRowDxfId="17612"/>
    <tableColumn id="7579" xr3:uid="{CF9DC451-F487-4BCC-8B05-B2D1820AA815}" name="Column7558" dataDxfId="17611" totalsRowDxfId="17610"/>
    <tableColumn id="7580" xr3:uid="{0DBF3E1D-A0EC-45D2-8A40-E1E17BB5D211}" name="Column7559" dataDxfId="17609" totalsRowDxfId="17608"/>
    <tableColumn id="7581" xr3:uid="{D08585A3-5B1D-4EA2-90FB-467E34E18C2F}" name="Column7560" dataDxfId="17607" totalsRowDxfId="17606"/>
    <tableColumn id="7582" xr3:uid="{35FB586F-CA90-4BBD-B1B7-0CDE595AFBE3}" name="Column7561" dataDxfId="17605" totalsRowDxfId="17604"/>
    <tableColumn id="7583" xr3:uid="{E725AA9F-0924-425C-81F9-6132AD8CFA30}" name="Column7562" dataDxfId="17603" totalsRowDxfId="17602"/>
    <tableColumn id="7584" xr3:uid="{3E58D131-8736-4703-B394-83FDE2F86D6D}" name="Column7563" dataDxfId="17601" totalsRowDxfId="17600"/>
    <tableColumn id="7585" xr3:uid="{63E60899-5893-4175-A1BC-7666F8250678}" name="Column7564" dataDxfId="17599" totalsRowDxfId="17598"/>
    <tableColumn id="7586" xr3:uid="{55D545B4-D914-4C84-B6A3-4EB032033183}" name="Column7565" dataDxfId="17597" totalsRowDxfId="17596"/>
    <tableColumn id="7587" xr3:uid="{9A596793-9D48-4C6F-9A8F-D6E18E6A4433}" name="Column7566" dataDxfId="17595" totalsRowDxfId="17594"/>
    <tableColumn id="7588" xr3:uid="{81A346AA-646B-40BE-B635-D3243F9CB6B3}" name="Column7567" dataDxfId="17593" totalsRowDxfId="17592"/>
    <tableColumn id="7589" xr3:uid="{EF909687-E46D-404D-AA4A-216B80A13E98}" name="Column7568" dataDxfId="17591" totalsRowDxfId="17590"/>
    <tableColumn id="7590" xr3:uid="{61630DEB-BD8C-4782-A07F-5F0C4BB282F2}" name="Column7569" dataDxfId="17589" totalsRowDxfId="17588"/>
    <tableColumn id="7591" xr3:uid="{F527B096-5B3C-4C57-B16A-5A2147B24410}" name="Column7570" dataDxfId="17587" totalsRowDxfId="17586"/>
    <tableColumn id="7592" xr3:uid="{17CFD3CC-FF10-4892-A518-E6BDAD34AAAB}" name="Column7571" dataDxfId="17585" totalsRowDxfId="17584"/>
    <tableColumn id="7593" xr3:uid="{74D9A675-0707-46FA-9DE9-2A3F6ADCA024}" name="Column7572" dataDxfId="17583" totalsRowDxfId="17582"/>
    <tableColumn id="7594" xr3:uid="{C43ECCF8-876F-4996-AEFB-3A7569BDBD79}" name="Column7573" dataDxfId="17581" totalsRowDxfId="17580"/>
    <tableColumn id="7595" xr3:uid="{736B129A-D7C3-4CF9-8D04-D9B35FB9955D}" name="Column7574" dataDxfId="17579" totalsRowDxfId="17578"/>
    <tableColumn id="7596" xr3:uid="{3E356C31-0519-45CF-AA78-05B0A0857AD2}" name="Column7575" dataDxfId="17577" totalsRowDxfId="17576"/>
    <tableColumn id="7597" xr3:uid="{36866810-35F9-49DA-B2E6-FD5FDC0A30C9}" name="Column7576" dataDxfId="17575" totalsRowDxfId="17574"/>
    <tableColumn id="7598" xr3:uid="{A32F088C-ECC1-48B7-B447-233DBCC3B996}" name="Column7577" dataDxfId="17573" totalsRowDxfId="17572"/>
    <tableColumn id="7599" xr3:uid="{E840F240-D89A-441C-AE7A-FB61717595E1}" name="Column7578" dataDxfId="17571" totalsRowDxfId="17570"/>
    <tableColumn id="7600" xr3:uid="{15CF5D39-EB15-40E2-A1D9-D30725621C62}" name="Column7579" dataDxfId="17569" totalsRowDxfId="17568"/>
    <tableColumn id="7601" xr3:uid="{80ED93B7-7ADA-4160-940C-ED98AF9C0D83}" name="Column7580" dataDxfId="17567" totalsRowDxfId="17566"/>
    <tableColumn id="7602" xr3:uid="{9D1EEC96-1227-43C4-9717-9B609AD9239E}" name="Column7581" dataDxfId="17565" totalsRowDxfId="17564"/>
    <tableColumn id="7603" xr3:uid="{33EF2EE9-CC2F-49BA-A67C-DC13A2AEEC16}" name="Column7582" dataDxfId="17563" totalsRowDxfId="17562"/>
    <tableColumn id="7604" xr3:uid="{5E27F855-0E59-4AC5-A7A3-8A2F1F2B790A}" name="Column7583" dataDxfId="17561" totalsRowDxfId="17560"/>
    <tableColumn id="7605" xr3:uid="{5298DCDD-D907-46CD-A454-0EA3962997AC}" name="Column7584" dataDxfId="17559" totalsRowDxfId="17558"/>
    <tableColumn id="7606" xr3:uid="{BA6C38AD-CFA9-439D-B527-0D8E9B5FB071}" name="Column7585" dataDxfId="17557" totalsRowDxfId="17556"/>
    <tableColumn id="7607" xr3:uid="{37128DB8-C3B5-427A-8930-9F421BFF81E7}" name="Column7586" dataDxfId="17555" totalsRowDxfId="17554"/>
    <tableColumn id="7608" xr3:uid="{C8241CD5-17D5-4F45-9B05-23C937E6FD19}" name="Column7587" dataDxfId="17553" totalsRowDxfId="17552"/>
    <tableColumn id="7609" xr3:uid="{558874B9-5D0E-46DC-BBE2-8275C84C55A3}" name="Column7588" dataDxfId="17551" totalsRowDxfId="17550"/>
    <tableColumn id="7610" xr3:uid="{5CC698EF-BCAE-4F4A-AD3F-5352614D1D15}" name="Column7589" dataDxfId="17549" totalsRowDxfId="17548"/>
    <tableColumn id="7611" xr3:uid="{E6C0A053-6F2E-4634-9BE5-61794BC3217E}" name="Column7590" dataDxfId="17547" totalsRowDxfId="17546"/>
    <tableColumn id="7612" xr3:uid="{865047C3-97B0-44D2-BEE6-5E19510A352A}" name="Column7591" dataDxfId="17545" totalsRowDxfId="17544"/>
    <tableColumn id="7613" xr3:uid="{AB8EF752-1FB2-46FB-878D-3E2B63E3E663}" name="Column7592" dataDxfId="17543" totalsRowDxfId="17542"/>
    <tableColumn id="7614" xr3:uid="{CC8C2FA6-3910-4414-B8A6-F073167B80AE}" name="Column7593" dataDxfId="17541" totalsRowDxfId="17540"/>
    <tableColumn id="7615" xr3:uid="{2AFFBD51-5667-466D-8A18-653EAFC93F02}" name="Column7594" dataDxfId="17539" totalsRowDxfId="17538"/>
    <tableColumn id="7616" xr3:uid="{BFB3D97E-CE9C-41E8-A568-4F5E2BA98980}" name="Column7595" dataDxfId="17537" totalsRowDxfId="17536"/>
    <tableColumn id="7617" xr3:uid="{594203E2-3255-4294-A487-7D0916EE9F81}" name="Column7596" dataDxfId="17535" totalsRowDxfId="17534"/>
    <tableColumn id="7618" xr3:uid="{DC14B8C2-9CAE-4960-AF25-3AC474F9EA02}" name="Column7597" dataDxfId="17533" totalsRowDxfId="17532"/>
    <tableColumn id="7619" xr3:uid="{73C1E7AF-4976-483E-9F08-F7355BA4AF9C}" name="Column7598" dataDxfId="17531" totalsRowDxfId="17530"/>
    <tableColumn id="7620" xr3:uid="{B4548A51-215D-4BEB-9E08-877A5317C51E}" name="Column7599" dataDxfId="17529" totalsRowDxfId="17528"/>
    <tableColumn id="7621" xr3:uid="{EFE245F3-763F-4762-825C-EB4AD23FE288}" name="Column7600" dataDxfId="17527" totalsRowDxfId="17526"/>
    <tableColumn id="7622" xr3:uid="{81CFF6CE-B410-4295-8814-D21041CB548A}" name="Column7601" dataDxfId="17525" totalsRowDxfId="17524"/>
    <tableColumn id="7623" xr3:uid="{8950F9FF-FEF3-4DB7-BD3B-8EE4F696C14D}" name="Column7602" dataDxfId="17523" totalsRowDxfId="17522"/>
    <tableColumn id="7624" xr3:uid="{8D1487AD-F0E1-41FC-B5C8-755567A2C849}" name="Column7603" dataDxfId="17521" totalsRowDxfId="17520"/>
    <tableColumn id="7625" xr3:uid="{9CC7F31A-A1D8-4A05-8323-F1D218FEAD63}" name="Column7604" dataDxfId="17519" totalsRowDxfId="17518"/>
    <tableColumn id="7626" xr3:uid="{9CEFC506-73DB-4306-A225-1569033766C6}" name="Column7605" dataDxfId="17517" totalsRowDxfId="17516"/>
    <tableColumn id="7627" xr3:uid="{2ED2B702-29D2-4541-B431-BB6EE4FDE741}" name="Column7606" dataDxfId="17515" totalsRowDxfId="17514"/>
    <tableColumn id="7628" xr3:uid="{5C67DF20-CBBB-4F6E-A866-22C4878B25B1}" name="Column7607" dataDxfId="17513" totalsRowDxfId="17512"/>
    <tableColumn id="7629" xr3:uid="{7C29F68A-BD94-4B74-9AF1-A00A578243AE}" name="Column7608" dataDxfId="17511" totalsRowDxfId="17510"/>
    <tableColumn id="7630" xr3:uid="{4E99450C-3C95-42FD-AC87-5EB1435C5797}" name="Column7609" dataDxfId="17509" totalsRowDxfId="17508"/>
    <tableColumn id="7631" xr3:uid="{9F0855BB-B05A-44AF-8D93-F6D0E96F75F0}" name="Column7610" dataDxfId="17507" totalsRowDxfId="17506"/>
    <tableColumn id="7632" xr3:uid="{D85E8CAC-A718-4D17-B79B-C90915CBF4DB}" name="Column7611" dataDxfId="17505" totalsRowDxfId="17504"/>
    <tableColumn id="7633" xr3:uid="{849AF1AB-F183-42B9-AFD7-47ABDCA8F583}" name="Column7612" dataDxfId="17503" totalsRowDxfId="17502"/>
    <tableColumn id="7634" xr3:uid="{BC492981-516D-4C79-AD55-5CE3CFA2D4B5}" name="Column7613" dataDxfId="17501" totalsRowDxfId="17500"/>
    <tableColumn id="7635" xr3:uid="{B9DF3235-A30A-49CB-927F-9D17CFCA1CBF}" name="Column7614" dataDxfId="17499" totalsRowDxfId="17498"/>
    <tableColumn id="7636" xr3:uid="{AEA98712-1F7D-4D4C-8720-4A39315A9EBF}" name="Column7615" dataDxfId="17497" totalsRowDxfId="17496"/>
    <tableColumn id="7637" xr3:uid="{6D7E8964-2040-4D04-9C77-CF617C60A748}" name="Column7616" dataDxfId="17495" totalsRowDxfId="17494"/>
    <tableColumn id="7638" xr3:uid="{F415E24A-9775-4551-AD8A-2AF9744A938A}" name="Column7617" dataDxfId="17493" totalsRowDxfId="17492"/>
    <tableColumn id="7639" xr3:uid="{046D50BD-8EAC-47A5-AF12-9A0A9B1CDD3B}" name="Column7618" dataDxfId="17491" totalsRowDxfId="17490"/>
    <tableColumn id="7640" xr3:uid="{394C9D3C-68E3-4F72-8677-2AD664F92F51}" name="Column7619" dataDxfId="17489" totalsRowDxfId="17488"/>
    <tableColumn id="7641" xr3:uid="{42C5C042-BA95-4FA1-88F1-4E51C10CFA50}" name="Column7620" dataDxfId="17487" totalsRowDxfId="17486"/>
    <tableColumn id="7642" xr3:uid="{AEEA06DF-2C59-407E-A302-AD811515DE70}" name="Column7621" dataDxfId="17485" totalsRowDxfId="17484"/>
    <tableColumn id="7643" xr3:uid="{150BADA9-F26A-4B6F-A410-D1AB13FEB26A}" name="Column7622" dataDxfId="17483" totalsRowDxfId="17482"/>
    <tableColumn id="7644" xr3:uid="{6756502A-32CC-4F25-88BB-845932BE469C}" name="Column7623" dataDxfId="17481" totalsRowDxfId="17480"/>
    <tableColumn id="7645" xr3:uid="{1A75C27F-9CE5-4748-BAFE-7FEDE131CDEC}" name="Column7624" dataDxfId="17479" totalsRowDxfId="17478"/>
    <tableColumn id="7646" xr3:uid="{CE6290AB-4CD1-47A2-902C-9BC0DFDD3778}" name="Column7625" dataDxfId="17477" totalsRowDxfId="17476"/>
    <tableColumn id="7647" xr3:uid="{E2118A6F-397B-489D-A213-0E9775ECB46F}" name="Column7626" dataDxfId="17475" totalsRowDxfId="17474"/>
    <tableColumn id="7648" xr3:uid="{A7D70FFD-D851-40CD-A336-8AE237253984}" name="Column7627" dataDxfId="17473" totalsRowDxfId="17472"/>
    <tableColumn id="7649" xr3:uid="{84F234C1-6CE7-4B74-A98B-2B7A0C3EEB8F}" name="Column7628" dataDxfId="17471" totalsRowDxfId="17470"/>
    <tableColumn id="7650" xr3:uid="{CF4F6A25-5533-4E0B-B1FD-3640995598D7}" name="Column7629" dataDxfId="17469" totalsRowDxfId="17468"/>
    <tableColumn id="7651" xr3:uid="{8C345278-B293-4B93-9B52-72D50F78C39B}" name="Column7630" dataDxfId="17467" totalsRowDxfId="17466"/>
    <tableColumn id="7652" xr3:uid="{00E7B699-7367-4EBD-9D96-44DC050C2E31}" name="Column7631" dataDxfId="17465" totalsRowDxfId="17464"/>
    <tableColumn id="7653" xr3:uid="{2C800FB2-9789-4D87-99EA-6489936B9825}" name="Column7632" dataDxfId="17463" totalsRowDxfId="17462"/>
    <tableColumn id="7654" xr3:uid="{2D1EDF30-9CC0-44A1-87F6-A2544F485C5D}" name="Column7633" dataDxfId="17461" totalsRowDxfId="17460"/>
    <tableColumn id="7655" xr3:uid="{C319C484-4ED5-4026-9F05-D3496BF63849}" name="Column7634" dataDxfId="17459" totalsRowDxfId="17458"/>
    <tableColumn id="7656" xr3:uid="{8C340DBC-BD45-4A44-9EE5-B3F2C1BB18CD}" name="Column7635" dataDxfId="17457" totalsRowDxfId="17456"/>
    <tableColumn id="7657" xr3:uid="{540967F8-4123-4722-8AF5-BE8631B23A10}" name="Column7636" dataDxfId="17455" totalsRowDxfId="17454"/>
    <tableColumn id="7658" xr3:uid="{6BBAF7C8-A606-4053-A491-D3FAF88B1EC2}" name="Column7637" dataDxfId="17453" totalsRowDxfId="17452"/>
    <tableColumn id="7659" xr3:uid="{6FDF2B01-935B-45D3-82B0-8AEE7B4735D9}" name="Column7638" dataDxfId="17451" totalsRowDxfId="17450"/>
    <tableColumn id="7660" xr3:uid="{D1CE1EA3-4379-460C-BB64-D545590C56F0}" name="Column7639" dataDxfId="17449" totalsRowDxfId="17448"/>
    <tableColumn id="7661" xr3:uid="{0ABCBF80-1C3D-4CEB-B514-E3AFE0C3DAE8}" name="Column7640" dataDxfId="17447" totalsRowDxfId="17446"/>
    <tableColumn id="7662" xr3:uid="{E1F2718F-390D-4FA1-9BBA-1FB43F868CD1}" name="Column7641" dataDxfId="17445" totalsRowDxfId="17444"/>
    <tableColumn id="7663" xr3:uid="{2706DF04-3130-4051-A9AB-2782DF9B8C57}" name="Column7642" dataDxfId="17443" totalsRowDxfId="17442"/>
    <tableColumn id="7664" xr3:uid="{99E215DF-EF04-4FB5-8361-54A95A4DC331}" name="Column7643" dataDxfId="17441" totalsRowDxfId="17440"/>
    <tableColumn id="7665" xr3:uid="{1154116A-E6FB-4062-A255-C7D6765B05B9}" name="Column7644" dataDxfId="17439" totalsRowDxfId="17438"/>
    <tableColumn id="7666" xr3:uid="{4B3C838C-D884-4E4E-B869-B2BF758B4CDD}" name="Column7645" dataDxfId="17437" totalsRowDxfId="17436"/>
    <tableColumn id="7667" xr3:uid="{0F014ADD-5B0F-4048-A2C0-74270EB83FDF}" name="Column7646" dataDxfId="17435" totalsRowDxfId="17434"/>
    <tableColumn id="7668" xr3:uid="{4EA4DCBB-CD65-4B1B-94F5-B1C8ED422217}" name="Column7647" dataDxfId="17433" totalsRowDxfId="17432"/>
    <tableColumn id="7669" xr3:uid="{E52AF66D-A3D7-44C5-9353-518E0C771BA8}" name="Column7648" dataDxfId="17431" totalsRowDxfId="17430"/>
    <tableColumn id="7670" xr3:uid="{C03D2415-2A49-47BD-99CA-73B11D3260D3}" name="Column7649" dataDxfId="17429" totalsRowDxfId="17428"/>
    <tableColumn id="7671" xr3:uid="{DBF14998-D0EF-4875-BF08-98A5F832D81F}" name="Column7650" dataDxfId="17427" totalsRowDxfId="17426"/>
    <tableColumn id="7672" xr3:uid="{0B996E91-2B6C-4E9E-8ABA-64A7FDFF1007}" name="Column7651" dataDxfId="17425" totalsRowDxfId="17424"/>
    <tableColumn id="7673" xr3:uid="{63000180-2E0B-4235-BEA3-228D4F5DC299}" name="Column7652" dataDxfId="17423" totalsRowDxfId="17422"/>
    <tableColumn id="7674" xr3:uid="{43C9C7E7-D86F-4111-A23E-F7457ADDE85B}" name="Column7653" dataDxfId="17421" totalsRowDxfId="17420"/>
    <tableColumn id="7675" xr3:uid="{29B25261-6FDB-42A1-9DBA-4F011B03D79F}" name="Column7654" dataDxfId="17419" totalsRowDxfId="17418"/>
    <tableColumn id="7676" xr3:uid="{37CBA8AA-0528-41AE-9185-5A0164975113}" name="Column7655" dataDxfId="17417" totalsRowDxfId="17416"/>
    <tableColumn id="7677" xr3:uid="{F0346672-9EE5-4B32-8A27-E6D76DE7E302}" name="Column7656" dataDxfId="17415" totalsRowDxfId="17414"/>
    <tableColumn id="7678" xr3:uid="{EE10FAC3-68B2-4619-BBFB-823F1A1607DF}" name="Column7657" dataDxfId="17413" totalsRowDxfId="17412"/>
    <tableColumn id="7679" xr3:uid="{F584D1F3-40BF-4DC5-A3D8-914F91CBE4C8}" name="Column7658" dataDxfId="17411" totalsRowDxfId="17410"/>
    <tableColumn id="7680" xr3:uid="{1F5E8252-A68E-4AD6-AC23-D2A8C3831270}" name="Column7659" dataDxfId="17409" totalsRowDxfId="17408"/>
    <tableColumn id="7681" xr3:uid="{2D472658-C3E2-4994-A639-DEE6AB310755}" name="Column7660" dataDxfId="17407" totalsRowDxfId="17406"/>
    <tableColumn id="7682" xr3:uid="{805EFC24-144B-4AE7-B0A3-D75697C139E9}" name="Column7661" dataDxfId="17405" totalsRowDxfId="17404"/>
    <tableColumn id="7683" xr3:uid="{7C9670B7-860B-4552-9816-18312AC308A5}" name="Column7662" dataDxfId="17403" totalsRowDxfId="17402"/>
    <tableColumn id="7684" xr3:uid="{D807B53E-DABB-4543-A297-5A27A83D90B3}" name="Column7663" dataDxfId="17401" totalsRowDxfId="17400"/>
    <tableColumn id="7685" xr3:uid="{5BA93413-3287-42EB-BDF4-58073BB1003F}" name="Column7664" dataDxfId="17399" totalsRowDxfId="17398"/>
    <tableColumn id="7686" xr3:uid="{C41D8AF1-583B-4F33-B093-1EB87296BC2B}" name="Column7665" dataDxfId="17397" totalsRowDxfId="17396"/>
    <tableColumn id="7687" xr3:uid="{5298EBA1-386F-40E6-B63F-FD591A86AEE6}" name="Column7666" dataDxfId="17395" totalsRowDxfId="17394"/>
    <tableColumn id="7688" xr3:uid="{A3282157-C43A-4D58-9F94-56B219F7EA55}" name="Column7667" dataDxfId="17393" totalsRowDxfId="17392"/>
    <tableColumn id="7689" xr3:uid="{4CEBF098-9945-4A79-BD31-3A76FA16FD52}" name="Column7668" dataDxfId="17391" totalsRowDxfId="17390"/>
    <tableColumn id="7690" xr3:uid="{450CE5BE-C202-438A-AA65-4FC9097CD7F9}" name="Column7669" dataDxfId="17389" totalsRowDxfId="17388"/>
    <tableColumn id="7691" xr3:uid="{6F0F7116-7BE1-4E76-9316-0C9DCE4CD5CD}" name="Column7670" dataDxfId="17387" totalsRowDxfId="17386"/>
    <tableColumn id="7692" xr3:uid="{BB15A3D7-043E-4917-A9A2-E8508BCECB16}" name="Column7671" dataDxfId="17385" totalsRowDxfId="17384"/>
    <tableColumn id="7693" xr3:uid="{E84D0D7B-1D40-4F14-8A99-47A12FAA56E4}" name="Column7672" dataDxfId="17383" totalsRowDxfId="17382"/>
    <tableColumn id="7694" xr3:uid="{88B7FA35-BA03-450B-9389-145799FDE218}" name="Column7673" dataDxfId="17381" totalsRowDxfId="17380"/>
    <tableColumn id="7695" xr3:uid="{72BD6781-D5E9-4CB3-9F27-ECE6378E0713}" name="Column7674" dataDxfId="17379" totalsRowDxfId="17378"/>
    <tableColumn id="7696" xr3:uid="{ED3FE4E9-A771-4F53-A346-73274F92035C}" name="Column7675" dataDxfId="17377" totalsRowDxfId="17376"/>
    <tableColumn id="7697" xr3:uid="{FF05D141-A03F-4922-B51E-9F01F3AA3752}" name="Column7676" dataDxfId="17375" totalsRowDxfId="17374"/>
    <tableColumn id="7698" xr3:uid="{13C0E730-0B65-4B43-A3F5-99734468A2D9}" name="Column7677" dataDxfId="17373" totalsRowDxfId="17372"/>
    <tableColumn id="7699" xr3:uid="{AB7DCFE2-943A-457F-B46C-28BBB850E19C}" name="Column7678" dataDxfId="17371" totalsRowDxfId="17370"/>
    <tableColumn id="7700" xr3:uid="{6B32BBE5-E06E-4A43-A804-A95C7C81545A}" name="Column7679" dataDxfId="17369" totalsRowDxfId="17368"/>
    <tableColumn id="7701" xr3:uid="{2C80E8E7-9E05-4095-A866-008BC66CD510}" name="Column7680" dataDxfId="17367" totalsRowDxfId="17366"/>
    <tableColumn id="7702" xr3:uid="{AB086BB7-F667-4BE1-A0BC-AB26CB669FB8}" name="Column7681" dataDxfId="17365" totalsRowDxfId="17364"/>
    <tableColumn id="7703" xr3:uid="{0BB9DBC3-4423-4F53-9B92-2E6F629C4FB3}" name="Column7682" dataDxfId="17363" totalsRowDxfId="17362"/>
    <tableColumn id="7704" xr3:uid="{5A6BECF7-DDB2-4C15-8690-6472999D59A2}" name="Column7683" dataDxfId="17361" totalsRowDxfId="17360"/>
    <tableColumn id="7705" xr3:uid="{586F9B76-4849-46F8-8F95-0CA2D0BDCD7B}" name="Column7684" dataDxfId="17359" totalsRowDxfId="17358"/>
    <tableColumn id="7706" xr3:uid="{18FB975A-0601-4D60-BFB0-A407D1AAD9FE}" name="Column7685" dataDxfId="17357" totalsRowDxfId="17356"/>
    <tableColumn id="7707" xr3:uid="{FB9465BA-8D7E-4D36-B5B7-5BB7D1FF22E3}" name="Column7686" dataDxfId="17355" totalsRowDxfId="17354"/>
    <tableColumn id="7708" xr3:uid="{C75D7719-9A87-4765-A525-B774B9B9EE48}" name="Column7687" dataDxfId="17353" totalsRowDxfId="17352"/>
    <tableColumn id="7709" xr3:uid="{F683E766-23F8-435C-9F89-891908A010AF}" name="Column7688" dataDxfId="17351" totalsRowDxfId="17350"/>
    <tableColumn id="7710" xr3:uid="{506DFE06-AC60-43EB-B402-B259676B4803}" name="Column7689" dataDxfId="17349" totalsRowDxfId="17348"/>
    <tableColumn id="7711" xr3:uid="{FE577FD2-ECDB-4234-88AE-4D3AC6A3F07B}" name="Column7690" dataDxfId="17347" totalsRowDxfId="17346"/>
    <tableColumn id="7712" xr3:uid="{0E16B225-EDEF-44B9-8B77-74283F368D70}" name="Column7691" dataDxfId="17345" totalsRowDxfId="17344"/>
    <tableColumn id="7713" xr3:uid="{4A9FAEF0-F388-42A7-AF4C-227E29342E65}" name="Column7692" dataDxfId="17343" totalsRowDxfId="17342"/>
    <tableColumn id="7714" xr3:uid="{FFC9D8C2-D09E-41BA-8F7D-F0D7C80BF1C7}" name="Column7693" dataDxfId="17341" totalsRowDxfId="17340"/>
    <tableColumn id="7715" xr3:uid="{0B5F4D75-5F3E-4DED-A881-B6795AA1CE1D}" name="Column7694" dataDxfId="17339" totalsRowDxfId="17338"/>
    <tableColumn id="7716" xr3:uid="{E05C4238-3966-48E6-A5C0-5EFAAC8BA4B0}" name="Column7695" dataDxfId="17337" totalsRowDxfId="17336"/>
    <tableColumn id="7717" xr3:uid="{BA0AA57E-1966-4734-A98B-5101A8C55863}" name="Column7696" dataDxfId="17335" totalsRowDxfId="17334"/>
    <tableColumn id="7718" xr3:uid="{D29AA450-9C61-40E3-8A2F-2395139F930E}" name="Column7697" dataDxfId="17333" totalsRowDxfId="17332"/>
    <tableColumn id="7719" xr3:uid="{1D97107A-561B-4431-B268-3D157A7D6356}" name="Column7698" dataDxfId="17331" totalsRowDxfId="17330"/>
    <tableColumn id="7720" xr3:uid="{3C0A6E9E-FF7D-47F1-9821-0E44E41A08BC}" name="Column7699" dataDxfId="17329" totalsRowDxfId="17328"/>
    <tableColumn id="7721" xr3:uid="{D393EBAD-0BEF-4055-8CE3-EFE3C741A8B3}" name="Column7700" dataDxfId="17327" totalsRowDxfId="17326"/>
    <tableColumn id="7722" xr3:uid="{B96194B9-595C-412C-9E07-8A24BFEA2AAD}" name="Column7701" dataDxfId="17325" totalsRowDxfId="17324"/>
    <tableColumn id="7723" xr3:uid="{97A46268-901D-4E9D-A995-36898A7926FD}" name="Column7702" dataDxfId="17323" totalsRowDxfId="17322"/>
    <tableColumn id="7724" xr3:uid="{70EEF358-AD9C-4AFA-9EFA-E25810B35F07}" name="Column7703" dataDxfId="17321" totalsRowDxfId="17320"/>
    <tableColumn id="7725" xr3:uid="{5C1684EC-5570-4894-8509-2674B9A9C277}" name="Column7704" dataDxfId="17319" totalsRowDxfId="17318"/>
    <tableColumn id="7726" xr3:uid="{172C275F-2B0C-492D-8EF9-44BBE210D8C7}" name="Column7705" dataDxfId="17317" totalsRowDxfId="17316"/>
    <tableColumn id="7727" xr3:uid="{4B4E6614-4D0B-4915-9BFC-707AF1866F33}" name="Column7706" dataDxfId="17315" totalsRowDxfId="17314"/>
    <tableColumn id="7728" xr3:uid="{42D03119-148C-46FD-B7C1-05338CE3FF39}" name="Column7707" dataDxfId="17313" totalsRowDxfId="17312"/>
    <tableColumn id="7729" xr3:uid="{8AA29F78-2FBF-4CCC-8FF2-9D268F621530}" name="Column7708" dataDxfId="17311" totalsRowDxfId="17310"/>
    <tableColumn id="7730" xr3:uid="{304B4990-8515-497A-9956-196B1F4BFAFA}" name="Column7709" dataDxfId="17309" totalsRowDxfId="17308"/>
    <tableColumn id="7731" xr3:uid="{091B46D0-A413-45DC-B50C-3764742D275E}" name="Column7710" dataDxfId="17307" totalsRowDxfId="17306"/>
    <tableColumn id="7732" xr3:uid="{DD32F504-22B2-4DE0-A9D0-5D043E3E2D60}" name="Column7711" dataDxfId="17305" totalsRowDxfId="17304"/>
    <tableColumn id="7733" xr3:uid="{0ABEF63F-9E71-4A12-B41D-232768017D20}" name="Column7712" dataDxfId="17303" totalsRowDxfId="17302"/>
    <tableColumn id="7734" xr3:uid="{04B55F59-E481-43AD-AAA8-1A16976919D9}" name="Column7713" dataDxfId="17301" totalsRowDxfId="17300"/>
    <tableColumn id="7735" xr3:uid="{906DB3C5-0BCE-4620-9A54-61ACC41A129A}" name="Column7714" dataDxfId="17299" totalsRowDxfId="17298"/>
    <tableColumn id="7736" xr3:uid="{6005F3CC-6E2A-4981-9FF3-EB8E633F2FBD}" name="Column7715" dataDxfId="17297" totalsRowDxfId="17296"/>
    <tableColumn id="7737" xr3:uid="{16258BA4-4F86-4974-B06E-1B913BCFD823}" name="Column7716" dataDxfId="17295" totalsRowDxfId="17294"/>
    <tableColumn id="7738" xr3:uid="{1A45B09F-4B7A-4BBF-86CA-2C5BB26AA613}" name="Column7717" dataDxfId="17293" totalsRowDxfId="17292"/>
    <tableColumn id="7739" xr3:uid="{4DCDD887-AE99-4470-AFB6-4791B6F75AB5}" name="Column7718" dataDxfId="17291" totalsRowDxfId="17290"/>
    <tableColumn id="7740" xr3:uid="{7BD47FA7-3045-4309-B83A-B31870AC992C}" name="Column7719" dataDxfId="17289" totalsRowDxfId="17288"/>
    <tableColumn id="7741" xr3:uid="{C351B934-BD1A-4595-8173-0B54BFA55BA3}" name="Column7720" dataDxfId="17287" totalsRowDxfId="17286"/>
    <tableColumn id="7742" xr3:uid="{43B6A0AD-6FA3-49A1-B57F-D44AEF7BC9E9}" name="Column7721" dataDxfId="17285" totalsRowDxfId="17284"/>
    <tableColumn id="7743" xr3:uid="{3D8FE5B9-F997-4D6E-B6B8-2BAA28501CA6}" name="Column7722" dataDxfId="17283" totalsRowDxfId="17282"/>
    <tableColumn id="7744" xr3:uid="{F20C0819-F942-41AC-85E9-FE9AEA07DC28}" name="Column7723" dataDxfId="17281" totalsRowDxfId="17280"/>
    <tableColumn id="7745" xr3:uid="{D728F3A7-BD68-4079-8902-8115F95CFF51}" name="Column7724" dataDxfId="17279" totalsRowDxfId="17278"/>
    <tableColumn id="7746" xr3:uid="{435D19C1-BBFF-4F32-9E57-B160AAA15612}" name="Column7725" dataDxfId="17277" totalsRowDxfId="17276"/>
    <tableColumn id="7747" xr3:uid="{A51F8F26-7EE0-4074-AF09-A3176EF3D59F}" name="Column7726" dataDxfId="17275" totalsRowDxfId="17274"/>
    <tableColumn id="7748" xr3:uid="{039575E6-772E-484C-B942-E79A34F89E17}" name="Column7727" dataDxfId="17273" totalsRowDxfId="17272"/>
    <tableColumn id="7749" xr3:uid="{37492D5C-5729-4626-83D7-3855CD1DC982}" name="Column7728" dataDxfId="17271" totalsRowDxfId="17270"/>
    <tableColumn id="7750" xr3:uid="{0692BF9A-A223-4B38-A8B2-72C15C027AA3}" name="Column7729" dataDxfId="17269" totalsRowDxfId="17268"/>
    <tableColumn id="7751" xr3:uid="{E8BD544B-51DF-4B40-9B3C-C2F0ADD7A6C0}" name="Column7730" dataDxfId="17267" totalsRowDxfId="17266"/>
    <tableColumn id="7752" xr3:uid="{9633C117-C90E-4EE1-A9B4-CBBD3914C2FE}" name="Column7731" dataDxfId="17265" totalsRowDxfId="17264"/>
    <tableColumn id="7753" xr3:uid="{3DD1394E-83B5-43F0-B626-9D7C1BA6CEF2}" name="Column7732" dataDxfId="17263" totalsRowDxfId="17262"/>
    <tableColumn id="7754" xr3:uid="{2B21351E-07B1-410E-A3CA-4370A9091D59}" name="Column7733" dataDxfId="17261" totalsRowDxfId="17260"/>
    <tableColumn id="7755" xr3:uid="{050B943C-8184-41B3-AC49-4E38BF810967}" name="Column7734" dataDxfId="17259" totalsRowDxfId="17258"/>
    <tableColumn id="7756" xr3:uid="{8D320475-E1DE-4D28-A3B2-916A84EA654B}" name="Column7735" dataDxfId="17257" totalsRowDxfId="17256"/>
    <tableColumn id="7757" xr3:uid="{33780832-847A-465D-8E4B-6D8459A755D7}" name="Column7736" dataDxfId="17255" totalsRowDxfId="17254"/>
    <tableColumn id="7758" xr3:uid="{1C8C9D46-477C-4C58-A0B5-8EFEDD74F1EC}" name="Column7737" dataDxfId="17253" totalsRowDxfId="17252"/>
    <tableColumn id="7759" xr3:uid="{F7698790-CC02-4002-A7D2-0CAC9BFB523C}" name="Column7738" dataDxfId="17251" totalsRowDxfId="17250"/>
    <tableColumn id="7760" xr3:uid="{0F283408-3EAD-4BDF-B5A8-25D891A9B503}" name="Column7739" dataDxfId="17249" totalsRowDxfId="17248"/>
    <tableColumn id="7761" xr3:uid="{0DB16543-AF29-4387-996C-C2E09F31590C}" name="Column7740" dataDxfId="17247" totalsRowDxfId="17246"/>
    <tableColumn id="7762" xr3:uid="{96668DBE-A426-4EA1-AF82-BE2AC758F07E}" name="Column7741" dataDxfId="17245" totalsRowDxfId="17244"/>
    <tableColumn id="7763" xr3:uid="{F293666E-EA2C-4F5B-881E-A82559C618A0}" name="Column7742" dataDxfId="17243" totalsRowDxfId="17242"/>
    <tableColumn id="7764" xr3:uid="{8D16880D-671A-4B5D-9F32-4118D9F92B15}" name="Column7743" dataDxfId="17241" totalsRowDxfId="17240"/>
    <tableColumn id="7765" xr3:uid="{C3CEFA20-0865-4CAE-B26D-87B0F3449C45}" name="Column7744" dataDxfId="17239" totalsRowDxfId="17238"/>
    <tableColumn id="7766" xr3:uid="{5F33C5AC-8575-4B27-81C9-956181A1CCCF}" name="Column7745" dataDxfId="17237" totalsRowDxfId="17236"/>
    <tableColumn id="7767" xr3:uid="{BA57151C-0AAD-4494-9ACC-B038D79780FF}" name="Column7746" dataDxfId="17235" totalsRowDxfId="17234"/>
    <tableColumn id="7768" xr3:uid="{C1C80EBB-EC81-4570-B818-69DEA1F22B2C}" name="Column7747" dataDxfId="17233" totalsRowDxfId="17232"/>
    <tableColumn id="7769" xr3:uid="{74F331ED-E403-498F-A11D-9F80024BFC07}" name="Column7748" dataDxfId="17231" totalsRowDxfId="17230"/>
    <tableColumn id="7770" xr3:uid="{7E04F2C0-68AF-48E0-91EF-0D27B336C351}" name="Column7749" dataDxfId="17229" totalsRowDxfId="17228"/>
    <tableColumn id="7771" xr3:uid="{C6A5B258-8D57-4804-AA17-B39393F64A62}" name="Column7750" dataDxfId="17227" totalsRowDxfId="17226"/>
    <tableColumn id="7772" xr3:uid="{5695DBCD-B1DF-4913-A0FD-60C7F17CAE2C}" name="Column7751" dataDxfId="17225" totalsRowDxfId="17224"/>
    <tableColumn id="7773" xr3:uid="{F5AED248-056C-43E7-A7A4-F33BE4B71828}" name="Column7752" dataDxfId="17223" totalsRowDxfId="17222"/>
    <tableColumn id="7774" xr3:uid="{A2F4F761-54CC-40FD-BF0A-328148B93561}" name="Column7753" dataDxfId="17221" totalsRowDxfId="17220"/>
    <tableColumn id="7775" xr3:uid="{0ED83B88-559E-427E-A49A-868700C2942A}" name="Column7754" dataDxfId="17219" totalsRowDxfId="17218"/>
    <tableColumn id="7776" xr3:uid="{39D39F9E-17A3-4BC1-B9AA-DA8A03309E33}" name="Column7755" dataDxfId="17217" totalsRowDxfId="17216"/>
    <tableColumn id="7777" xr3:uid="{8CEF5203-8F4C-469F-890D-C9A1C0025AC4}" name="Column7756" dataDxfId="17215" totalsRowDxfId="17214"/>
    <tableColumn id="7778" xr3:uid="{B87B8A22-1C68-436F-B5B9-16BE4373FA2F}" name="Column7757" dataDxfId="17213" totalsRowDxfId="17212"/>
    <tableColumn id="7779" xr3:uid="{C9A3950E-FCF3-41CA-9D4A-16CE7BD71B15}" name="Column7758" dataDxfId="17211" totalsRowDxfId="17210"/>
    <tableColumn id="7780" xr3:uid="{76F2BA77-0B7D-48E9-B1E1-08889C7604FD}" name="Column7759" dataDxfId="17209" totalsRowDxfId="17208"/>
    <tableColumn id="7781" xr3:uid="{5A777B28-B48D-42BD-823D-6CA94876909B}" name="Column7760" dataDxfId="17207" totalsRowDxfId="17206"/>
    <tableColumn id="7782" xr3:uid="{8A69A72F-A3F7-40AF-A082-6FC4B62C983D}" name="Column7761" dataDxfId="17205" totalsRowDxfId="17204"/>
    <tableColumn id="7783" xr3:uid="{84272050-8877-4AD7-A4AA-54B4188E604D}" name="Column7762" dataDxfId="17203" totalsRowDxfId="17202"/>
    <tableColumn id="7784" xr3:uid="{59E7ACE7-5FB5-4DF5-8882-53E64EA68C2B}" name="Column7763" dataDxfId="17201" totalsRowDxfId="17200"/>
    <tableColumn id="7785" xr3:uid="{0FE7CAA1-1AFD-4325-9242-9FCC16DEE3F7}" name="Column7764" dataDxfId="17199" totalsRowDxfId="17198"/>
    <tableColumn id="7786" xr3:uid="{446C0DAD-59FC-4834-BA2A-8F6A1CABCD74}" name="Column7765" dataDxfId="17197" totalsRowDxfId="17196"/>
    <tableColumn id="7787" xr3:uid="{2C2DA8B5-D7A3-400B-96BE-673C75241749}" name="Column7766" dataDxfId="17195" totalsRowDxfId="17194"/>
    <tableColumn id="7788" xr3:uid="{C1E09E79-9025-439E-B3F4-221052179E07}" name="Column7767" dataDxfId="17193" totalsRowDxfId="17192"/>
    <tableColumn id="7789" xr3:uid="{0E249EBA-FB2A-48B5-B395-0D8FE93AFC24}" name="Column7768" dataDxfId="17191" totalsRowDxfId="17190"/>
    <tableColumn id="7790" xr3:uid="{2E7E1C2E-19D1-45E2-ABE1-EDA31D2936D3}" name="Column7769" dataDxfId="17189" totalsRowDxfId="17188"/>
    <tableColumn id="7791" xr3:uid="{D67324C0-D764-4547-863D-C27D27F846C1}" name="Column7770" dataDxfId="17187" totalsRowDxfId="17186"/>
    <tableColumn id="7792" xr3:uid="{47F415BB-3F60-4F4C-A7B0-D1DB1322513C}" name="Column7771" dataDxfId="17185" totalsRowDxfId="17184"/>
    <tableColumn id="7793" xr3:uid="{8CA74F88-E7CC-402C-9A87-CD222B00476B}" name="Column7772" dataDxfId="17183" totalsRowDxfId="17182"/>
    <tableColumn id="7794" xr3:uid="{ED2526A3-7F49-4A84-9E03-50A47DDCE034}" name="Column7773" dataDxfId="17181" totalsRowDxfId="17180"/>
    <tableColumn id="7795" xr3:uid="{DFA095E8-0430-4C8F-8A0B-C06AA7315BDE}" name="Column7774" dataDxfId="17179" totalsRowDxfId="17178"/>
    <tableColumn id="7796" xr3:uid="{FED54806-9A90-42FF-BF51-2BEE8753C071}" name="Column7775" dataDxfId="17177" totalsRowDxfId="17176"/>
    <tableColumn id="7797" xr3:uid="{BAB2B162-9950-42F3-B8B5-34DCA5FB990E}" name="Column7776" dataDxfId="17175" totalsRowDxfId="17174"/>
    <tableColumn id="7798" xr3:uid="{D8F3C158-8E76-49DD-8A38-8798D408203D}" name="Column7777" dataDxfId="17173" totalsRowDxfId="17172"/>
    <tableColumn id="7799" xr3:uid="{872FCAD0-845D-471A-A844-59923531B862}" name="Column7778" dataDxfId="17171" totalsRowDxfId="17170"/>
    <tableColumn id="7800" xr3:uid="{0F7C8AEB-511C-43DB-BAB3-2F480F8CE18F}" name="Column7779" dataDxfId="17169" totalsRowDxfId="17168"/>
    <tableColumn id="7801" xr3:uid="{D4BE0803-99D4-468C-A9ED-4A0040D5E2E8}" name="Column7780" dataDxfId="17167" totalsRowDxfId="17166"/>
    <tableColumn id="7802" xr3:uid="{6B9C984A-E2DC-4184-A791-A5538D02FAA5}" name="Column7781" dataDxfId="17165" totalsRowDxfId="17164"/>
    <tableColumn id="7803" xr3:uid="{93651524-5F09-453D-A905-D4EFE363FFCC}" name="Column7782" dataDxfId="17163" totalsRowDxfId="17162"/>
    <tableColumn id="7804" xr3:uid="{F56CF353-B05D-41B0-A3F3-2034C6A29944}" name="Column7783" dataDxfId="17161" totalsRowDxfId="17160"/>
    <tableColumn id="7805" xr3:uid="{38273539-3045-4DFF-B8ED-EA594EA8E838}" name="Column7784" dataDxfId="17159" totalsRowDxfId="17158"/>
    <tableColumn id="7806" xr3:uid="{259774B5-4B41-418A-AA7E-A784FFACE574}" name="Column7785" dataDxfId="17157" totalsRowDxfId="17156"/>
    <tableColumn id="7807" xr3:uid="{DAEA8A82-B573-4603-B4C4-C1FF6DE9D6B6}" name="Column7786" dataDxfId="17155" totalsRowDxfId="17154"/>
    <tableColumn id="7808" xr3:uid="{3BA8E392-3C50-425F-A34C-BF923D96B595}" name="Column7787" dataDxfId="17153" totalsRowDxfId="17152"/>
    <tableColumn id="7809" xr3:uid="{972DEE67-089F-426A-BB9A-57620D93879E}" name="Column7788" dataDxfId="17151" totalsRowDxfId="17150"/>
    <tableColumn id="7810" xr3:uid="{C8EB6AFD-0E24-46A6-8CEC-F6D31ACE2737}" name="Column7789" dataDxfId="17149" totalsRowDxfId="17148"/>
    <tableColumn id="7811" xr3:uid="{3BB39E25-8A1E-48DE-88A4-6BE15E871F71}" name="Column7790" dataDxfId="17147" totalsRowDxfId="17146"/>
    <tableColumn id="7812" xr3:uid="{9C04758A-5C4F-481B-90DC-2FC19554380C}" name="Column7791" dataDxfId="17145" totalsRowDxfId="17144"/>
    <tableColumn id="7813" xr3:uid="{10B2011C-80CD-4D4D-8DD8-D7D2E3B64869}" name="Column7792" dataDxfId="17143" totalsRowDxfId="17142"/>
    <tableColumn id="7814" xr3:uid="{63414268-6D52-4B3D-AF75-4111E6FE1AEB}" name="Column7793" dataDxfId="17141" totalsRowDxfId="17140"/>
    <tableColumn id="7815" xr3:uid="{6D80F15F-3703-4DE2-B128-655027CCCE40}" name="Column7794" dataDxfId="17139" totalsRowDxfId="17138"/>
    <tableColumn id="7816" xr3:uid="{A8D72B77-5411-4393-B0E7-302E71EEF48C}" name="Column7795" dataDxfId="17137" totalsRowDxfId="17136"/>
    <tableColumn id="7817" xr3:uid="{14287ACF-7BF4-4394-8C2C-8AB5B955075F}" name="Column7796" dataDxfId="17135" totalsRowDxfId="17134"/>
    <tableColumn id="7818" xr3:uid="{379D8ADC-697D-4C06-93B5-8637E200FE8F}" name="Column7797" dataDxfId="17133" totalsRowDxfId="17132"/>
    <tableColumn id="7819" xr3:uid="{F087ADDA-E3F2-4CF3-AE09-425F25FA6077}" name="Column7798" dataDxfId="17131" totalsRowDxfId="17130"/>
    <tableColumn id="7820" xr3:uid="{CDBFBEB2-875D-45A6-8C41-B032F64ECAFF}" name="Column7799" dataDxfId="17129" totalsRowDxfId="17128"/>
    <tableColumn id="7821" xr3:uid="{1A03D5DA-892A-4D53-988D-BC2A539C0FE9}" name="Column7800" dataDxfId="17127" totalsRowDxfId="17126"/>
    <tableColumn id="7822" xr3:uid="{1A4C6038-5DFD-49D8-BF7D-534494F85B90}" name="Column7801" dataDxfId="17125" totalsRowDxfId="17124"/>
    <tableColumn id="7823" xr3:uid="{3703F164-10A6-4512-8D93-2EF53E4ACDF1}" name="Column7802" dataDxfId="17123" totalsRowDxfId="17122"/>
    <tableColumn id="7824" xr3:uid="{9E090D7D-D5F7-4B73-B42B-C1208A400278}" name="Column7803" dataDxfId="17121" totalsRowDxfId="17120"/>
    <tableColumn id="7825" xr3:uid="{0EBBC3CA-B0DB-4A2C-878A-1E103A480E7C}" name="Column7804" dataDxfId="17119" totalsRowDxfId="17118"/>
    <tableColumn id="7826" xr3:uid="{B45FFFAF-E669-496E-8CBF-861A9DF8942F}" name="Column7805" dataDxfId="17117" totalsRowDxfId="17116"/>
    <tableColumn id="7827" xr3:uid="{3BB33958-D523-45FE-B4F8-728D6DFE5453}" name="Column7806" dataDxfId="17115" totalsRowDxfId="17114"/>
    <tableColumn id="7828" xr3:uid="{0187088B-AD17-473B-9147-83E9326487E6}" name="Column7807" dataDxfId="17113" totalsRowDxfId="17112"/>
    <tableColumn id="7829" xr3:uid="{D717946E-C217-4F4D-A6F5-18A18E0FC0D5}" name="Column7808" dataDxfId="17111" totalsRowDxfId="17110"/>
    <tableColumn id="7830" xr3:uid="{98EC8CD0-2EC9-4CA8-9E0D-82E1B302DE79}" name="Column7809" dataDxfId="17109" totalsRowDxfId="17108"/>
    <tableColumn id="7831" xr3:uid="{B95A23EC-6DA3-4E95-B7A0-35B052EEAA3D}" name="Column7810" dataDxfId="17107" totalsRowDxfId="17106"/>
    <tableColumn id="7832" xr3:uid="{75A14E08-C481-4C4D-BB65-A941641F575B}" name="Column7811" dataDxfId="17105" totalsRowDxfId="17104"/>
    <tableColumn id="7833" xr3:uid="{310CBA56-36A8-42C2-B417-7E83AB2A8A32}" name="Column7812" dataDxfId="17103" totalsRowDxfId="17102"/>
    <tableColumn id="7834" xr3:uid="{D2BBD117-1181-43F3-A9D3-57927DFFB773}" name="Column7813" dataDxfId="17101" totalsRowDxfId="17100"/>
    <tableColumn id="7835" xr3:uid="{920D8CFB-5D4A-44DA-B5F6-A3CCE113C239}" name="Column7814" dataDxfId="17099" totalsRowDxfId="17098"/>
    <tableColumn id="7836" xr3:uid="{036290FC-B316-4981-B80C-39F26BFA15AA}" name="Column7815" dataDxfId="17097" totalsRowDxfId="17096"/>
    <tableColumn id="7837" xr3:uid="{B8322881-DA7B-4A8B-94FE-AFD83FC6E4DD}" name="Column7816" dataDxfId="17095" totalsRowDxfId="17094"/>
    <tableColumn id="7838" xr3:uid="{9E686495-5F51-4991-B92F-A4A81B2480A6}" name="Column7817" dataDxfId="17093" totalsRowDxfId="17092"/>
    <tableColumn id="7839" xr3:uid="{7EC76B7A-DD58-4C17-BEBD-67665EAB95FF}" name="Column7818" dataDxfId="17091" totalsRowDxfId="17090"/>
    <tableColumn id="7840" xr3:uid="{AAD6E1B8-F864-4D6A-B8AC-08680C60D1F7}" name="Column7819" dataDxfId="17089" totalsRowDxfId="17088"/>
    <tableColumn id="7841" xr3:uid="{5E1AA8E9-D0B7-48BD-9217-FE9C250E3509}" name="Column7820" dataDxfId="17087" totalsRowDxfId="17086"/>
    <tableColumn id="7842" xr3:uid="{C28F5C7C-A455-4A04-86F8-1778DB3B7333}" name="Column7821" dataDxfId="17085" totalsRowDxfId="17084"/>
    <tableColumn id="7843" xr3:uid="{1A6A287B-4C96-47F6-950D-A39E19A8A083}" name="Column7822" dataDxfId="17083" totalsRowDxfId="17082"/>
    <tableColumn id="7844" xr3:uid="{24FD752C-0E2D-4C03-8AEC-AF5B316FEB61}" name="Column7823" dataDxfId="17081" totalsRowDxfId="17080"/>
    <tableColumn id="7845" xr3:uid="{A950A5EB-D0FF-47F5-85A6-9FFC3E52B14B}" name="Column7824" dataDxfId="17079" totalsRowDxfId="17078"/>
    <tableColumn id="7846" xr3:uid="{336C0189-EA84-4FAC-BE5D-9388E31F3BDC}" name="Column7825" dataDxfId="17077" totalsRowDxfId="17076"/>
    <tableColumn id="7847" xr3:uid="{221ADB59-9C30-43CB-A042-05EED28DC63F}" name="Column7826" dataDxfId="17075" totalsRowDxfId="17074"/>
    <tableColumn id="7848" xr3:uid="{7633CB57-809F-458D-A111-741E82FA2A95}" name="Column7827" dataDxfId="17073" totalsRowDxfId="17072"/>
    <tableColumn id="7849" xr3:uid="{5F1BE8D7-D436-48EC-92F4-97751153E860}" name="Column7828" dataDxfId="17071" totalsRowDxfId="17070"/>
    <tableColumn id="7850" xr3:uid="{94C36B5A-D2F1-4D8A-A442-99AE7A34F1CC}" name="Column7829" dataDxfId="17069" totalsRowDxfId="17068"/>
    <tableColumn id="7851" xr3:uid="{0F6AF10D-FD00-4E93-8C7F-8EBD3B0B964F}" name="Column7830" dataDxfId="17067" totalsRowDxfId="17066"/>
    <tableColumn id="7852" xr3:uid="{8D04FFEB-6934-4647-B4F2-613EC15FCD9B}" name="Column7831" dataDxfId="17065" totalsRowDxfId="17064"/>
    <tableColumn id="7853" xr3:uid="{2CC65A51-818A-4A1B-8CE2-2230F1990157}" name="Column7832" dataDxfId="17063" totalsRowDxfId="17062"/>
    <tableColumn id="7854" xr3:uid="{2C5D45EA-C413-476F-9AAE-57A16CB89D97}" name="Column7833" dataDxfId="17061" totalsRowDxfId="17060"/>
    <tableColumn id="7855" xr3:uid="{6B7D3A30-959D-44A8-9AD0-B6D14F042DCD}" name="Column7834" dataDxfId="17059" totalsRowDxfId="17058"/>
    <tableColumn id="7856" xr3:uid="{44FA1234-076C-4961-8476-2C8AB48A34DE}" name="Column7835" dataDxfId="17057" totalsRowDxfId="17056"/>
    <tableColumn id="7857" xr3:uid="{10AF5A35-7CC8-4B0B-9287-6958F8F8697E}" name="Column7836" dataDxfId="17055" totalsRowDxfId="17054"/>
    <tableColumn id="7858" xr3:uid="{AB947F79-0A97-480B-BF49-38ECD07ABD61}" name="Column7837" dataDxfId="17053" totalsRowDxfId="17052"/>
    <tableColumn id="7859" xr3:uid="{4178AF94-D3B1-45FE-9ACE-05CD41287939}" name="Column7838" dataDxfId="17051" totalsRowDxfId="17050"/>
    <tableColumn id="7860" xr3:uid="{8A5B3F93-64C1-4A52-B50F-37D925BB2BEA}" name="Column7839" dataDxfId="17049" totalsRowDxfId="17048"/>
    <tableColumn id="7861" xr3:uid="{909F938C-5C93-4309-A54D-207E75DA5595}" name="Column7840" dataDxfId="17047" totalsRowDxfId="17046"/>
    <tableColumn id="7862" xr3:uid="{73B12665-893F-413D-8C34-74B4B5955885}" name="Column7841" dataDxfId="17045" totalsRowDxfId="17044"/>
    <tableColumn id="7863" xr3:uid="{E2D8FAE3-6993-413D-893A-6A4179A94931}" name="Column7842" dataDxfId="17043" totalsRowDxfId="17042"/>
    <tableColumn id="7864" xr3:uid="{C85EF940-68C0-4D9D-B9F5-2E8D4E090F51}" name="Column7843" dataDxfId="17041" totalsRowDxfId="17040"/>
    <tableColumn id="7865" xr3:uid="{A98B253A-4F57-4047-A5B8-796FCF77098A}" name="Column7844" dataDxfId="17039" totalsRowDxfId="17038"/>
    <tableColumn id="7866" xr3:uid="{ADCE1C68-CBC3-445D-8E51-CC5977F7C71E}" name="Column7845" dataDxfId="17037" totalsRowDxfId="17036"/>
    <tableColumn id="7867" xr3:uid="{F937F55B-10D0-40A6-B2B6-0095A4005699}" name="Column7846" dataDxfId="17035" totalsRowDxfId="17034"/>
    <tableColumn id="7868" xr3:uid="{5EDC90AF-B52A-4C0D-A071-47FBB5708641}" name="Column7847" dataDxfId="17033" totalsRowDxfId="17032"/>
    <tableColumn id="7869" xr3:uid="{9BBBC55C-2BF6-4D02-BF46-A7F475E12639}" name="Column7848" dataDxfId="17031" totalsRowDxfId="17030"/>
    <tableColumn id="7870" xr3:uid="{BCC778E7-ECEE-4146-826D-83C89F5A5245}" name="Column7849" dataDxfId="17029" totalsRowDxfId="17028"/>
    <tableColumn id="7871" xr3:uid="{88142C76-5575-4B98-9C75-8A9EF8E55A15}" name="Column7850" dataDxfId="17027" totalsRowDxfId="17026"/>
    <tableColumn id="7872" xr3:uid="{A8632601-24A1-448B-BB2D-86B26798C88B}" name="Column7851" dataDxfId="17025" totalsRowDxfId="17024"/>
    <tableColumn id="7873" xr3:uid="{6BB45829-B160-4505-9957-F2AB18249B94}" name="Column7852" dataDxfId="17023" totalsRowDxfId="17022"/>
    <tableColumn id="7874" xr3:uid="{16FC92B8-B308-4B67-AEA7-C74BF67131F8}" name="Column7853" dataDxfId="17021" totalsRowDxfId="17020"/>
    <tableColumn id="7875" xr3:uid="{1D2CADE0-D9E8-4223-A254-1D5364276B5B}" name="Column7854" dataDxfId="17019" totalsRowDxfId="17018"/>
    <tableColumn id="7876" xr3:uid="{EFBF8AB8-E7DE-4125-B413-BB00AFBA195A}" name="Column7855" dataDxfId="17017" totalsRowDxfId="17016"/>
    <tableColumn id="7877" xr3:uid="{8B68EE97-3C96-4913-BCDA-DE00C059E2D9}" name="Column7856" dataDxfId="17015" totalsRowDxfId="17014"/>
    <tableColumn id="7878" xr3:uid="{64532D92-1E04-4C8A-A3BF-F4258E97FB84}" name="Column7857" dataDxfId="17013" totalsRowDxfId="17012"/>
    <tableColumn id="7879" xr3:uid="{FF15B1CF-B8B8-499D-A0E1-C8AF938CDE2C}" name="Column7858" dataDxfId="17011" totalsRowDxfId="17010"/>
    <tableColumn id="7880" xr3:uid="{8C32A621-C32F-4D33-AD9C-6121544F2E1A}" name="Column7859" dataDxfId="17009" totalsRowDxfId="17008"/>
    <tableColumn id="7881" xr3:uid="{D0EEC161-4D2D-44F4-ADA4-49E7F5ADC8E7}" name="Column7860" dataDxfId="17007" totalsRowDxfId="17006"/>
    <tableColumn id="7882" xr3:uid="{20ED7193-5CBA-4BEA-9020-523B368B255B}" name="Column7861" dataDxfId="17005" totalsRowDxfId="17004"/>
    <tableColumn id="7883" xr3:uid="{9727C5DC-45E6-4C90-8C5D-0BE0BCFD8E6F}" name="Column7862" dataDxfId="17003" totalsRowDxfId="17002"/>
    <tableColumn id="7884" xr3:uid="{6106BD54-870B-4DE7-88C4-D0BECFAAF78E}" name="Column7863" dataDxfId="17001" totalsRowDxfId="17000"/>
    <tableColumn id="7885" xr3:uid="{D1EB8F45-633B-4F6F-A4E2-BA0CAF054E8B}" name="Column7864" dataDxfId="16999" totalsRowDxfId="16998"/>
    <tableColumn id="7886" xr3:uid="{42305B50-B7E4-420F-B6AE-B03158C49324}" name="Column7865" dataDxfId="16997" totalsRowDxfId="16996"/>
    <tableColumn id="7887" xr3:uid="{EABD18F7-A6D0-40F3-8F16-B24547622A48}" name="Column7866" dataDxfId="16995" totalsRowDxfId="16994"/>
    <tableColumn id="7888" xr3:uid="{9C0C3DBD-A52F-4507-894E-D3A2D1B58519}" name="Column7867" dataDxfId="16993" totalsRowDxfId="16992"/>
    <tableColumn id="7889" xr3:uid="{D39DBC11-CF9D-4F56-AEFF-50FB0EB5554C}" name="Column7868" dataDxfId="16991" totalsRowDxfId="16990"/>
    <tableColumn id="7890" xr3:uid="{F09E2016-FA57-4BAD-B8D9-559961B13E3D}" name="Column7869" dataDxfId="16989" totalsRowDxfId="16988"/>
    <tableColumn id="7891" xr3:uid="{53587F61-EC7B-459C-8F70-64E0E6CC3A88}" name="Column7870" dataDxfId="16987" totalsRowDxfId="16986"/>
    <tableColumn id="7892" xr3:uid="{595EC78A-63AB-472E-BC57-EA23C27F81AD}" name="Column7871" dataDxfId="16985" totalsRowDxfId="16984"/>
    <tableColumn id="7893" xr3:uid="{BC554DCD-A504-4DCB-95AD-C969C0297CE7}" name="Column7872" dataDxfId="16983" totalsRowDxfId="16982"/>
    <tableColumn id="7894" xr3:uid="{9F9A67DB-61CF-419D-A6F8-8F2782850F70}" name="Column7873" dataDxfId="16981" totalsRowDxfId="16980"/>
    <tableColumn id="7895" xr3:uid="{83957995-B894-481C-8D08-649FEE515F3B}" name="Column7874" dataDxfId="16979" totalsRowDxfId="16978"/>
    <tableColumn id="7896" xr3:uid="{48138357-8B43-47D5-80B1-222978E5272F}" name="Column7875" dataDxfId="16977" totalsRowDxfId="16976"/>
    <tableColumn id="7897" xr3:uid="{345CC67E-F42A-4BF0-ADE3-81396FAB746B}" name="Column7876" dataDxfId="16975" totalsRowDxfId="16974"/>
    <tableColumn id="7898" xr3:uid="{03243F64-4074-478D-8DE7-79E50C44B3A4}" name="Column7877" dataDxfId="16973" totalsRowDxfId="16972"/>
    <tableColumn id="7899" xr3:uid="{E2FBA5D4-E3B6-4150-9205-1DD68392AF75}" name="Column7878" dataDxfId="16971" totalsRowDxfId="16970"/>
    <tableColumn id="7900" xr3:uid="{CD908675-B54B-4A2D-939C-75B2F4E391D0}" name="Column7879" dataDxfId="16969" totalsRowDxfId="16968"/>
    <tableColumn id="7901" xr3:uid="{CD9C12CA-F347-4771-BBF2-719134B470EE}" name="Column7880" dataDxfId="16967" totalsRowDxfId="16966"/>
    <tableColumn id="7902" xr3:uid="{872B5720-6B27-4B71-8917-6FA97D6C2F3A}" name="Column7881" dataDxfId="16965" totalsRowDxfId="16964"/>
    <tableColumn id="7903" xr3:uid="{69AD1E3A-7D04-4274-8A9E-DB2FC8F466C5}" name="Column7882" dataDxfId="16963" totalsRowDxfId="16962"/>
    <tableColumn id="7904" xr3:uid="{362FAE31-71AA-49A4-A8AC-17CB83654799}" name="Column7883" dataDxfId="16961" totalsRowDxfId="16960"/>
    <tableColumn id="7905" xr3:uid="{81966744-1DDA-41D1-AAE0-0AE184984256}" name="Column7884" dataDxfId="16959" totalsRowDxfId="16958"/>
    <tableColumn id="7906" xr3:uid="{467C4C13-B353-4BB3-8430-7EEB3D0F1F35}" name="Column7885" dataDxfId="16957" totalsRowDxfId="16956"/>
    <tableColumn id="7907" xr3:uid="{405B5A7C-A9DE-4395-AAB9-B944885F1E8F}" name="Column7886" dataDxfId="16955" totalsRowDxfId="16954"/>
    <tableColumn id="7908" xr3:uid="{10A41C4F-7CE3-4D46-ADC0-1A19B261B344}" name="Column7887" dataDxfId="16953" totalsRowDxfId="16952"/>
    <tableColumn id="7909" xr3:uid="{0E2EFF39-BE09-4B0D-9709-C1265930A3F2}" name="Column7888" dataDxfId="16951" totalsRowDxfId="16950"/>
    <tableColumn id="7910" xr3:uid="{D6A66261-4746-451F-9165-CF9672FD4AD3}" name="Column7889" dataDxfId="16949" totalsRowDxfId="16948"/>
    <tableColumn id="7911" xr3:uid="{C3E1EBED-8871-45A0-943D-9DA68490AB4B}" name="Column7890" dataDxfId="16947" totalsRowDxfId="16946"/>
    <tableColumn id="7912" xr3:uid="{A81DFB66-CE7F-4EE8-AB8D-5E9A0FBA8CEF}" name="Column7891" dataDxfId="16945" totalsRowDxfId="16944"/>
    <tableColumn id="7913" xr3:uid="{AE0AC8E8-0877-4369-B11E-FB1B7FD09572}" name="Column7892" dataDxfId="16943" totalsRowDxfId="16942"/>
    <tableColumn id="7914" xr3:uid="{DB8A09BA-B309-44CF-9AA7-91EFFC15BAD2}" name="Column7893" dataDxfId="16941" totalsRowDxfId="16940"/>
    <tableColumn id="7915" xr3:uid="{5527354B-1AD1-4EB0-9956-74958DBEDDCC}" name="Column7894" dataDxfId="16939" totalsRowDxfId="16938"/>
    <tableColumn id="7916" xr3:uid="{69887B63-7B94-40B2-8150-E1DA88DCFE32}" name="Column7895" dataDxfId="16937" totalsRowDxfId="16936"/>
    <tableColumn id="7917" xr3:uid="{A5EFFEE2-64F8-495C-B0AF-A79426FAB955}" name="Column7896" dataDxfId="16935" totalsRowDxfId="16934"/>
    <tableColumn id="7918" xr3:uid="{66C5BC60-761D-46C8-A798-81A7DF7F3B0B}" name="Column7897" dataDxfId="16933" totalsRowDxfId="16932"/>
    <tableColumn id="7919" xr3:uid="{89E6C5A5-918B-4E73-97DD-75F0A08F2276}" name="Column7898" dataDxfId="16931" totalsRowDxfId="16930"/>
    <tableColumn id="7920" xr3:uid="{5A61A3B0-116A-489F-8775-E0AC75FC511F}" name="Column7899" dataDxfId="16929" totalsRowDxfId="16928"/>
    <tableColumn id="7921" xr3:uid="{66D04A55-4984-49C6-996C-AF3CB28643A3}" name="Column7900" dataDxfId="16927" totalsRowDxfId="16926"/>
    <tableColumn id="7922" xr3:uid="{09D7555F-EC23-4E0D-A234-9FA5F401DDF9}" name="Column7901" dataDxfId="16925" totalsRowDxfId="16924"/>
    <tableColumn id="7923" xr3:uid="{D3C2735B-AD12-4B3B-9E6E-62FA4D6728DD}" name="Column7902" dataDxfId="16923" totalsRowDxfId="16922"/>
    <tableColumn id="7924" xr3:uid="{5E40CB2F-BCE5-4E28-85B2-6093CC7A9528}" name="Column7903" dataDxfId="16921" totalsRowDxfId="16920"/>
    <tableColumn id="7925" xr3:uid="{9C598CE6-361D-4889-B01F-9DFEA46B5F5E}" name="Column7904" dataDxfId="16919" totalsRowDxfId="16918"/>
    <tableColumn id="7926" xr3:uid="{C3B085B2-F93D-44BB-8792-321B77BFD9D2}" name="Column7905" dataDxfId="16917" totalsRowDxfId="16916"/>
    <tableColumn id="7927" xr3:uid="{77DA4DE7-CA83-4EC8-9598-CE57C7A63695}" name="Column7906" dataDxfId="16915" totalsRowDxfId="16914"/>
    <tableColumn id="7928" xr3:uid="{CEE69663-4720-4DD5-A1C7-FB896A1F2FFA}" name="Column7907" dataDxfId="16913" totalsRowDxfId="16912"/>
    <tableColumn id="7929" xr3:uid="{33D3EEDB-8E83-43D3-8CB8-BB5015F09BFE}" name="Column7908" dataDxfId="16911" totalsRowDxfId="16910"/>
    <tableColumn id="7930" xr3:uid="{91EDD5BA-161B-4680-8F40-4BAE45697626}" name="Column7909" dataDxfId="16909" totalsRowDxfId="16908"/>
    <tableColumn id="7931" xr3:uid="{7DCB3045-0A88-4A4D-8B09-222A6F471ECB}" name="Column7910" dataDxfId="16907" totalsRowDxfId="16906"/>
    <tableColumn id="7932" xr3:uid="{19860D9D-6CA3-4193-93F1-0904A90FBD1D}" name="Column7911" dataDxfId="16905" totalsRowDxfId="16904"/>
    <tableColumn id="7933" xr3:uid="{99F6775F-CD4B-4887-A612-099A94E87FE7}" name="Column7912" dataDxfId="16903" totalsRowDxfId="16902"/>
    <tableColumn id="7934" xr3:uid="{AF9274E7-4AA8-4AFC-AB39-8F70FBED7DF0}" name="Column7913" dataDxfId="16901" totalsRowDxfId="16900"/>
    <tableColumn id="7935" xr3:uid="{6578B1E8-7246-4285-9707-5D108A7ACCA9}" name="Column7914" dataDxfId="16899" totalsRowDxfId="16898"/>
    <tableColumn id="7936" xr3:uid="{60BCE23A-BC81-43BF-9730-9E97D93556EB}" name="Column7915" dataDxfId="16897" totalsRowDxfId="16896"/>
    <tableColumn id="7937" xr3:uid="{4695C42A-C888-471A-9515-A1242F87DE75}" name="Column7916" dataDxfId="16895" totalsRowDxfId="16894"/>
    <tableColumn id="7938" xr3:uid="{2E979C7F-D4BF-4132-881B-E0CF5B524371}" name="Column7917" dataDxfId="16893" totalsRowDxfId="16892"/>
    <tableColumn id="7939" xr3:uid="{A893F83F-AAC0-4C32-B3D0-2E035BFAB340}" name="Column7918" dataDxfId="16891" totalsRowDxfId="16890"/>
    <tableColumn id="7940" xr3:uid="{B867F9D0-B967-4C5D-8F99-2F8D62F54C26}" name="Column7919" dataDxfId="16889" totalsRowDxfId="16888"/>
    <tableColumn id="7941" xr3:uid="{CA8646FF-C51B-4627-A8FA-D2FFF306DE03}" name="Column7920" dataDxfId="16887" totalsRowDxfId="16886"/>
    <tableColumn id="7942" xr3:uid="{A98869DC-1164-4F5E-839E-86E09B1EAC6D}" name="Column7921" dataDxfId="16885" totalsRowDxfId="16884"/>
    <tableColumn id="7943" xr3:uid="{0916B5AA-CE84-460D-9EDE-39923E5F45D4}" name="Column7922" dataDxfId="16883" totalsRowDxfId="16882"/>
    <tableColumn id="7944" xr3:uid="{4F2D15FA-7447-4E87-B118-DEE95C3D2D99}" name="Column7923" dataDxfId="16881" totalsRowDxfId="16880"/>
    <tableColumn id="7945" xr3:uid="{BB7A64DD-5AFF-4E92-BE9F-6CF674056E58}" name="Column7924" dataDxfId="16879" totalsRowDxfId="16878"/>
    <tableColumn id="7946" xr3:uid="{56E97458-2F46-498D-B681-E4DEC6061A02}" name="Column7925" dataDxfId="16877" totalsRowDxfId="16876"/>
    <tableColumn id="7947" xr3:uid="{595A5D6E-6B41-4CC1-855C-3F08992786D8}" name="Column7926" dataDxfId="16875" totalsRowDxfId="16874"/>
    <tableColumn id="7948" xr3:uid="{9079C931-0010-4CED-98B3-81EC15D6368F}" name="Column7927" dataDxfId="16873" totalsRowDxfId="16872"/>
    <tableColumn id="7949" xr3:uid="{67AFD159-5DFE-4772-9EA5-4780EE81529B}" name="Column7928" dataDxfId="16871" totalsRowDxfId="16870"/>
    <tableColumn id="7950" xr3:uid="{E4736F40-39A6-442A-B497-183FF60B2EAB}" name="Column7929" dataDxfId="16869" totalsRowDxfId="16868"/>
    <tableColumn id="7951" xr3:uid="{BF877E33-914A-4048-9303-FFB2EFA92A8C}" name="Column7930" dataDxfId="16867" totalsRowDxfId="16866"/>
    <tableColumn id="7952" xr3:uid="{B994DA63-57C0-47AF-AF8C-56E14CE4A6DF}" name="Column7931" dataDxfId="16865" totalsRowDxfId="16864"/>
    <tableColumn id="7953" xr3:uid="{3F4E7148-4CA9-4F1C-96B8-BC2CDE966166}" name="Column7932" dataDxfId="16863" totalsRowDxfId="16862"/>
    <tableColumn id="7954" xr3:uid="{22A0325D-C04E-4F0D-9964-3FF298656D65}" name="Column7933" dataDxfId="16861" totalsRowDxfId="16860"/>
    <tableColumn id="7955" xr3:uid="{CC64E1D0-3071-41BF-B22E-EB238AE60753}" name="Column7934" dataDxfId="16859" totalsRowDxfId="16858"/>
    <tableColumn id="7956" xr3:uid="{5A60B5A6-78F2-4B63-B359-53D066B0C4EA}" name="Column7935" dataDxfId="16857" totalsRowDxfId="16856"/>
    <tableColumn id="7957" xr3:uid="{776B1C40-6E20-45F1-A44F-2A144804A986}" name="Column7936" dataDxfId="16855" totalsRowDxfId="16854"/>
    <tableColumn id="7958" xr3:uid="{C328A927-0766-4302-8DE2-DD82764C4420}" name="Column7937" dataDxfId="16853" totalsRowDxfId="16852"/>
    <tableColumn id="7959" xr3:uid="{3E1B262F-620A-41C1-8503-B10D117F1E33}" name="Column7938" dataDxfId="16851" totalsRowDxfId="16850"/>
    <tableColumn id="7960" xr3:uid="{0D1C72BC-A269-4C21-B6E5-915A0FCFAD46}" name="Column7939" dataDxfId="16849" totalsRowDxfId="16848"/>
    <tableColumn id="7961" xr3:uid="{C691AB29-6617-41AA-9563-1AD0CF3CE2C4}" name="Column7940" dataDxfId="16847" totalsRowDxfId="16846"/>
    <tableColumn id="7962" xr3:uid="{53408C25-60C0-4DFF-8AB0-D564259C4968}" name="Column7941" dataDxfId="16845" totalsRowDxfId="16844"/>
    <tableColumn id="7963" xr3:uid="{D4D670BC-8B6F-4191-9686-8BAB71C326B8}" name="Column7942" dataDxfId="16843" totalsRowDxfId="16842"/>
    <tableColumn id="7964" xr3:uid="{C6E2F2DD-ACBD-45F2-AC83-BA04C9501EE4}" name="Column7943" dataDxfId="16841" totalsRowDxfId="16840"/>
    <tableColumn id="7965" xr3:uid="{679AD152-62DE-4229-A945-F60AFA41922E}" name="Column7944" dataDxfId="16839" totalsRowDxfId="16838"/>
    <tableColumn id="7966" xr3:uid="{4301C703-3AA1-4E82-90F5-A7AEE4709082}" name="Column7945" dataDxfId="16837" totalsRowDxfId="16836"/>
    <tableColumn id="7967" xr3:uid="{CDFA1220-6E4F-4A54-B859-B61C9CEB8069}" name="Column7946" dataDxfId="16835" totalsRowDxfId="16834"/>
    <tableColumn id="7968" xr3:uid="{9E351498-22F5-414D-A28C-42E0EB9046F7}" name="Column7947" dataDxfId="16833" totalsRowDxfId="16832"/>
    <tableColumn id="7969" xr3:uid="{F7D9757B-6B70-4CDB-B98E-882614E1B3D4}" name="Column7948" dataDxfId="16831" totalsRowDxfId="16830"/>
    <tableColumn id="7970" xr3:uid="{55D3D3C6-F5C0-41E8-A323-B4C7402F5B5E}" name="Column7949" dataDxfId="16829" totalsRowDxfId="16828"/>
    <tableColumn id="7971" xr3:uid="{D1A29FDD-103E-43A4-B42D-7669A4CA48BF}" name="Column7950" dataDxfId="16827" totalsRowDxfId="16826"/>
    <tableColumn id="7972" xr3:uid="{B7934ABE-D4C2-40F1-B734-CC368D01D7A6}" name="Column7951" dataDxfId="16825" totalsRowDxfId="16824"/>
    <tableColumn id="7973" xr3:uid="{5906E4B3-1C66-4A15-8FD3-323B6828AE14}" name="Column7952" dataDxfId="16823" totalsRowDxfId="16822"/>
    <tableColumn id="7974" xr3:uid="{1D41461B-FFAC-4C62-AB37-F8596454790D}" name="Column7953" dataDxfId="16821" totalsRowDxfId="16820"/>
    <tableColumn id="7975" xr3:uid="{2311D062-3142-48E2-B643-D20E7E8CF04E}" name="Column7954" dataDxfId="16819" totalsRowDxfId="16818"/>
    <tableColumn id="7976" xr3:uid="{328116BB-C946-4B35-B9CB-26678675311B}" name="Column7955" dataDxfId="16817" totalsRowDxfId="16816"/>
    <tableColumn id="7977" xr3:uid="{5B043FBD-35F7-498D-B40C-172823C87835}" name="Column7956" dataDxfId="16815" totalsRowDxfId="16814"/>
    <tableColumn id="7978" xr3:uid="{C88AA67C-975F-4F6C-847F-67F6AEFB5F0A}" name="Column7957" dataDxfId="16813" totalsRowDxfId="16812"/>
    <tableColumn id="7979" xr3:uid="{1845856D-2603-47AF-A525-651AE3E6894E}" name="Column7958" dataDxfId="16811" totalsRowDxfId="16810"/>
    <tableColumn id="7980" xr3:uid="{B5C048DB-2AB9-4C14-BF7C-C13CBB504B7F}" name="Column7959" dataDxfId="16809" totalsRowDxfId="16808"/>
    <tableColumn id="7981" xr3:uid="{72151BA1-9DBA-422E-ADA1-598798B63B29}" name="Column7960" dataDxfId="16807" totalsRowDxfId="16806"/>
    <tableColumn id="7982" xr3:uid="{238A972F-4F52-4C2E-A3FB-7DD5DA06CAFF}" name="Column7961" dataDxfId="16805" totalsRowDxfId="16804"/>
    <tableColumn id="7983" xr3:uid="{C7478810-25C5-444D-ADEE-C01DCED0271A}" name="Column7962" dataDxfId="16803" totalsRowDxfId="16802"/>
    <tableColumn id="7984" xr3:uid="{4FA61BDF-F29F-4175-9CF0-547B81977BF9}" name="Column7963" dataDxfId="16801" totalsRowDxfId="16800"/>
    <tableColumn id="7985" xr3:uid="{08CCF84D-3F1A-4D7F-9235-AC524F9E7B03}" name="Column7964" dataDxfId="16799" totalsRowDxfId="16798"/>
    <tableColumn id="7986" xr3:uid="{DEA3F94E-B33B-4A6D-ADF9-9333D2DD491E}" name="Column7965" dataDxfId="16797" totalsRowDxfId="16796"/>
    <tableColumn id="7987" xr3:uid="{B8F98630-38CC-4391-BBBE-515A3D80CD20}" name="Column7966" dataDxfId="16795" totalsRowDxfId="16794"/>
    <tableColumn id="7988" xr3:uid="{82FE15A9-56FE-4016-AFD7-9D000F4C1826}" name="Column7967" dataDxfId="16793" totalsRowDxfId="16792"/>
    <tableColumn id="7989" xr3:uid="{036861D0-81E1-46BB-BF7B-F425CC3FB96D}" name="Column7968" dataDxfId="16791" totalsRowDxfId="16790"/>
    <tableColumn id="7990" xr3:uid="{240830AF-F442-4ACA-9B81-A66100CDF348}" name="Column7969" dataDxfId="16789" totalsRowDxfId="16788"/>
    <tableColumn id="7991" xr3:uid="{4B98FB0D-EE89-4E5D-84D7-6F82EA6753C0}" name="Column7970" dataDxfId="16787" totalsRowDxfId="16786"/>
    <tableColumn id="7992" xr3:uid="{38609BDF-C2D1-4FD5-8F36-004A7BDEE795}" name="Column7971" dataDxfId="16785" totalsRowDxfId="16784"/>
    <tableColumn id="7993" xr3:uid="{EB2465DF-78DB-474D-A9E6-B3B20E581810}" name="Column7972" dataDxfId="16783" totalsRowDxfId="16782"/>
    <tableColumn id="7994" xr3:uid="{A1F5557F-E1AA-47D4-9242-557148E63612}" name="Column7973" dataDxfId="16781" totalsRowDxfId="16780"/>
    <tableColumn id="7995" xr3:uid="{CA538B35-FA4E-491B-8780-08881D6DFEF7}" name="Column7974" dataDxfId="16779" totalsRowDxfId="16778"/>
    <tableColumn id="7996" xr3:uid="{B3C8656C-2514-47C3-B7A9-401985DE71CE}" name="Column7975" dataDxfId="16777" totalsRowDxfId="16776"/>
    <tableColumn id="7997" xr3:uid="{94E07EAD-F36F-43C0-B356-577CE0061EBB}" name="Column7976" dataDxfId="16775" totalsRowDxfId="16774"/>
    <tableColumn id="7998" xr3:uid="{CB0BAD79-A9CC-4BD5-A07A-0BEC9840E11A}" name="Column7977" dataDxfId="16773" totalsRowDxfId="16772"/>
    <tableColumn id="7999" xr3:uid="{950D3E78-721D-4F43-B7AC-1C22D509C647}" name="Column7978" dataDxfId="16771" totalsRowDxfId="16770"/>
    <tableColumn id="8000" xr3:uid="{09C5737B-AE47-43B7-9D9A-9E4F5F70502D}" name="Column7979" dataDxfId="16769" totalsRowDxfId="16768"/>
    <tableColumn id="8001" xr3:uid="{05E7DB5D-440D-4386-B310-BEECEE6F8E7F}" name="Column7980" dataDxfId="16767" totalsRowDxfId="16766"/>
    <tableColumn id="8002" xr3:uid="{08743740-DC17-4127-946C-F022B39C8F9A}" name="Column7981" dataDxfId="16765" totalsRowDxfId="16764"/>
    <tableColumn id="8003" xr3:uid="{E86671D6-C551-46A9-99BD-A24822A02BDB}" name="Column7982" dataDxfId="16763" totalsRowDxfId="16762"/>
    <tableColumn id="8004" xr3:uid="{C0489657-982B-4C58-A593-27A966BD26A5}" name="Column7983" dataDxfId="16761" totalsRowDxfId="16760"/>
    <tableColumn id="8005" xr3:uid="{058C80D4-7AA6-4517-B24A-5D85B39B4C99}" name="Column7984" dataDxfId="16759" totalsRowDxfId="16758"/>
    <tableColumn id="8006" xr3:uid="{D9C64F7C-DF91-4273-A7C4-B5EED80F2F52}" name="Column7985" dataDxfId="16757" totalsRowDxfId="16756"/>
    <tableColumn id="8007" xr3:uid="{0806913E-F467-40B5-8508-87359D02CB5B}" name="Column7986" dataDxfId="16755" totalsRowDxfId="16754"/>
    <tableColumn id="8008" xr3:uid="{176249C7-72FE-4DFE-BC95-D6C87E61BA0D}" name="Column7987" dataDxfId="16753" totalsRowDxfId="16752"/>
    <tableColumn id="8009" xr3:uid="{2D16A40B-22DD-41C1-90B8-B4491A897C75}" name="Column7988" dataDxfId="16751" totalsRowDxfId="16750"/>
    <tableColumn id="8010" xr3:uid="{28E5BD84-BEFE-4140-9290-4873930FCC62}" name="Column7989" dataDxfId="16749" totalsRowDxfId="16748"/>
    <tableColumn id="8011" xr3:uid="{D7AE145C-6BD1-4491-BC70-41A054CD46F9}" name="Column7990" dataDxfId="16747" totalsRowDxfId="16746"/>
    <tableColumn id="8012" xr3:uid="{3C39997A-9575-4141-BDEF-48732D1BA2B6}" name="Column7991" dataDxfId="16745" totalsRowDxfId="16744"/>
    <tableColumn id="8013" xr3:uid="{09970501-5F59-47E4-B5AA-9EF74CC83797}" name="Column7992" dataDxfId="16743" totalsRowDxfId="16742"/>
    <tableColumn id="8014" xr3:uid="{30BF0AAD-C3B4-461D-A1DB-87A2F879601D}" name="Column7993" dataDxfId="16741" totalsRowDxfId="16740"/>
    <tableColumn id="8015" xr3:uid="{444C43AF-F8ED-420E-BD9F-7A2F9C31A9C0}" name="Column7994" dataDxfId="16739" totalsRowDxfId="16738"/>
    <tableColumn id="8016" xr3:uid="{B7DD46E4-57C7-45DD-9FB5-409EA76C9ED8}" name="Column7995" dataDxfId="16737" totalsRowDxfId="16736"/>
    <tableColumn id="8017" xr3:uid="{29A82F8E-5A95-4B6B-B78F-D17C465F5F35}" name="Column7996" dataDxfId="16735" totalsRowDxfId="16734"/>
    <tableColumn id="8018" xr3:uid="{E6C7F44C-5EE8-46A4-9C48-19D3D7E30C5B}" name="Column7997" dataDxfId="16733" totalsRowDxfId="16732"/>
    <tableColumn id="8019" xr3:uid="{EC7AB780-8E16-474E-AC6C-AEA36154451A}" name="Column7998" dataDxfId="16731" totalsRowDxfId="16730"/>
    <tableColumn id="8020" xr3:uid="{893F7B1D-E1AD-40FB-B1DE-25C0F287FACF}" name="Column7999" dataDxfId="16729" totalsRowDxfId="16728"/>
    <tableColumn id="8021" xr3:uid="{F0D12E17-B57B-4736-8EB9-8F27EC039100}" name="Column8000" dataDxfId="16727" totalsRowDxfId="16726"/>
    <tableColumn id="8022" xr3:uid="{2DA738DE-1320-4EC2-941A-CE72349A48CE}" name="Column8001" dataDxfId="16725" totalsRowDxfId="16724"/>
    <tableColumn id="8023" xr3:uid="{C22E6C13-0584-466D-B381-D1EB6A9A98D8}" name="Column8002" dataDxfId="16723" totalsRowDxfId="16722"/>
    <tableColumn id="8024" xr3:uid="{66AF4820-2515-4BAD-8BD6-9047E31AEB56}" name="Column8003" dataDxfId="16721" totalsRowDxfId="16720"/>
    <tableColumn id="8025" xr3:uid="{9740FBAB-32FB-45B1-875C-48D6C6E7E603}" name="Column8004" dataDxfId="16719" totalsRowDxfId="16718"/>
    <tableColumn id="8026" xr3:uid="{39A2C1A0-A1F3-41E1-B6EA-8FB306C16164}" name="Column8005" dataDxfId="16717" totalsRowDxfId="16716"/>
    <tableColumn id="8027" xr3:uid="{0AB8ACEF-E787-4098-850A-F40FA023CF12}" name="Column8006" dataDxfId="16715" totalsRowDxfId="16714"/>
    <tableColumn id="8028" xr3:uid="{949A172A-8DF8-4699-B381-2D0E41C3DD3B}" name="Column8007" dataDxfId="16713" totalsRowDxfId="16712"/>
    <tableColumn id="8029" xr3:uid="{72F459BF-7366-4610-97C2-534961CA0628}" name="Column8008" dataDxfId="16711" totalsRowDxfId="16710"/>
    <tableColumn id="8030" xr3:uid="{EFD6D492-55E9-47AE-8796-C404966BD29B}" name="Column8009" dataDxfId="16709" totalsRowDxfId="16708"/>
    <tableColumn id="8031" xr3:uid="{E80FCCA4-004E-4A8F-931F-90B55CA7A0CB}" name="Column8010" dataDxfId="16707" totalsRowDxfId="16706"/>
    <tableColumn id="8032" xr3:uid="{84AD5B29-8B60-4927-ABA1-E30E5B8B4723}" name="Column8011" dataDxfId="16705" totalsRowDxfId="16704"/>
    <tableColumn id="8033" xr3:uid="{81CF2550-906A-4EC3-88F5-6E013993BB9D}" name="Column8012" dataDxfId="16703" totalsRowDxfId="16702"/>
    <tableColumn id="8034" xr3:uid="{749E8649-6BB2-4874-A22A-DE2100097318}" name="Column8013" dataDxfId="16701" totalsRowDxfId="16700"/>
    <tableColumn id="8035" xr3:uid="{1100D8FC-97DD-4E23-A760-5BC893E05480}" name="Column8014" dataDxfId="16699" totalsRowDxfId="16698"/>
    <tableColumn id="8036" xr3:uid="{4792E210-20AD-4472-84B2-970F60E07134}" name="Column8015" dataDxfId="16697" totalsRowDxfId="16696"/>
    <tableColumn id="8037" xr3:uid="{5D5C5F02-D4AB-4333-92BB-AB8C362CFE59}" name="Column8016" dataDxfId="16695" totalsRowDxfId="16694"/>
    <tableColumn id="8038" xr3:uid="{0B0AE90D-5E3B-499B-AC89-065F47B9665E}" name="Column8017" dataDxfId="16693" totalsRowDxfId="16692"/>
    <tableColumn id="8039" xr3:uid="{8C0C7AA5-D935-47E7-9EEC-64BA4FC4E4CD}" name="Column8018" dataDxfId="16691" totalsRowDxfId="16690"/>
    <tableColumn id="8040" xr3:uid="{ADF7960C-617F-4A14-9B19-B1B188D92D72}" name="Column8019" dataDxfId="16689" totalsRowDxfId="16688"/>
    <tableColumn id="8041" xr3:uid="{B0F96B7E-E39F-4CBF-9DB5-DF9F9A5D7A33}" name="Column8020" dataDxfId="16687" totalsRowDxfId="16686"/>
    <tableColumn id="8042" xr3:uid="{A31A6053-DBCF-416E-ADDF-CF7275ACD26E}" name="Column8021" dataDxfId="16685" totalsRowDxfId="16684"/>
    <tableColumn id="8043" xr3:uid="{A6EAAA78-B19D-4977-B7B4-FF7F7A1B99F3}" name="Column8022" dataDxfId="16683" totalsRowDxfId="16682"/>
    <tableColumn id="8044" xr3:uid="{6D7F0342-B83F-4BE1-B701-43CE1ACAA6FA}" name="Column8023" dataDxfId="16681" totalsRowDxfId="16680"/>
    <tableColumn id="8045" xr3:uid="{4ABA9BD4-2B82-4A64-A1B4-C0DB0652947C}" name="Column8024" dataDxfId="16679" totalsRowDxfId="16678"/>
    <tableColumn id="8046" xr3:uid="{75956726-8B25-4EBD-9B17-BFD24FFECB50}" name="Column8025" dataDxfId="16677" totalsRowDxfId="16676"/>
    <tableColumn id="8047" xr3:uid="{6886603E-1AD9-4A71-8D5D-A97BFD42ACE3}" name="Column8026" dataDxfId="16675" totalsRowDxfId="16674"/>
    <tableColumn id="8048" xr3:uid="{D856CB91-E7CB-4312-9173-2549EFAD0CFB}" name="Column8027" dataDxfId="16673" totalsRowDxfId="16672"/>
    <tableColumn id="8049" xr3:uid="{E57B52CC-C699-4E6A-A8D9-EA6FB391C3F3}" name="Column8028" dataDxfId="16671" totalsRowDxfId="16670"/>
    <tableColumn id="8050" xr3:uid="{02C00CA3-72C2-484B-A0AE-1C045E5E3CCC}" name="Column8029" dataDxfId="16669" totalsRowDxfId="16668"/>
    <tableColumn id="8051" xr3:uid="{747B487D-4E08-420F-A0EF-AC02506AC91D}" name="Column8030" dataDxfId="16667" totalsRowDxfId="16666"/>
    <tableColumn id="8052" xr3:uid="{B886956C-FBC6-44B5-894B-ED97B1382DBD}" name="Column8031" dataDxfId="16665" totalsRowDxfId="16664"/>
    <tableColumn id="8053" xr3:uid="{862BAE0C-4DD9-4405-8181-14807EA87EA8}" name="Column8032" dataDxfId="16663" totalsRowDxfId="16662"/>
    <tableColumn id="8054" xr3:uid="{17FEC4F8-2214-4D2C-AC14-AA1C1994513C}" name="Column8033" dataDxfId="16661" totalsRowDxfId="16660"/>
    <tableColumn id="8055" xr3:uid="{0249C100-B387-4A81-930B-F0FF64BABBB0}" name="Column8034" dataDxfId="16659" totalsRowDxfId="16658"/>
    <tableColumn id="8056" xr3:uid="{A777FC67-A7F9-418C-B851-AEC4B94F316E}" name="Column8035" dataDxfId="16657" totalsRowDxfId="16656"/>
    <tableColumn id="8057" xr3:uid="{6ABA32FA-12E0-4D40-B1D0-2C484198D522}" name="Column8036" dataDxfId="16655" totalsRowDxfId="16654"/>
    <tableColumn id="8058" xr3:uid="{D812D752-360D-47DF-9BB8-194A13553842}" name="Column8037" dataDxfId="16653" totalsRowDxfId="16652"/>
    <tableColumn id="8059" xr3:uid="{958443D7-3D64-4247-9CFA-B2B72DD9B72F}" name="Column8038" dataDxfId="16651" totalsRowDxfId="16650"/>
    <tableColumn id="8060" xr3:uid="{45B0F55F-2ECF-4298-9A17-C18E15F3B949}" name="Column8039" dataDxfId="16649" totalsRowDxfId="16648"/>
    <tableColumn id="8061" xr3:uid="{1D2234A4-AD1A-4B71-BB18-7E7EE4562651}" name="Column8040" dataDxfId="16647" totalsRowDxfId="16646"/>
    <tableColumn id="8062" xr3:uid="{B1474FD3-54A4-4BE9-B877-45F8E4DB45AE}" name="Column8041" dataDxfId="16645" totalsRowDxfId="16644"/>
    <tableColumn id="8063" xr3:uid="{ED02B82F-CA20-43B2-8553-A3370331426D}" name="Column8042" dataDxfId="16643" totalsRowDxfId="16642"/>
    <tableColumn id="8064" xr3:uid="{5099F25F-FAB6-4672-91B9-CE89E1FE8F06}" name="Column8043" dataDxfId="16641" totalsRowDxfId="16640"/>
    <tableColumn id="8065" xr3:uid="{A402F68C-39C3-4283-99D5-05B804B42184}" name="Column8044" dataDxfId="16639" totalsRowDxfId="16638"/>
    <tableColumn id="8066" xr3:uid="{7C246141-7A84-4C17-AA97-839608022914}" name="Column8045" dataDxfId="16637" totalsRowDxfId="16636"/>
    <tableColumn id="8067" xr3:uid="{6D830E28-0A02-4B5D-B628-34F8E65395A5}" name="Column8046" dataDxfId="16635" totalsRowDxfId="16634"/>
    <tableColumn id="8068" xr3:uid="{D00DF7E3-84F8-4EF8-BCA1-C0633EA7F7F7}" name="Column8047" dataDxfId="16633" totalsRowDxfId="16632"/>
    <tableColumn id="8069" xr3:uid="{BA57CB80-F307-43B5-AACD-5A0297D0C439}" name="Column8048" dataDxfId="16631" totalsRowDxfId="16630"/>
    <tableColumn id="8070" xr3:uid="{A41F3248-E6E6-43F1-A1AB-85D65BC164AF}" name="Column8049" dataDxfId="16629" totalsRowDxfId="16628"/>
    <tableColumn id="8071" xr3:uid="{53049892-8C5F-44F7-B0A2-D835C5DAB836}" name="Column8050" dataDxfId="16627" totalsRowDxfId="16626"/>
    <tableColumn id="8072" xr3:uid="{6DCB2EA0-788C-4A7F-9964-C559B18EB233}" name="Column8051" dataDxfId="16625" totalsRowDxfId="16624"/>
    <tableColumn id="8073" xr3:uid="{13945BF1-FD30-47BC-9A52-E3A477DAD217}" name="Column8052" dataDxfId="16623" totalsRowDxfId="16622"/>
    <tableColumn id="8074" xr3:uid="{D1FA1AD1-8D0D-4337-8557-91688B1407C1}" name="Column8053" dataDxfId="16621" totalsRowDxfId="16620"/>
    <tableColumn id="8075" xr3:uid="{8E8B01B8-CA06-43F7-8319-C972B582D191}" name="Column8054" dataDxfId="16619" totalsRowDxfId="16618"/>
    <tableColumn id="8076" xr3:uid="{B72FC9A1-AD76-4BC4-8DBE-1D52EF593BBC}" name="Column8055" dataDxfId="16617" totalsRowDxfId="16616"/>
    <tableColumn id="8077" xr3:uid="{E754DA4A-F333-4FAF-86DF-0C62EBCB2E7F}" name="Column8056" dataDxfId="16615" totalsRowDxfId="16614"/>
    <tableColumn id="8078" xr3:uid="{5CAE6CDE-03E5-4384-B369-F1D482070D2A}" name="Column8057" dataDxfId="16613" totalsRowDxfId="16612"/>
    <tableColumn id="8079" xr3:uid="{0BAB3A20-5EE9-4BEA-956F-BE6CDF58E713}" name="Column8058" dataDxfId="16611" totalsRowDxfId="16610"/>
    <tableColumn id="8080" xr3:uid="{65F74114-85D0-4280-BF25-15B57DC51F6E}" name="Column8059" dataDxfId="16609" totalsRowDxfId="16608"/>
    <tableColumn id="8081" xr3:uid="{BEB181FB-F911-4138-9D74-D25355DC2FF0}" name="Column8060" dataDxfId="16607" totalsRowDxfId="16606"/>
    <tableColumn id="8082" xr3:uid="{DCD7A1D1-DCCD-446C-B87B-0366CFFB1D7F}" name="Column8061" dataDxfId="16605" totalsRowDxfId="16604"/>
    <tableColumn id="8083" xr3:uid="{27F66B7B-A20C-462A-93F1-0CA51CF4291C}" name="Column8062" dataDxfId="16603" totalsRowDxfId="16602"/>
    <tableColumn id="8084" xr3:uid="{88CF0797-0B9C-4508-A4A0-B3F530C77BEC}" name="Column8063" dataDxfId="16601" totalsRowDxfId="16600"/>
    <tableColumn id="8085" xr3:uid="{B1B10706-4A68-489D-A24D-6EFA9A6AAA7F}" name="Column8064" dataDxfId="16599" totalsRowDxfId="16598"/>
    <tableColumn id="8086" xr3:uid="{BE22511D-85D7-44B5-A181-1B9512866AA4}" name="Column8065" dataDxfId="16597" totalsRowDxfId="16596"/>
    <tableColumn id="8087" xr3:uid="{87EB9FAD-533B-4603-A248-0AD251F962A0}" name="Column8066" dataDxfId="16595" totalsRowDxfId="16594"/>
    <tableColumn id="8088" xr3:uid="{90C43195-4AA5-4854-93A8-ACD25A406BB0}" name="Column8067" dataDxfId="16593" totalsRowDxfId="16592"/>
    <tableColumn id="8089" xr3:uid="{E338B7B1-12B7-43CC-B51F-4150C46A5332}" name="Column8068" dataDxfId="16591" totalsRowDxfId="16590"/>
    <tableColumn id="8090" xr3:uid="{2305DFA6-D657-480F-8B7A-4FD837EC40EF}" name="Column8069" dataDxfId="16589" totalsRowDxfId="16588"/>
    <tableColumn id="8091" xr3:uid="{78C05C7D-37CB-4119-A407-89856CD24614}" name="Column8070" dataDxfId="16587" totalsRowDxfId="16586"/>
    <tableColumn id="8092" xr3:uid="{C679BB8E-CFB3-490E-87C1-AA7F08AFD152}" name="Column8071" dataDxfId="16585" totalsRowDxfId="16584"/>
    <tableColumn id="8093" xr3:uid="{28CDCD3F-8412-40F1-AE57-3740C33DCE9A}" name="Column8072" dataDxfId="16583" totalsRowDxfId="16582"/>
    <tableColumn id="8094" xr3:uid="{896AFF77-B6BB-4EC5-8379-5739FDEDE905}" name="Column8073" dataDxfId="16581" totalsRowDxfId="16580"/>
    <tableColumn id="8095" xr3:uid="{C592B9E5-CED2-4215-BD0E-DA5B37E18000}" name="Column8074" dataDxfId="16579" totalsRowDxfId="16578"/>
    <tableColumn id="8096" xr3:uid="{3EA4862B-E41C-4382-841B-41A949E1F68C}" name="Column8075" dataDxfId="16577" totalsRowDxfId="16576"/>
    <tableColumn id="8097" xr3:uid="{9A9612FC-E1AB-4DEA-A481-D31EF9585842}" name="Column8076" dataDxfId="16575" totalsRowDxfId="16574"/>
    <tableColumn id="8098" xr3:uid="{287F3F6D-FFE3-4F30-9D64-47D8DB70C87D}" name="Column8077" dataDxfId="16573" totalsRowDxfId="16572"/>
    <tableColumn id="8099" xr3:uid="{18838702-D691-4F5A-9AA5-41365CF202ED}" name="Column8078" dataDxfId="16571" totalsRowDxfId="16570"/>
    <tableColumn id="8100" xr3:uid="{EE24295C-3B66-4BAC-A88E-6CE1C3CDDF88}" name="Column8079" dataDxfId="16569" totalsRowDxfId="16568"/>
    <tableColumn id="8101" xr3:uid="{80DDF5A7-8D75-4EDD-AD53-83718F84C1DB}" name="Column8080" dataDxfId="16567" totalsRowDxfId="16566"/>
    <tableColumn id="8102" xr3:uid="{33B523BF-FD91-4493-BC06-F9A82D2F872A}" name="Column8081" dataDxfId="16565" totalsRowDxfId="16564"/>
    <tableColumn id="8103" xr3:uid="{156D4935-323D-4633-8C61-FC20DA48BA98}" name="Column8082" dataDxfId="16563" totalsRowDxfId="16562"/>
    <tableColumn id="8104" xr3:uid="{1664206F-134F-4529-8BFC-9565D41AC1A6}" name="Column8083" dataDxfId="16561" totalsRowDxfId="16560"/>
    <tableColumn id="8105" xr3:uid="{75351AE3-7E10-4299-B449-1726AFA493CE}" name="Column8084" dataDxfId="16559" totalsRowDxfId="16558"/>
    <tableColumn id="8106" xr3:uid="{6248A878-9CE8-4830-9D99-99EF874DB856}" name="Column8085" dataDxfId="16557" totalsRowDxfId="16556"/>
    <tableColumn id="8107" xr3:uid="{64FA0629-07FA-47A8-929A-733436531F6E}" name="Column8086" dataDxfId="16555" totalsRowDxfId="16554"/>
    <tableColumn id="8108" xr3:uid="{271A68F1-DEB4-4395-A6D3-61AA0BB0DAD9}" name="Column8087" dataDxfId="16553" totalsRowDxfId="16552"/>
    <tableColumn id="8109" xr3:uid="{02F5E4FE-6BBF-4F93-83F0-B249EE8F3ADB}" name="Column8088" dataDxfId="16551" totalsRowDxfId="16550"/>
    <tableColumn id="8110" xr3:uid="{5DFEA0AD-F724-4875-B8F9-8CC4D07EB501}" name="Column8089" dataDxfId="16549" totalsRowDxfId="16548"/>
    <tableColumn id="8111" xr3:uid="{0680ACB6-F638-4A2E-95A8-54B0EE4A5BC3}" name="Column8090" dataDxfId="16547" totalsRowDxfId="16546"/>
    <tableColumn id="8112" xr3:uid="{A1800971-2EB2-4FEC-A7E3-97C08C8225E6}" name="Column8091" dataDxfId="16545" totalsRowDxfId="16544"/>
    <tableColumn id="8113" xr3:uid="{6DDEBFBA-7375-4F8C-8F00-B8B46617619E}" name="Column8092" dataDxfId="16543" totalsRowDxfId="16542"/>
    <tableColumn id="8114" xr3:uid="{E3CE3567-C10F-4419-8410-CE85379C477B}" name="Column8093" dataDxfId="16541" totalsRowDxfId="16540"/>
    <tableColumn id="8115" xr3:uid="{EACE5F0A-354A-4BE1-92C2-0DF31E983391}" name="Column8094" dataDxfId="16539" totalsRowDxfId="16538"/>
    <tableColumn id="8116" xr3:uid="{90DDFAA9-7A82-42B5-A6EC-E3AFC7EE4894}" name="Column8095" dataDxfId="16537" totalsRowDxfId="16536"/>
    <tableColumn id="8117" xr3:uid="{B9CD9A1C-D8A5-4B74-9751-AA483E8030DF}" name="Column8096" dataDxfId="16535" totalsRowDxfId="16534"/>
    <tableColumn id="8118" xr3:uid="{7DEF2D19-522E-40AE-83EA-828F228AEEEC}" name="Column8097" dataDxfId="16533" totalsRowDxfId="16532"/>
    <tableColumn id="8119" xr3:uid="{4144B905-EC1E-4407-9311-4C8B61A5E836}" name="Column8098" dataDxfId="16531" totalsRowDxfId="16530"/>
    <tableColumn id="8120" xr3:uid="{63DD198D-F6F8-4F74-9C20-F06A775C4D65}" name="Column8099" dataDxfId="16529" totalsRowDxfId="16528"/>
    <tableColumn id="8121" xr3:uid="{3A1C82A2-9D9F-442D-B70B-38BBD7FABA77}" name="Column8100" dataDxfId="16527" totalsRowDxfId="16526"/>
    <tableColumn id="8122" xr3:uid="{775ACD45-5463-4C25-BCA5-9E9D8901035B}" name="Column8101" dataDxfId="16525" totalsRowDxfId="16524"/>
    <tableColumn id="8123" xr3:uid="{5C3F99A2-E814-4F6C-BA55-660E26C3EA24}" name="Column8102" dataDxfId="16523" totalsRowDxfId="16522"/>
    <tableColumn id="8124" xr3:uid="{41571385-5B68-4C8B-8540-1923B121A3D7}" name="Column8103" dataDxfId="16521" totalsRowDxfId="16520"/>
    <tableColumn id="8125" xr3:uid="{26FB044C-11AE-480B-8F7A-6EF8E8CD8C3B}" name="Column8104" dataDxfId="16519" totalsRowDxfId="16518"/>
    <tableColumn id="8126" xr3:uid="{350418C9-AEC6-404A-B2E4-BC8D12BA4121}" name="Column8105" dataDxfId="16517" totalsRowDxfId="16516"/>
    <tableColumn id="8127" xr3:uid="{988A00F1-B9AE-4B9D-897C-C9E18ACB9A7C}" name="Column8106" dataDxfId="16515" totalsRowDxfId="16514"/>
    <tableColumn id="8128" xr3:uid="{5DA9604D-F987-482A-B47C-2D06580AEF6D}" name="Column8107" dataDxfId="16513" totalsRowDxfId="16512"/>
    <tableColumn id="8129" xr3:uid="{92D16F59-13AD-47D7-9F58-B5773FDD4878}" name="Column8108" dataDxfId="16511" totalsRowDxfId="16510"/>
    <tableColumn id="8130" xr3:uid="{ABAFB13D-AD2F-4A49-A345-8D77A99C9D21}" name="Column8109" dataDxfId="16509" totalsRowDxfId="16508"/>
    <tableColumn id="8131" xr3:uid="{EC9A62A3-E816-45A4-9B8E-57030D606F70}" name="Column8110" dataDxfId="16507" totalsRowDxfId="16506"/>
    <tableColumn id="8132" xr3:uid="{805C2364-9AB8-48DC-A0CA-13E550029B7F}" name="Column8111" dataDxfId="16505" totalsRowDxfId="16504"/>
    <tableColumn id="8133" xr3:uid="{1061C7F3-456C-45BC-B0C0-6B89345D5C97}" name="Column8112" dataDxfId="16503" totalsRowDxfId="16502"/>
    <tableColumn id="8134" xr3:uid="{AD7375B8-991E-4A55-B90C-21C7F9A7B4E7}" name="Column8113" dataDxfId="16501" totalsRowDxfId="16500"/>
    <tableColumn id="8135" xr3:uid="{C7F607D1-C8CF-4D4B-8364-E9F2C800F19F}" name="Column8114" dataDxfId="16499" totalsRowDxfId="16498"/>
    <tableColumn id="8136" xr3:uid="{98EF90F1-320D-4440-AFA5-184C05A1A855}" name="Column8115" dataDxfId="16497" totalsRowDxfId="16496"/>
    <tableColumn id="8137" xr3:uid="{9A5FA972-8522-4833-ADFA-AB1E145165E5}" name="Column8116" dataDxfId="16495" totalsRowDxfId="16494"/>
    <tableColumn id="8138" xr3:uid="{20424E09-4972-4811-AF51-906DDBC84217}" name="Column8117" dataDxfId="16493" totalsRowDxfId="16492"/>
    <tableColumn id="8139" xr3:uid="{819A5B07-C402-4F06-B6E6-A0F1F11AD7ED}" name="Column8118" dataDxfId="16491" totalsRowDxfId="16490"/>
    <tableColumn id="8140" xr3:uid="{825ADF7A-7CD5-4891-98E5-DDC0F06CC3F0}" name="Column8119" dataDxfId="16489" totalsRowDxfId="16488"/>
    <tableColumn id="8141" xr3:uid="{36D1FEEC-01B8-41E0-818B-411A673ACDD9}" name="Column8120" dataDxfId="16487" totalsRowDxfId="16486"/>
    <tableColumn id="8142" xr3:uid="{524C7C15-F0AD-469D-A24E-FD11612223BD}" name="Column8121" dataDxfId="16485" totalsRowDxfId="16484"/>
    <tableColumn id="8143" xr3:uid="{72F0E28E-41DE-48F4-AF30-8B163CE8AF4F}" name="Column8122" dataDxfId="16483" totalsRowDxfId="16482"/>
    <tableColumn id="8144" xr3:uid="{9A4B372C-75C7-4B96-81FC-70BD1F6E6D1E}" name="Column8123" dataDxfId="16481" totalsRowDxfId="16480"/>
    <tableColumn id="8145" xr3:uid="{B0A7DE4A-C712-41F2-B7D8-C64C630ECEC9}" name="Column8124" dataDxfId="16479" totalsRowDxfId="16478"/>
    <tableColumn id="8146" xr3:uid="{696788E5-540D-4421-8F43-4E156CE44C55}" name="Column8125" dataDxfId="16477" totalsRowDxfId="16476"/>
    <tableColumn id="8147" xr3:uid="{E2FC851E-1C6A-45E1-8470-BB1CD3E8178E}" name="Column8126" dataDxfId="16475" totalsRowDxfId="16474"/>
    <tableColumn id="8148" xr3:uid="{BE3EBF10-CFBD-40A8-9D2F-5A9047929473}" name="Column8127" dataDxfId="16473" totalsRowDxfId="16472"/>
    <tableColumn id="8149" xr3:uid="{B7A67399-E074-44C5-A838-F9CB9D322490}" name="Column8128" dataDxfId="16471" totalsRowDxfId="16470"/>
    <tableColumn id="8150" xr3:uid="{D04D8025-B2C6-48AB-B006-D06978B7105E}" name="Column8129" dataDxfId="16469" totalsRowDxfId="16468"/>
    <tableColumn id="8151" xr3:uid="{4CB7E54A-B8BD-4612-B726-6D2A88ACDC04}" name="Column8130" dataDxfId="16467" totalsRowDxfId="16466"/>
    <tableColumn id="8152" xr3:uid="{0907D58C-CD00-40C8-B0EC-E609F5B45666}" name="Column8131" dataDxfId="16465" totalsRowDxfId="16464"/>
    <tableColumn id="8153" xr3:uid="{130D3575-D0C6-4670-944D-609ABA32E646}" name="Column8132" dataDxfId="16463" totalsRowDxfId="16462"/>
    <tableColumn id="8154" xr3:uid="{C5DD3766-A0F9-4A05-8DFA-7B651756B885}" name="Column8133" dataDxfId="16461" totalsRowDxfId="16460"/>
    <tableColumn id="8155" xr3:uid="{CB78551A-9367-4942-B7AA-DF4A631B0C39}" name="Column8134" dataDxfId="16459" totalsRowDxfId="16458"/>
    <tableColumn id="8156" xr3:uid="{81459B54-92ED-49E5-9A0A-EB6311E7F88A}" name="Column8135" dataDxfId="16457" totalsRowDxfId="16456"/>
    <tableColumn id="8157" xr3:uid="{D4EA0F9C-3552-4065-91A4-74A18E129A12}" name="Column8136" dataDxfId="16455" totalsRowDxfId="16454"/>
    <tableColumn id="8158" xr3:uid="{1338AA96-1E63-4516-B1CC-7F0588AC9836}" name="Column8137" dataDxfId="16453" totalsRowDxfId="16452"/>
    <tableColumn id="8159" xr3:uid="{F8A3AF43-1931-40AB-B720-41C4D6375A34}" name="Column8138" dataDxfId="16451" totalsRowDxfId="16450"/>
    <tableColumn id="8160" xr3:uid="{9FC21434-0A4C-4841-AE93-22ACA5234579}" name="Column8139" dataDxfId="16449" totalsRowDxfId="16448"/>
    <tableColumn id="8161" xr3:uid="{768B14B2-5CAE-43BB-995B-FAFA71C8C498}" name="Column8140" dataDxfId="16447" totalsRowDxfId="16446"/>
    <tableColumn id="8162" xr3:uid="{75657564-7774-4ECF-86E9-5B6D3E99528B}" name="Column8141" dataDxfId="16445" totalsRowDxfId="16444"/>
    <tableColumn id="8163" xr3:uid="{1B03C418-EF09-47FA-8C1A-27C4F981E85E}" name="Column8142" dataDxfId="16443" totalsRowDxfId="16442"/>
    <tableColumn id="8164" xr3:uid="{4008A718-F5A8-433A-A466-650BDD12202D}" name="Column8143" dataDxfId="16441" totalsRowDxfId="16440"/>
    <tableColumn id="8165" xr3:uid="{A384C023-C49F-4682-AC6B-9E9788FECCFA}" name="Column8144" dataDxfId="16439" totalsRowDxfId="16438"/>
    <tableColumn id="8166" xr3:uid="{3982CFF3-AA44-4230-9CC9-67DB84E20E80}" name="Column8145" dataDxfId="16437" totalsRowDxfId="16436"/>
    <tableColumn id="8167" xr3:uid="{3E6C8E3E-C4F7-4D51-A8B3-978B102365B5}" name="Column8146" dataDxfId="16435" totalsRowDxfId="16434"/>
    <tableColumn id="8168" xr3:uid="{0CFE82F0-1A18-4430-A7E8-83DC32BF83A4}" name="Column8147" dataDxfId="16433" totalsRowDxfId="16432"/>
    <tableColumn id="8169" xr3:uid="{9E77C74F-ED0F-4BE0-A097-B32A24BE5389}" name="Column8148" dataDxfId="16431" totalsRowDxfId="16430"/>
    <tableColumn id="8170" xr3:uid="{5EFA9371-BC5C-460B-A5FA-89C61C21355B}" name="Column8149" dataDxfId="16429" totalsRowDxfId="16428"/>
    <tableColumn id="8171" xr3:uid="{C23EA759-D1D6-4972-862F-B497059208DA}" name="Column8150" dataDxfId="16427" totalsRowDxfId="16426"/>
    <tableColumn id="8172" xr3:uid="{8A8E9050-9BCE-4A92-B9AB-13811DEE54B1}" name="Column8151" dataDxfId="16425" totalsRowDxfId="16424"/>
    <tableColumn id="8173" xr3:uid="{0FF6C611-7FC1-46D0-A3B5-473DCC67CAC8}" name="Column8152" dataDxfId="16423" totalsRowDxfId="16422"/>
    <tableColumn id="8174" xr3:uid="{9872B656-C743-4A03-925D-549841BF0730}" name="Column8153" dataDxfId="16421" totalsRowDxfId="16420"/>
    <tableColumn id="8175" xr3:uid="{9478A94F-A179-4725-A73A-E63D6557EA8B}" name="Column8154" dataDxfId="16419" totalsRowDxfId="16418"/>
    <tableColumn id="8176" xr3:uid="{D0695F3A-9FD5-4097-B103-F1D5C43DE1E1}" name="Column8155" dataDxfId="16417" totalsRowDxfId="16416"/>
    <tableColumn id="8177" xr3:uid="{034B8301-08B5-442F-BDA9-073B690A406B}" name="Column8156" dataDxfId="16415" totalsRowDxfId="16414"/>
    <tableColumn id="8178" xr3:uid="{CB84B19C-0D48-4AFF-82F8-55B0CAFF9898}" name="Column8157" dataDxfId="16413" totalsRowDxfId="16412"/>
    <tableColumn id="8179" xr3:uid="{081A389F-7252-4AA4-AF23-299FE8C3B388}" name="Column8158" dataDxfId="16411" totalsRowDxfId="16410"/>
    <tableColumn id="8180" xr3:uid="{E2FE68CC-8056-415E-BCDE-7EF84618596D}" name="Column8159" dataDxfId="16409" totalsRowDxfId="16408"/>
    <tableColumn id="8181" xr3:uid="{17C611E3-9D32-40DF-9AEC-C57698E9BF61}" name="Column8160" dataDxfId="16407" totalsRowDxfId="16406"/>
    <tableColumn id="8182" xr3:uid="{D336CA78-32C4-4AB0-B2D1-BECD4D07958A}" name="Column8161" dataDxfId="16405" totalsRowDxfId="16404"/>
    <tableColumn id="8183" xr3:uid="{DA8E6AB3-9783-4A63-8116-C75A3C7DF604}" name="Column8162" dataDxfId="16403" totalsRowDxfId="16402"/>
    <tableColumn id="8184" xr3:uid="{119BC116-EEE8-4F8E-9EEF-EEFDD8120B2F}" name="Column8163" dataDxfId="16401" totalsRowDxfId="16400"/>
    <tableColumn id="8185" xr3:uid="{AC97DD1A-6F51-4F30-B622-5381C6338F55}" name="Column8164" dataDxfId="16399" totalsRowDxfId="16398"/>
    <tableColumn id="8186" xr3:uid="{E3DF8418-AD10-4530-94D4-9996AA0FDA39}" name="Column8165" dataDxfId="16397" totalsRowDxfId="16396"/>
    <tableColumn id="8187" xr3:uid="{6FB63966-A339-420E-B8B4-357C5B1E26B9}" name="Column8166" dataDxfId="16395" totalsRowDxfId="16394"/>
    <tableColumn id="8188" xr3:uid="{3D4B4E16-67C6-475F-A5A7-56627A7DF0CD}" name="Column8167" dataDxfId="16393" totalsRowDxfId="16392"/>
    <tableColumn id="8189" xr3:uid="{1B52B867-FE64-4B41-B72D-A5238F71AB92}" name="Column8168" dataDxfId="16391" totalsRowDxfId="16390"/>
    <tableColumn id="8190" xr3:uid="{4A7691F4-3E7F-48BE-B13C-2F3A6A859C97}" name="Column8169" dataDxfId="16389" totalsRowDxfId="16388"/>
    <tableColumn id="8191" xr3:uid="{13DA22BC-A0FF-40C8-B3CC-A104214D83F6}" name="Column8170" dataDxfId="16387" totalsRowDxfId="16386"/>
    <tableColumn id="8192" xr3:uid="{7E1D5655-B97D-411B-88E6-E9F9060A4CE3}" name="Column8171" dataDxfId="16385" totalsRowDxfId="16384"/>
    <tableColumn id="8193" xr3:uid="{68177926-4817-4806-BED8-57BB73D09537}" name="Column8172" dataDxfId="16383" totalsRowDxfId="16382"/>
    <tableColumn id="8194" xr3:uid="{07D00E79-D9F1-4B9A-9A40-6EAF29020F41}" name="Column8173" dataDxfId="16381" totalsRowDxfId="16380"/>
    <tableColumn id="8195" xr3:uid="{1DE96B88-8FFA-4B70-9645-40710C168A13}" name="Column8174" dataDxfId="16379" totalsRowDxfId="16378"/>
    <tableColumn id="8196" xr3:uid="{6ACD77BC-C7BB-4035-BB45-7350FA90A7FD}" name="Column8175" dataDxfId="16377" totalsRowDxfId="16376"/>
    <tableColumn id="8197" xr3:uid="{3E3A70C3-CA62-4155-BCF3-B367CBB473EF}" name="Column8176" dataDxfId="16375" totalsRowDxfId="16374"/>
    <tableColumn id="8198" xr3:uid="{1C41C351-FB58-4F81-A042-1E42337901AD}" name="Column8177" dataDxfId="16373" totalsRowDxfId="16372"/>
    <tableColumn id="8199" xr3:uid="{6F584ADD-7B8A-483D-B4CF-E20A7B3ED00B}" name="Column8178" dataDxfId="16371" totalsRowDxfId="16370"/>
    <tableColumn id="8200" xr3:uid="{FC5A63D6-7501-4D9D-8750-8026353F9FC1}" name="Column8179" dataDxfId="16369" totalsRowDxfId="16368"/>
    <tableColumn id="8201" xr3:uid="{2B54F606-7050-4932-A999-F6EB550B31F3}" name="Column8180" dataDxfId="16367" totalsRowDxfId="16366"/>
    <tableColumn id="8202" xr3:uid="{7DE2E8CE-68A4-4BD9-A773-C983B3AF5D8E}" name="Column8181" dataDxfId="16365" totalsRowDxfId="16364"/>
    <tableColumn id="8203" xr3:uid="{160438F7-2357-4C5D-ADE4-CE793D0CE436}" name="Column8182" dataDxfId="16363" totalsRowDxfId="16362"/>
    <tableColumn id="8204" xr3:uid="{88ED9B21-9C69-4F3E-8268-5B59E0B6ED56}" name="Column8183" dataDxfId="16361" totalsRowDxfId="16360"/>
    <tableColumn id="8205" xr3:uid="{C0F609F3-E3B2-4453-8E91-13FDD0AE1C3D}" name="Column8184" dataDxfId="16359" totalsRowDxfId="16358"/>
    <tableColumn id="8206" xr3:uid="{CB202017-4E22-417F-A30C-E53640242559}" name="Column8185" dataDxfId="16357" totalsRowDxfId="16356"/>
    <tableColumn id="8207" xr3:uid="{AE0FFD3E-C088-4810-9D49-75FC02223534}" name="Column8186" dataDxfId="16355" totalsRowDxfId="16354"/>
    <tableColumn id="8208" xr3:uid="{9191F14D-E459-4EA3-AF4F-49507FED32AB}" name="Column8187" dataDxfId="16353" totalsRowDxfId="16352"/>
    <tableColumn id="8209" xr3:uid="{D15D6656-4F69-4A81-ACBC-2A659936EBB2}" name="Column8188" dataDxfId="16351" totalsRowDxfId="16350"/>
    <tableColumn id="8210" xr3:uid="{C3C652E2-2834-4BC6-A39C-045D21C7DAA9}" name="Column8189" dataDxfId="16349" totalsRowDxfId="16348"/>
    <tableColumn id="8211" xr3:uid="{B990EBD8-4C24-43D7-960D-46AB7516261C}" name="Column8190" dataDxfId="16347" totalsRowDxfId="16346"/>
    <tableColumn id="8212" xr3:uid="{84779831-CF99-4876-A497-581EBCFC0CDA}" name="Column8191" dataDxfId="16345" totalsRowDxfId="16344"/>
    <tableColumn id="8213" xr3:uid="{2C0DC3A8-EC5D-4807-B220-A185D9EBEC1A}" name="Column8192" dataDxfId="16343" totalsRowDxfId="16342"/>
    <tableColumn id="8214" xr3:uid="{2BEDEEE4-5512-4DBA-A5BF-1C2F3494F737}" name="Column8193" dataDxfId="16341" totalsRowDxfId="16340"/>
    <tableColumn id="8215" xr3:uid="{3394C7D9-D372-411E-83B2-05267F5469C3}" name="Column8194" dataDxfId="16339" totalsRowDxfId="16338"/>
    <tableColumn id="8216" xr3:uid="{ED355CC6-9644-411A-9D99-7E6E5A359BBC}" name="Column8195" dataDxfId="16337" totalsRowDxfId="16336"/>
    <tableColumn id="8217" xr3:uid="{0746BBE0-01BB-4124-9879-0DD1E2092DDE}" name="Column8196" dataDxfId="16335" totalsRowDxfId="16334"/>
    <tableColumn id="8218" xr3:uid="{37910EFF-3BF6-4DFD-B2AA-6076263294E2}" name="Column8197" dataDxfId="16333" totalsRowDxfId="16332"/>
    <tableColumn id="8219" xr3:uid="{28C50250-50C0-4C97-A47C-B9971987B836}" name="Column8198" dataDxfId="16331" totalsRowDxfId="16330"/>
    <tableColumn id="8220" xr3:uid="{36014B80-D82B-47DC-AF0A-6FCEF3CD70B7}" name="Column8199" dataDxfId="16329" totalsRowDxfId="16328"/>
    <tableColumn id="8221" xr3:uid="{7EED9E62-97FB-4D07-9B5F-41D2407E5CA5}" name="Column8200" dataDxfId="16327" totalsRowDxfId="16326"/>
    <tableColumn id="8222" xr3:uid="{14132D85-399A-4811-ACBC-DD3920D7E387}" name="Column8201" dataDxfId="16325" totalsRowDxfId="16324"/>
    <tableColumn id="8223" xr3:uid="{9BA628D7-105B-4D12-8631-BC82F4C8A354}" name="Column8202" dataDxfId="16323" totalsRowDxfId="16322"/>
    <tableColumn id="8224" xr3:uid="{8A10AED4-D27F-4250-A9C1-FDBD192A3D6E}" name="Column8203" dataDxfId="16321" totalsRowDxfId="16320"/>
    <tableColumn id="8225" xr3:uid="{64316364-BA4A-47DD-BE80-31B5AD2625B0}" name="Column8204" dataDxfId="16319" totalsRowDxfId="16318"/>
    <tableColumn id="8226" xr3:uid="{4D07B0C1-E17F-4FA0-B98B-451955B84F27}" name="Column8205" dataDxfId="16317" totalsRowDxfId="16316"/>
    <tableColumn id="8227" xr3:uid="{AED3BF81-A16B-4FDF-8684-AB57817D5920}" name="Column8206" dataDxfId="16315" totalsRowDxfId="16314"/>
    <tableColumn id="8228" xr3:uid="{3E273427-406E-46F4-BE95-B3C5F8740C15}" name="Column8207" dataDxfId="16313" totalsRowDxfId="16312"/>
    <tableColumn id="8229" xr3:uid="{0B18CF28-914D-4846-AD8D-AFB104916C09}" name="Column8208" dataDxfId="16311" totalsRowDxfId="16310"/>
    <tableColumn id="8230" xr3:uid="{53D732A5-B7C4-4A66-B0C5-6B842ACF6EFC}" name="Column8209" dataDxfId="16309" totalsRowDxfId="16308"/>
    <tableColumn id="8231" xr3:uid="{3FF9789D-B7C1-4E71-A90F-9B24EE2C1621}" name="Column8210" dataDxfId="16307" totalsRowDxfId="16306"/>
    <tableColumn id="8232" xr3:uid="{AFFC8345-5BC1-4072-9A80-B585483976B8}" name="Column8211" dataDxfId="16305" totalsRowDxfId="16304"/>
    <tableColumn id="8233" xr3:uid="{30F19D24-F097-4377-A0D5-764710779CEF}" name="Column8212" dataDxfId="16303" totalsRowDxfId="16302"/>
    <tableColumn id="8234" xr3:uid="{92469BFD-DBE6-4307-890F-49DBB5434CFD}" name="Column8213" dataDxfId="16301" totalsRowDxfId="16300"/>
    <tableColumn id="8235" xr3:uid="{334C4832-88E6-4B09-A123-78B6BA8D609C}" name="Column8214" dataDxfId="16299" totalsRowDxfId="16298"/>
    <tableColumn id="8236" xr3:uid="{98A44E27-03BB-4133-AB1A-EE249AD50A7E}" name="Column8215" dataDxfId="16297" totalsRowDxfId="16296"/>
    <tableColumn id="8237" xr3:uid="{A376DB91-C4D6-4820-9D4A-3257894A550F}" name="Column8216" dataDxfId="16295" totalsRowDxfId="16294"/>
    <tableColumn id="8238" xr3:uid="{5E5B2F9D-2144-494B-9AD5-91FDC954544B}" name="Column8217" dataDxfId="16293" totalsRowDxfId="16292"/>
    <tableColumn id="8239" xr3:uid="{9A72A9AF-7A3E-41FF-94F5-C910EC7CD8B1}" name="Column8218" dataDxfId="16291" totalsRowDxfId="16290"/>
    <tableColumn id="8240" xr3:uid="{FEF46241-BEEE-4F18-BC28-B72790E3BC6F}" name="Column8219" dataDxfId="16289" totalsRowDxfId="16288"/>
    <tableColumn id="8241" xr3:uid="{14F07958-83B8-44B2-9C5A-03258FCF934E}" name="Column8220" dataDxfId="16287" totalsRowDxfId="16286"/>
    <tableColumn id="8242" xr3:uid="{193C4DA8-3AFA-4BC1-9602-763577F96B4E}" name="Column8221" dataDxfId="16285" totalsRowDxfId="16284"/>
    <tableColumn id="8243" xr3:uid="{7CDAA920-B453-459E-816B-098FBA815A05}" name="Column8222" dataDxfId="16283" totalsRowDxfId="16282"/>
    <tableColumn id="8244" xr3:uid="{EA388C14-3268-4F4C-B083-C9F911F6B266}" name="Column8223" dataDxfId="16281" totalsRowDxfId="16280"/>
    <tableColumn id="8245" xr3:uid="{2DAA4ED5-46E6-4C89-8FC2-656FE261DE09}" name="Column8224" dataDxfId="16279" totalsRowDxfId="16278"/>
    <tableColumn id="8246" xr3:uid="{7E5A9A9B-263F-414D-B2CC-F4DEBD46EF12}" name="Column8225" dataDxfId="16277" totalsRowDxfId="16276"/>
    <tableColumn id="8247" xr3:uid="{F4696239-8C78-4EFC-90CA-5F5F9D08F28A}" name="Column8226" dataDxfId="16275" totalsRowDxfId="16274"/>
    <tableColumn id="8248" xr3:uid="{5A98183F-63F5-4D50-AC0B-91DBACA45F2F}" name="Column8227" dataDxfId="16273" totalsRowDxfId="16272"/>
    <tableColumn id="8249" xr3:uid="{B3FB715E-1480-4315-9F50-622148CC45D5}" name="Column8228" dataDxfId="16271" totalsRowDxfId="16270"/>
    <tableColumn id="8250" xr3:uid="{638BE226-2FDB-441F-AA9D-CEB838240931}" name="Column8229" dataDxfId="16269" totalsRowDxfId="16268"/>
    <tableColumn id="8251" xr3:uid="{50D224E9-2B96-4894-ABEF-C7C009BF7733}" name="Column8230" dataDxfId="16267" totalsRowDxfId="16266"/>
    <tableColumn id="8252" xr3:uid="{7929043F-7A6C-4CB8-9F4A-CC3D742FD132}" name="Column8231" dataDxfId="16265" totalsRowDxfId="16264"/>
    <tableColumn id="8253" xr3:uid="{983AFDC4-7475-423A-9663-23BEAF9E3E68}" name="Column8232" dataDxfId="16263" totalsRowDxfId="16262"/>
    <tableColumn id="8254" xr3:uid="{47865286-D147-4106-9E35-14458432DC38}" name="Column8233" dataDxfId="16261" totalsRowDxfId="16260"/>
    <tableColumn id="8255" xr3:uid="{6F130A65-1032-4B70-A0B7-BBD672D0443C}" name="Column8234" dataDxfId="16259" totalsRowDxfId="16258"/>
    <tableColumn id="8256" xr3:uid="{45D781D6-5B57-402E-A731-ED79E7590CF7}" name="Column8235" dataDxfId="16257" totalsRowDxfId="16256"/>
    <tableColumn id="8257" xr3:uid="{EE189858-2D4C-4CE9-9019-4BFE5E4A5612}" name="Column8236" dataDxfId="16255" totalsRowDxfId="16254"/>
    <tableColumn id="8258" xr3:uid="{431D0CD8-B520-4930-B4F4-CC0BA1506AE4}" name="Column8237" dataDxfId="16253" totalsRowDxfId="16252"/>
    <tableColumn id="8259" xr3:uid="{6AAED9FF-8915-4D4B-AE7F-AA94D8C7018A}" name="Column8238" dataDxfId="16251" totalsRowDxfId="16250"/>
    <tableColumn id="8260" xr3:uid="{D818B0DC-5A3F-4430-A515-B657F38EAF7E}" name="Column8239" dataDxfId="16249" totalsRowDxfId="16248"/>
    <tableColumn id="8261" xr3:uid="{86211EED-61F5-4E29-945A-9AF9D98DB260}" name="Column8240" dataDxfId="16247" totalsRowDxfId="16246"/>
    <tableColumn id="8262" xr3:uid="{A71591A7-41DC-4E9F-99F5-317F50AC0CC3}" name="Column8241" dataDxfId="16245" totalsRowDxfId="16244"/>
    <tableColumn id="8263" xr3:uid="{0ED29B35-F0FB-4A6B-A35F-0A474D0B57F1}" name="Column8242" dataDxfId="16243" totalsRowDxfId="16242"/>
    <tableColumn id="8264" xr3:uid="{BC752FEA-944E-40F9-820E-77E6FE17EAA0}" name="Column8243" dataDxfId="16241" totalsRowDxfId="16240"/>
    <tableColumn id="8265" xr3:uid="{E5F80180-4DD0-4BD8-B3B0-566550FF78EF}" name="Column8244" dataDxfId="16239" totalsRowDxfId="16238"/>
    <tableColumn id="8266" xr3:uid="{4476F319-EAD2-4B46-AF0A-18DA9AEB551D}" name="Column8245" dataDxfId="16237" totalsRowDxfId="16236"/>
    <tableColumn id="8267" xr3:uid="{A5BA7195-CE31-4FB7-9E7E-256B66220EF6}" name="Column8246" dataDxfId="16235" totalsRowDxfId="16234"/>
    <tableColumn id="8268" xr3:uid="{B9D2767C-72E4-4406-BAEB-AC2EF11CCBB9}" name="Column8247" dataDxfId="16233" totalsRowDxfId="16232"/>
    <tableColumn id="8269" xr3:uid="{758D6F8A-ED48-418F-B8A3-7E30F6A5DD0F}" name="Column8248" dataDxfId="16231" totalsRowDxfId="16230"/>
    <tableColumn id="8270" xr3:uid="{1AEE8FA5-D993-48A2-81E6-E2AAD1F7DFE8}" name="Column8249" dataDxfId="16229" totalsRowDxfId="16228"/>
    <tableColumn id="8271" xr3:uid="{9FD3F4D9-990A-436A-8EC7-94937391A8BC}" name="Column8250" dataDxfId="16227" totalsRowDxfId="16226"/>
    <tableColumn id="8272" xr3:uid="{331FFFC3-B294-43D2-867F-FA9AF8ED7C95}" name="Column8251" dataDxfId="16225" totalsRowDxfId="16224"/>
    <tableColumn id="8273" xr3:uid="{326BAFEE-805A-4301-8123-51938853539A}" name="Column8252" dataDxfId="16223" totalsRowDxfId="16222"/>
    <tableColumn id="8274" xr3:uid="{7AA7A73A-FD3C-4D79-92FB-41AECA3D50D7}" name="Column8253" dataDxfId="16221" totalsRowDxfId="16220"/>
    <tableColumn id="8275" xr3:uid="{39614354-6300-495D-BB2F-BA5AD21F41D1}" name="Column8254" dataDxfId="16219" totalsRowDxfId="16218"/>
    <tableColumn id="8276" xr3:uid="{D6C9D8BB-746B-4A18-9382-2512F26AA3D1}" name="Column8255" dataDxfId="16217" totalsRowDxfId="16216"/>
    <tableColumn id="8277" xr3:uid="{D68D1B29-A47D-4AC3-BBF9-957CFEDE09F1}" name="Column8256" dataDxfId="16215" totalsRowDxfId="16214"/>
    <tableColumn id="8278" xr3:uid="{BA3DF252-D51F-4B5F-BC7D-D10D8E8461F3}" name="Column8257" dataDxfId="16213" totalsRowDxfId="16212"/>
    <tableColumn id="8279" xr3:uid="{D16001F5-AC86-4F58-9586-BCADA60B5BF0}" name="Column8258" dataDxfId="16211" totalsRowDxfId="16210"/>
    <tableColumn id="8280" xr3:uid="{4286E2A6-8321-465F-BE15-617443C0A2BF}" name="Column8259" dataDxfId="16209" totalsRowDxfId="16208"/>
    <tableColumn id="8281" xr3:uid="{FE87BE78-0A2C-4C82-A81D-1A85E3FEAA00}" name="Column8260" dataDxfId="16207" totalsRowDxfId="16206"/>
    <tableColumn id="8282" xr3:uid="{DE4BFD9D-F07F-49E3-BD2E-BBFDC4D63AB3}" name="Column8261" dataDxfId="16205" totalsRowDxfId="16204"/>
    <tableColumn id="8283" xr3:uid="{4FAC98F2-8DF3-44B7-9E44-04E138FE1B9B}" name="Column8262" dataDxfId="16203" totalsRowDxfId="16202"/>
    <tableColumn id="8284" xr3:uid="{C67D73EA-9E07-47DF-BF53-56094981CE12}" name="Column8263" dataDxfId="16201" totalsRowDxfId="16200"/>
    <tableColumn id="8285" xr3:uid="{3CA403D2-0ED3-46CE-8C43-4A38E42F6BCA}" name="Column8264" dataDxfId="16199" totalsRowDxfId="16198"/>
    <tableColumn id="8286" xr3:uid="{108B365D-6353-4734-900A-97D6C3EA50CE}" name="Column8265" dataDxfId="16197" totalsRowDxfId="16196"/>
    <tableColumn id="8287" xr3:uid="{E80A86DA-D8D2-4720-A38D-D8AB5A6702E5}" name="Column8266" dataDxfId="16195" totalsRowDxfId="16194"/>
    <tableColumn id="8288" xr3:uid="{74177CA0-EA46-47C1-8DF7-4F35A2C1F65E}" name="Column8267" dataDxfId="16193" totalsRowDxfId="16192"/>
    <tableColumn id="8289" xr3:uid="{7BC428DA-51E7-48BC-9F74-A26F8713FC7E}" name="Column8268" dataDxfId="16191" totalsRowDxfId="16190"/>
    <tableColumn id="8290" xr3:uid="{099D659E-A4DF-4D34-B6D0-AA0C20BE06B5}" name="Column8269" dataDxfId="16189" totalsRowDxfId="16188"/>
    <tableColumn id="8291" xr3:uid="{E7A56CD0-1184-459F-A675-7813BA235CCC}" name="Column8270" dataDxfId="16187" totalsRowDxfId="16186"/>
    <tableColumn id="8292" xr3:uid="{CBE52E3D-2131-422F-95DF-A0B0E0EA1473}" name="Column8271" dataDxfId="16185" totalsRowDxfId="16184"/>
    <tableColumn id="8293" xr3:uid="{47EDD602-99C4-4498-B47E-F6026B792D99}" name="Column8272" dataDxfId="16183" totalsRowDxfId="16182"/>
    <tableColumn id="8294" xr3:uid="{33DD4210-81ED-4DCC-B7CC-1BB572C4EC04}" name="Column8273" dataDxfId="16181" totalsRowDxfId="16180"/>
    <tableColumn id="8295" xr3:uid="{F9D88804-30E6-46E5-ACC7-0CA3C93C13B3}" name="Column8274" dataDxfId="16179" totalsRowDxfId="16178"/>
    <tableColumn id="8296" xr3:uid="{32C4EBA0-7ABC-4114-B2F7-1627AD987B31}" name="Column8275" dataDxfId="16177" totalsRowDxfId="16176"/>
    <tableColumn id="8297" xr3:uid="{C36A7E0E-1516-4A69-910F-97796D762BFB}" name="Column8276" dataDxfId="16175" totalsRowDxfId="16174"/>
    <tableColumn id="8298" xr3:uid="{9CECDC51-E4F4-4DC0-B340-475882D71CE6}" name="Column8277" dataDxfId="16173" totalsRowDxfId="16172"/>
    <tableColumn id="8299" xr3:uid="{5FC714C1-72B2-41C2-87F8-B87E696E004A}" name="Column8278" dataDxfId="16171" totalsRowDxfId="16170"/>
    <tableColumn id="8300" xr3:uid="{93ABAD30-DA59-40FE-85FE-8D9FC359199C}" name="Column8279" dataDxfId="16169" totalsRowDxfId="16168"/>
    <tableColumn id="8301" xr3:uid="{5118AF84-0206-4577-8F05-C8FDB5125E7F}" name="Column8280" dataDxfId="16167" totalsRowDxfId="16166"/>
    <tableColumn id="8302" xr3:uid="{C58DE6C6-FDAC-4305-83F0-EA742C7D1F13}" name="Column8281" dataDxfId="16165" totalsRowDxfId="16164"/>
    <tableColumn id="8303" xr3:uid="{46C161B9-CDBD-476F-9C4C-711ACA0F15CD}" name="Column8282" dataDxfId="16163" totalsRowDxfId="16162"/>
    <tableColumn id="8304" xr3:uid="{F8EB8A5B-951F-4A20-B505-1748F19D915D}" name="Column8283" dataDxfId="16161" totalsRowDxfId="16160"/>
    <tableColumn id="8305" xr3:uid="{D9749974-1F10-49D3-8CB1-EEFD7EA97225}" name="Column8284" dataDxfId="16159" totalsRowDxfId="16158"/>
    <tableColumn id="8306" xr3:uid="{D49705B7-F4A4-46F2-A395-A58EB0A94665}" name="Column8285" dataDxfId="16157" totalsRowDxfId="16156"/>
    <tableColumn id="8307" xr3:uid="{1383608C-9A8F-41C4-AD23-0F5EFF696EAA}" name="Column8286" dataDxfId="16155" totalsRowDxfId="16154"/>
    <tableColumn id="8308" xr3:uid="{C7658270-4858-461B-ADB3-17EC0F5B3743}" name="Column8287" dataDxfId="16153" totalsRowDxfId="16152"/>
    <tableColumn id="8309" xr3:uid="{908C2BBA-D3D6-471C-94C2-FD3155FBB2D5}" name="Column8288" dataDxfId="16151" totalsRowDxfId="16150"/>
    <tableColumn id="8310" xr3:uid="{2F38BACE-8953-443F-8549-6C4ADCFDF68C}" name="Column8289" dataDxfId="16149" totalsRowDxfId="16148"/>
    <tableColumn id="8311" xr3:uid="{58280E5E-3D6E-49BB-9748-D7CBB7B2410A}" name="Column8290" dataDxfId="16147" totalsRowDxfId="16146"/>
    <tableColumn id="8312" xr3:uid="{5615B28E-E0FA-458D-9961-D75EC39E7F32}" name="Column8291" dataDxfId="16145" totalsRowDxfId="16144"/>
    <tableColumn id="8313" xr3:uid="{B05DCCDA-AD62-422D-A465-1D572132ACFA}" name="Column8292" dataDxfId="16143" totalsRowDxfId="16142"/>
    <tableColumn id="8314" xr3:uid="{FEB81443-3A01-45A4-A2B9-BD15EC01255D}" name="Column8293" dataDxfId="16141" totalsRowDxfId="16140"/>
    <tableColumn id="8315" xr3:uid="{BBBA3571-85F4-49F7-AD86-533DED955796}" name="Column8294" dataDxfId="16139" totalsRowDxfId="16138"/>
    <tableColumn id="8316" xr3:uid="{843BD947-C889-4752-8F79-D241DB5C70ED}" name="Column8295" dataDxfId="16137" totalsRowDxfId="16136"/>
    <tableColumn id="8317" xr3:uid="{5DFE6DC5-2731-4755-8E38-3317EA50297A}" name="Column8296" dataDxfId="16135" totalsRowDxfId="16134"/>
    <tableColumn id="8318" xr3:uid="{DBE3EB27-4FEC-4453-876E-C9BEC2EF70BD}" name="Column8297" dataDxfId="16133" totalsRowDxfId="16132"/>
    <tableColumn id="8319" xr3:uid="{EED8727B-F847-45E2-898C-334C6FC3A2D7}" name="Column8298" dataDxfId="16131" totalsRowDxfId="16130"/>
    <tableColumn id="8320" xr3:uid="{BA55DA36-6CAF-445D-B3A0-25236BF23C6A}" name="Column8299" dataDxfId="16129" totalsRowDxfId="16128"/>
    <tableColumn id="8321" xr3:uid="{BE9CC4D7-41F7-4456-B003-5533D3A9E13B}" name="Column8300" dataDxfId="16127" totalsRowDxfId="16126"/>
    <tableColumn id="8322" xr3:uid="{5997E70F-842A-4CC9-8DBE-9D00052FA5A4}" name="Column8301" dataDxfId="16125" totalsRowDxfId="16124"/>
    <tableColumn id="8323" xr3:uid="{FF53CF0F-4AFB-4A8D-BB89-C7344140CD17}" name="Column8302" dataDxfId="16123" totalsRowDxfId="16122"/>
    <tableColumn id="8324" xr3:uid="{E9727A45-6B6C-45D1-AA53-DFD0882A0870}" name="Column8303" dataDxfId="16121" totalsRowDxfId="16120"/>
    <tableColumn id="8325" xr3:uid="{15693A9C-A252-4935-BC81-5D887D4C36A7}" name="Column8304" dataDxfId="16119" totalsRowDxfId="16118"/>
    <tableColumn id="8326" xr3:uid="{EC8430B1-5D6B-4BF0-B06D-0243EC8D53AB}" name="Column8305" dataDxfId="16117" totalsRowDxfId="16116"/>
    <tableColumn id="8327" xr3:uid="{BBDEEF2E-4081-47BB-90DD-7A2478481519}" name="Column8306" dataDxfId="16115" totalsRowDxfId="16114"/>
    <tableColumn id="8328" xr3:uid="{FBB560D8-4E4F-41B5-BA92-0E3D3446A331}" name="Column8307" dataDxfId="16113" totalsRowDxfId="16112"/>
    <tableColumn id="8329" xr3:uid="{BAC9D8E3-1EB4-4433-891D-BD8E7B1C5A15}" name="Column8308" dataDxfId="16111" totalsRowDxfId="16110"/>
    <tableColumn id="8330" xr3:uid="{CB3DB0BD-1558-4079-8371-FA9BF2C9EEEA}" name="Column8309" dataDxfId="16109" totalsRowDxfId="16108"/>
    <tableColumn id="8331" xr3:uid="{0A8D0C84-7E63-4537-A169-34B34BF21DEA}" name="Column8310" dataDxfId="16107" totalsRowDxfId="16106"/>
    <tableColumn id="8332" xr3:uid="{67A81920-7D6D-42C2-9300-DFCE4B999A12}" name="Column8311" dataDxfId="16105" totalsRowDxfId="16104"/>
    <tableColumn id="8333" xr3:uid="{E2F9A54C-1A0E-47CA-96EA-6CB4CC015A43}" name="Column8312" dataDxfId="16103" totalsRowDxfId="16102"/>
    <tableColumn id="8334" xr3:uid="{AE007101-731C-4D0A-B405-09E0F0978713}" name="Column8313" dataDxfId="16101" totalsRowDxfId="16100"/>
    <tableColumn id="8335" xr3:uid="{50D4C992-6526-44A4-9075-68FEA8C29102}" name="Column8314" dataDxfId="16099" totalsRowDxfId="16098"/>
    <tableColumn id="8336" xr3:uid="{99E720C1-BF9C-4A93-A11C-8CCD570407FD}" name="Column8315" dataDxfId="16097" totalsRowDxfId="16096"/>
    <tableColumn id="8337" xr3:uid="{446D1B78-5506-47EF-9F50-BC8AC0CABEE1}" name="Column8316" dataDxfId="16095" totalsRowDxfId="16094"/>
    <tableColumn id="8338" xr3:uid="{F118A197-DE5F-4445-A236-5A344C1BD263}" name="Column8317" dataDxfId="16093" totalsRowDxfId="16092"/>
    <tableColumn id="8339" xr3:uid="{C365D05D-6C51-4B2E-AA6E-14FAD1F32B45}" name="Column8318" dataDxfId="16091" totalsRowDxfId="16090"/>
    <tableColumn id="8340" xr3:uid="{443E6A6C-C72D-42F5-923A-E1034566AA16}" name="Column8319" dataDxfId="16089" totalsRowDxfId="16088"/>
    <tableColumn id="8341" xr3:uid="{00FBB2EA-5D2B-45A6-8D9A-3B1CE551B0D7}" name="Column8320" dataDxfId="16087" totalsRowDxfId="16086"/>
    <tableColumn id="8342" xr3:uid="{94FF0F64-901D-4D9F-8FCB-BAB0CFC3C86F}" name="Column8321" dataDxfId="16085" totalsRowDxfId="16084"/>
    <tableColumn id="8343" xr3:uid="{4AF475C4-8BB9-4D30-9E77-7D335E18930E}" name="Column8322" dataDxfId="16083" totalsRowDxfId="16082"/>
    <tableColumn id="8344" xr3:uid="{75F89F18-F84E-44B8-99CA-B5310F8FBC0A}" name="Column8323" dataDxfId="16081" totalsRowDxfId="16080"/>
    <tableColumn id="8345" xr3:uid="{6D93892D-BDB1-4B3A-9F31-343741759930}" name="Column8324" dataDxfId="16079" totalsRowDxfId="16078"/>
    <tableColumn id="8346" xr3:uid="{C6AEBF0F-2BC2-411D-9B95-76E729D73F7B}" name="Column8325" dataDxfId="16077" totalsRowDxfId="16076"/>
    <tableColumn id="8347" xr3:uid="{838ADB88-5F80-4E85-B664-FEF7E446F5D5}" name="Column8326" dataDxfId="16075" totalsRowDxfId="16074"/>
    <tableColumn id="8348" xr3:uid="{D40A96B5-8DDF-440E-9804-950DB835EEC8}" name="Column8327" dataDxfId="16073" totalsRowDxfId="16072"/>
    <tableColumn id="8349" xr3:uid="{2878AC0D-92B1-404D-9AD3-D5A228FDA570}" name="Column8328" dataDxfId="16071" totalsRowDxfId="16070"/>
    <tableColumn id="8350" xr3:uid="{51367DFE-36E9-48FF-8B84-FFE5E65A6400}" name="Column8329" dataDxfId="16069" totalsRowDxfId="16068"/>
    <tableColumn id="8351" xr3:uid="{42642D4D-E95F-4E3F-9D31-DEE320AF11B6}" name="Column8330" dataDxfId="16067" totalsRowDxfId="16066"/>
    <tableColumn id="8352" xr3:uid="{8800E758-45B5-4D12-BECB-CF1F480D2621}" name="Column8331" dataDxfId="16065" totalsRowDxfId="16064"/>
    <tableColumn id="8353" xr3:uid="{E6958933-3F8F-46ED-A90F-B851BEDD5FEC}" name="Column8332" dataDxfId="16063" totalsRowDxfId="16062"/>
    <tableColumn id="8354" xr3:uid="{92C6D32D-A777-4097-89C7-4E3FC524BB9C}" name="Column8333" dataDxfId="16061" totalsRowDxfId="16060"/>
    <tableColumn id="8355" xr3:uid="{ABA25C69-E092-472B-B693-4E769784B228}" name="Column8334" dataDxfId="16059" totalsRowDxfId="16058"/>
    <tableColumn id="8356" xr3:uid="{69E39D36-B9AB-4AA2-B1C3-B8AE52E756FD}" name="Column8335" dataDxfId="16057" totalsRowDxfId="16056"/>
    <tableColumn id="8357" xr3:uid="{F3B89EC5-9CF2-4ABC-B88C-30029453C133}" name="Column8336" dataDxfId="16055" totalsRowDxfId="16054"/>
    <tableColumn id="8358" xr3:uid="{3EBED31A-A799-4CA3-BF50-FFBA1B336360}" name="Column8337" dataDxfId="16053" totalsRowDxfId="16052"/>
    <tableColumn id="8359" xr3:uid="{3F0FF1EC-F8F8-4A4B-8871-5D66F6F33C19}" name="Column8338" dataDxfId="16051" totalsRowDxfId="16050"/>
    <tableColumn id="8360" xr3:uid="{223B3D75-E46E-4AF2-B0D0-A689728D2BD2}" name="Column8339" dataDxfId="16049" totalsRowDxfId="16048"/>
    <tableColumn id="8361" xr3:uid="{0FFA1BE1-99E4-4780-9A35-D3C65750434A}" name="Column8340" dataDxfId="16047" totalsRowDxfId="16046"/>
    <tableColumn id="8362" xr3:uid="{F8A5E66D-06CD-49E2-97BF-580036E0902C}" name="Column8341" dataDxfId="16045" totalsRowDxfId="16044"/>
    <tableColumn id="8363" xr3:uid="{C1C0624C-636E-44B6-BDFC-0F3610B5E2F5}" name="Column8342" dataDxfId="16043" totalsRowDxfId="16042"/>
    <tableColumn id="8364" xr3:uid="{371F77FF-E0E7-41C3-8BA2-391FD905D60A}" name="Column8343" dataDxfId="16041" totalsRowDxfId="16040"/>
    <tableColumn id="8365" xr3:uid="{169B4718-ED23-488D-9519-BC55E6A83E7F}" name="Column8344" dataDxfId="16039" totalsRowDxfId="16038"/>
    <tableColumn id="8366" xr3:uid="{B63D2D8C-0B88-4214-BE17-DC440A819B99}" name="Column8345" dataDxfId="16037" totalsRowDxfId="16036"/>
    <tableColumn id="8367" xr3:uid="{8D6C3107-C6A3-4F4F-A02C-2C11255C6A7F}" name="Column8346" dataDxfId="16035" totalsRowDxfId="16034"/>
    <tableColumn id="8368" xr3:uid="{6C37DBEF-6621-4612-AEC0-F5FF42F790FF}" name="Column8347" dataDxfId="16033" totalsRowDxfId="16032"/>
    <tableColumn id="8369" xr3:uid="{34DC6E93-10A8-413E-A448-9D83B732BF7D}" name="Column8348" dataDxfId="16031" totalsRowDxfId="16030"/>
    <tableColumn id="8370" xr3:uid="{CEBF20A8-B0E9-4FC3-8506-0040784A8E46}" name="Column8349" dataDxfId="16029" totalsRowDxfId="16028"/>
    <tableColumn id="8371" xr3:uid="{19FC5A32-6332-4199-B5AD-55091A994E66}" name="Column8350" dataDxfId="16027" totalsRowDxfId="16026"/>
    <tableColumn id="8372" xr3:uid="{EF9A7768-8785-4452-BB67-E9E62732F2EB}" name="Column8351" dataDxfId="16025" totalsRowDxfId="16024"/>
    <tableColumn id="8373" xr3:uid="{EA2217BF-AE65-46FB-AB10-D6E8722C963D}" name="Column8352" dataDxfId="16023" totalsRowDxfId="16022"/>
    <tableColumn id="8374" xr3:uid="{62E90128-87C1-4E80-9589-CD49FEFC322F}" name="Column8353" dataDxfId="16021" totalsRowDxfId="16020"/>
    <tableColumn id="8375" xr3:uid="{23BD42B0-F10C-46AB-9FB2-A950658606CC}" name="Column8354" dataDxfId="16019" totalsRowDxfId="16018"/>
    <tableColumn id="8376" xr3:uid="{112BDCAB-E769-4E5A-8B59-AEAC20F790C1}" name="Column8355" dataDxfId="16017" totalsRowDxfId="16016"/>
    <tableColumn id="8377" xr3:uid="{80AF6A87-8941-41E3-A627-00D245A6E20D}" name="Column8356" dataDxfId="16015" totalsRowDxfId="16014"/>
    <tableColumn id="8378" xr3:uid="{1B9EE6A5-D1B2-4C71-91AD-D229ECCBA1C5}" name="Column8357" dataDxfId="16013" totalsRowDxfId="16012"/>
    <tableColumn id="8379" xr3:uid="{8EA1D1ED-C144-492A-9FA4-2ACA32FA0E97}" name="Column8358" dataDxfId="16011" totalsRowDxfId="16010"/>
    <tableColumn id="8380" xr3:uid="{8E6C02CE-4CF3-4E76-8C12-57EFCC75B653}" name="Column8359" dataDxfId="16009" totalsRowDxfId="16008"/>
    <tableColumn id="8381" xr3:uid="{B48EB19E-0038-42CF-8F50-53B577205587}" name="Column8360" dataDxfId="16007" totalsRowDxfId="16006"/>
    <tableColumn id="8382" xr3:uid="{64963CA6-A649-4DB2-A8D9-AB58DAC1B858}" name="Column8361" dataDxfId="16005" totalsRowDxfId="16004"/>
    <tableColumn id="8383" xr3:uid="{68645AEF-75AC-40AB-93E5-D39916302735}" name="Column8362" dataDxfId="16003" totalsRowDxfId="16002"/>
    <tableColumn id="8384" xr3:uid="{8B3D31DE-6706-4798-AE98-9E862E4F34AC}" name="Column8363" dataDxfId="16001" totalsRowDxfId="16000"/>
    <tableColumn id="8385" xr3:uid="{0C03F9DF-31D5-4C43-8DE4-E331F38043A9}" name="Column8364" dataDxfId="15999" totalsRowDxfId="15998"/>
    <tableColumn id="8386" xr3:uid="{AF582E2D-71D4-4E35-8280-89644E5B0DEE}" name="Column8365" dataDxfId="15997" totalsRowDxfId="15996"/>
    <tableColumn id="8387" xr3:uid="{10C64A5D-82F6-462A-BBEC-DB5AF02D1680}" name="Column8366" dataDxfId="15995" totalsRowDxfId="15994"/>
    <tableColumn id="8388" xr3:uid="{E218C812-8376-4C13-B802-73F1BFF00334}" name="Column8367" dataDxfId="15993" totalsRowDxfId="15992"/>
    <tableColumn id="8389" xr3:uid="{264A97D3-A38D-4B41-BD99-617C03840280}" name="Column8368" dataDxfId="15991" totalsRowDxfId="15990"/>
    <tableColumn id="8390" xr3:uid="{EB99AD72-D26C-4D8F-A10A-68B20E358BA5}" name="Column8369" dataDxfId="15989" totalsRowDxfId="15988"/>
    <tableColumn id="8391" xr3:uid="{194870E2-4B0E-4A8B-AEAC-A237B5C43640}" name="Column8370" dataDxfId="15987" totalsRowDxfId="15986"/>
    <tableColumn id="8392" xr3:uid="{D8684BE3-D8CF-41F1-BDC3-9AEA4CCDE513}" name="Column8371" dataDxfId="15985" totalsRowDxfId="15984"/>
    <tableColumn id="8393" xr3:uid="{E246D17F-5ED5-4664-839A-F85CBA389D23}" name="Column8372" dataDxfId="15983" totalsRowDxfId="15982"/>
    <tableColumn id="8394" xr3:uid="{991F843C-66BA-47AA-AE6E-328FB2E99045}" name="Column8373" dataDxfId="15981" totalsRowDxfId="15980"/>
    <tableColumn id="8395" xr3:uid="{BE04E741-C188-458D-9ABD-59A7C225C0A3}" name="Column8374" dataDxfId="15979" totalsRowDxfId="15978"/>
    <tableColumn id="8396" xr3:uid="{392D7C23-FD39-431A-ABBE-DEDE4849A33E}" name="Column8375" dataDxfId="15977" totalsRowDxfId="15976"/>
    <tableColumn id="8397" xr3:uid="{7406FCF9-1E6A-4857-B95D-EC1DE9AFAF40}" name="Column8376" dataDxfId="15975" totalsRowDxfId="15974"/>
    <tableColumn id="8398" xr3:uid="{4C88260E-23E1-4186-9861-7A7FB36BADBD}" name="Column8377" dataDxfId="15973" totalsRowDxfId="15972"/>
    <tableColumn id="8399" xr3:uid="{9569440F-1DDF-49D8-BDE8-F393F5F6BE22}" name="Column8378" dataDxfId="15971" totalsRowDxfId="15970"/>
    <tableColumn id="8400" xr3:uid="{A3C10E9E-B74C-4B6E-9FB3-BAB8482A125F}" name="Column8379" dataDxfId="15969" totalsRowDxfId="15968"/>
    <tableColumn id="8401" xr3:uid="{7798D269-DC8D-4637-AE67-A444EAD90683}" name="Column8380" dataDxfId="15967" totalsRowDxfId="15966"/>
    <tableColumn id="8402" xr3:uid="{F262D8E1-0DE2-40D3-99E2-4182FA1AA79C}" name="Column8381" dataDxfId="15965" totalsRowDxfId="15964"/>
    <tableColumn id="8403" xr3:uid="{F936D4D8-C163-4E93-81D7-61C1E7B0ABFA}" name="Column8382" dataDxfId="15963" totalsRowDxfId="15962"/>
    <tableColumn id="8404" xr3:uid="{D776DD42-F555-4649-A56D-9243ED7B782E}" name="Column8383" dataDxfId="15961" totalsRowDxfId="15960"/>
    <tableColumn id="8405" xr3:uid="{7BFE1AD5-291D-4A87-ABF2-09A4ECDFE3B2}" name="Column8384" dataDxfId="15959" totalsRowDxfId="15958"/>
    <tableColumn id="8406" xr3:uid="{BDEF6E88-0FDE-495F-813B-E25E1B3D77CE}" name="Column8385" dataDxfId="15957" totalsRowDxfId="15956"/>
    <tableColumn id="8407" xr3:uid="{F6C9AFC1-2337-4597-86E6-BA656CCCD609}" name="Column8386" dataDxfId="15955" totalsRowDxfId="15954"/>
    <tableColumn id="8408" xr3:uid="{9F113B7D-FFFC-40A6-8F5D-3C2651A090CD}" name="Column8387" dataDxfId="15953" totalsRowDxfId="15952"/>
    <tableColumn id="8409" xr3:uid="{A67F1E84-673C-442C-9D66-BB4D23953FA9}" name="Column8388" dataDxfId="15951" totalsRowDxfId="15950"/>
    <tableColumn id="8410" xr3:uid="{090B5479-813F-4900-98A4-92D98CDCB064}" name="Column8389" dataDxfId="15949" totalsRowDxfId="15948"/>
    <tableColumn id="8411" xr3:uid="{6F9F4610-7CF3-4767-9B28-D874BA4C1E19}" name="Column8390" dataDxfId="15947" totalsRowDxfId="15946"/>
    <tableColumn id="8412" xr3:uid="{08DF1F68-EA8B-4205-AA7D-C5105D9E4825}" name="Column8391" dataDxfId="15945" totalsRowDxfId="15944"/>
    <tableColumn id="8413" xr3:uid="{A95EEC84-245B-4605-AE07-5D06123BF29F}" name="Column8392" dataDxfId="15943" totalsRowDxfId="15942"/>
    <tableColumn id="8414" xr3:uid="{C91696CC-F6A0-408A-88A7-AD4AD0B92097}" name="Column8393" dataDxfId="15941" totalsRowDxfId="15940"/>
    <tableColumn id="8415" xr3:uid="{97A523F5-6369-4759-AF80-E1F44880B588}" name="Column8394" dataDxfId="15939" totalsRowDxfId="15938"/>
    <tableColumn id="8416" xr3:uid="{CA60F3B6-560A-4F8E-8AFF-37DC425A4DC7}" name="Column8395" dataDxfId="15937" totalsRowDxfId="15936"/>
    <tableColumn id="8417" xr3:uid="{63174675-0056-4EB2-AB25-26713B0E946E}" name="Column8396" dataDxfId="15935" totalsRowDxfId="15934"/>
    <tableColumn id="8418" xr3:uid="{65E5FC0A-082F-4600-BCC5-4983FEA6449A}" name="Column8397" dataDxfId="15933" totalsRowDxfId="15932"/>
    <tableColumn id="8419" xr3:uid="{0C528E88-17CD-4FDE-AF81-ED53C20DCB0E}" name="Column8398" dataDxfId="15931" totalsRowDxfId="15930"/>
    <tableColumn id="8420" xr3:uid="{5D9FEF57-1C7B-499D-9C5F-B56EC1C99AE0}" name="Column8399" dataDxfId="15929" totalsRowDxfId="15928"/>
    <tableColumn id="8421" xr3:uid="{E88E0D13-EA28-4EEB-8504-82EF2DB73041}" name="Column8400" dataDxfId="15927" totalsRowDxfId="15926"/>
    <tableColumn id="8422" xr3:uid="{8DEF4659-BB97-4E9E-91E6-7ADB92E4AD67}" name="Column8401" dataDxfId="15925" totalsRowDxfId="15924"/>
    <tableColumn id="8423" xr3:uid="{FC6D171C-5521-439B-9471-405202059066}" name="Column8402" dataDxfId="15923" totalsRowDxfId="15922"/>
    <tableColumn id="8424" xr3:uid="{7DCD86C3-FCE8-49D5-B6D1-C2BE51B7566F}" name="Column8403" dataDxfId="15921" totalsRowDxfId="15920"/>
    <tableColumn id="8425" xr3:uid="{141DDF73-8E5D-42EE-B6DB-9C42BCFE25E2}" name="Column8404" dataDxfId="15919" totalsRowDxfId="15918"/>
    <tableColumn id="8426" xr3:uid="{9D406BD2-CD50-4457-A93E-CD7C406A088D}" name="Column8405" dataDxfId="15917" totalsRowDxfId="15916"/>
    <tableColumn id="8427" xr3:uid="{756ADF09-1CF5-42D7-8F0F-9C32502E6BF4}" name="Column8406" dataDxfId="15915" totalsRowDxfId="15914"/>
    <tableColumn id="8428" xr3:uid="{26B36E90-B6E7-457D-B2B1-A3FD055F9535}" name="Column8407" dataDxfId="15913" totalsRowDxfId="15912"/>
    <tableColumn id="8429" xr3:uid="{EB7745BA-D1C9-4825-83C7-364062120ABD}" name="Column8408" dataDxfId="15911" totalsRowDxfId="15910"/>
    <tableColumn id="8430" xr3:uid="{33C0D9E2-2F24-4FC9-AEF5-55C8C48323D2}" name="Column8409" dataDxfId="15909" totalsRowDxfId="15908"/>
    <tableColumn id="8431" xr3:uid="{A7B19456-0683-4396-BABB-98445C45E298}" name="Column8410" dataDxfId="15907" totalsRowDxfId="15906"/>
    <tableColumn id="8432" xr3:uid="{5C49A5AB-4A7C-4C70-A78D-F9E3F624B5E1}" name="Column8411" dataDxfId="15905" totalsRowDxfId="15904"/>
    <tableColumn id="8433" xr3:uid="{D0C4BFB8-2388-411D-9CA7-B57BA10F5284}" name="Column8412" dataDxfId="15903" totalsRowDxfId="15902"/>
    <tableColumn id="8434" xr3:uid="{2B63707F-CB4D-46CB-BFB7-7062EA05A5A3}" name="Column8413" dataDxfId="15901" totalsRowDxfId="15900"/>
    <tableColumn id="8435" xr3:uid="{A03B4EEE-4019-453F-A753-3B3B25878B5F}" name="Column8414" dataDxfId="15899" totalsRowDxfId="15898"/>
    <tableColumn id="8436" xr3:uid="{1E49C82E-0F1D-42C1-A143-DA22908B6AA2}" name="Column8415" dataDxfId="15897" totalsRowDxfId="15896"/>
    <tableColumn id="8437" xr3:uid="{71543747-CEE0-45FF-A795-B41687645EB7}" name="Column8416" dataDxfId="15895" totalsRowDxfId="15894"/>
    <tableColumn id="8438" xr3:uid="{E5F5545D-0BA9-4FEB-B187-6A8731CCDD1E}" name="Column8417" dataDxfId="15893" totalsRowDxfId="15892"/>
    <tableColumn id="8439" xr3:uid="{27071DC5-4979-44BE-9926-7F56F60FB7E4}" name="Column8418" dataDxfId="15891" totalsRowDxfId="15890"/>
    <tableColumn id="8440" xr3:uid="{119F8462-98DA-4180-A5A8-9DA1004A4848}" name="Column8419" dataDxfId="15889" totalsRowDxfId="15888"/>
    <tableColumn id="8441" xr3:uid="{6CE0A209-10DF-4802-9C10-5181F805A929}" name="Column8420" dataDxfId="15887" totalsRowDxfId="15886"/>
    <tableColumn id="8442" xr3:uid="{591B724A-BD72-4C67-B08C-17363B74410F}" name="Column8421" dataDxfId="15885" totalsRowDxfId="15884"/>
    <tableColumn id="8443" xr3:uid="{71CAF3AC-67C0-4659-A8AA-5DCC40D50A92}" name="Column8422" dataDxfId="15883" totalsRowDxfId="15882"/>
    <tableColumn id="8444" xr3:uid="{4F1FDD5B-8680-4E28-81F1-F06C86C87BA8}" name="Column8423" dataDxfId="15881" totalsRowDxfId="15880"/>
    <tableColumn id="8445" xr3:uid="{06AE3FF0-019A-4CB2-84AF-D1374EF233FA}" name="Column8424" dataDxfId="15879" totalsRowDxfId="15878"/>
    <tableColumn id="8446" xr3:uid="{CFF1A450-5DE3-4F98-850C-65075C57BB8A}" name="Column8425" dataDxfId="15877" totalsRowDxfId="15876"/>
    <tableColumn id="8447" xr3:uid="{EECF07A0-4AAB-4B26-AD3E-6925FC50CA64}" name="Column8426" dataDxfId="15875" totalsRowDxfId="15874"/>
    <tableColumn id="8448" xr3:uid="{D384295B-E62A-4CAF-A454-F83393D626CE}" name="Column8427" dataDxfId="15873" totalsRowDxfId="15872"/>
    <tableColumn id="8449" xr3:uid="{1DDF883B-E739-427C-9D43-498737D59E1E}" name="Column8428" dataDxfId="15871" totalsRowDxfId="15870"/>
    <tableColumn id="8450" xr3:uid="{05EDF01F-09CC-41C7-BC93-B951A885EDFD}" name="Column8429" dataDxfId="15869" totalsRowDxfId="15868"/>
    <tableColumn id="8451" xr3:uid="{D59E4C67-63FB-4E6B-B07D-83D662570A85}" name="Column8430" dataDxfId="15867" totalsRowDxfId="15866"/>
    <tableColumn id="8452" xr3:uid="{BED744C2-D1FC-42E9-9115-F2944D92992D}" name="Column8431" dataDxfId="15865" totalsRowDxfId="15864"/>
    <tableColumn id="8453" xr3:uid="{F07F8CAE-DC41-4FFB-A41B-4D1402335327}" name="Column8432" dataDxfId="15863" totalsRowDxfId="15862"/>
    <tableColumn id="8454" xr3:uid="{D7D3C33A-A4C7-4D0D-BCC6-3796AF77847A}" name="Column8433" dataDxfId="15861" totalsRowDxfId="15860"/>
    <tableColumn id="8455" xr3:uid="{837B41CC-C2EE-422B-99CE-4EA991FFDE76}" name="Column8434" dataDxfId="15859" totalsRowDxfId="15858"/>
    <tableColumn id="8456" xr3:uid="{6BFEE724-16E0-40D4-B159-5FB6C5F9EA1C}" name="Column8435" dataDxfId="15857" totalsRowDxfId="15856"/>
    <tableColumn id="8457" xr3:uid="{61C839F3-7108-4BF9-BA9B-6B0EF9A2E636}" name="Column8436" dataDxfId="15855" totalsRowDxfId="15854"/>
    <tableColumn id="8458" xr3:uid="{69E61C14-6EF5-4991-97AB-745D2F7C53C1}" name="Column8437" dataDxfId="15853" totalsRowDxfId="15852"/>
    <tableColumn id="8459" xr3:uid="{DF36168A-2EDA-4D70-8F40-CB064A903886}" name="Column8438" dataDxfId="15851" totalsRowDxfId="15850"/>
    <tableColumn id="8460" xr3:uid="{874F5474-F787-497E-A3D2-DF457F33AEC8}" name="Column8439" dataDxfId="15849" totalsRowDxfId="15848"/>
    <tableColumn id="8461" xr3:uid="{5AFC5FBD-E0FA-40CB-B002-ED31D5BDF53F}" name="Column8440" dataDxfId="15847" totalsRowDxfId="15846"/>
    <tableColumn id="8462" xr3:uid="{20641FA1-2391-42FB-9FB0-CEDAFACEC534}" name="Column8441" dataDxfId="15845" totalsRowDxfId="15844"/>
    <tableColumn id="8463" xr3:uid="{24C2426F-C6FC-4581-A3F0-70D1A53ADF59}" name="Column8442" dataDxfId="15843" totalsRowDxfId="15842"/>
    <tableColumn id="8464" xr3:uid="{33EEB017-819C-452C-BFD0-D52B1BD1E3B6}" name="Column8443" dataDxfId="15841" totalsRowDxfId="15840"/>
    <tableColumn id="8465" xr3:uid="{ACB056E0-6EC0-45A1-A589-DB0B7C9CF1B2}" name="Column8444" dataDxfId="15839" totalsRowDxfId="15838"/>
    <tableColumn id="8466" xr3:uid="{72FC835B-5E05-4C54-AD9B-B4857831CF1B}" name="Column8445" dataDxfId="15837" totalsRowDxfId="15836"/>
    <tableColumn id="8467" xr3:uid="{B808D754-C7C0-4A7C-8680-7A959CE8E21B}" name="Column8446" dataDxfId="15835" totalsRowDxfId="15834"/>
    <tableColumn id="8468" xr3:uid="{15911C4A-2EE9-4660-A236-BB4EE97A57E0}" name="Column8447" dataDxfId="15833" totalsRowDxfId="15832"/>
    <tableColumn id="8469" xr3:uid="{5B893D31-94C4-4EBB-8AF9-3F114D562772}" name="Column8448" dataDxfId="15831" totalsRowDxfId="15830"/>
    <tableColumn id="8470" xr3:uid="{D8230755-2B2F-427C-829C-82DE8838DF57}" name="Column8449" dataDxfId="15829" totalsRowDxfId="15828"/>
    <tableColumn id="8471" xr3:uid="{10850A39-9930-4B23-975D-D581E0102550}" name="Column8450" dataDxfId="15827" totalsRowDxfId="15826"/>
    <tableColumn id="8472" xr3:uid="{96B460C4-18B6-47C7-B8F7-C38DBF04FB66}" name="Column8451" dataDxfId="15825" totalsRowDxfId="15824"/>
    <tableColumn id="8473" xr3:uid="{C6B3639E-94C3-4AB3-9161-597AFC9B1CCF}" name="Column8452" dataDxfId="15823" totalsRowDxfId="15822"/>
    <tableColumn id="8474" xr3:uid="{08CA6886-CFB9-4A8E-98BB-C69F6B8C34A8}" name="Column8453" dataDxfId="15821" totalsRowDxfId="15820"/>
    <tableColumn id="8475" xr3:uid="{BDAA235A-9A28-414C-AC87-2A23B3B2DD6B}" name="Column8454" dataDxfId="15819" totalsRowDxfId="15818"/>
    <tableColumn id="8476" xr3:uid="{233F2DF1-4C17-410C-BB41-CC45E3BDF4BE}" name="Column8455" dataDxfId="15817" totalsRowDxfId="15816"/>
    <tableColumn id="8477" xr3:uid="{9A846780-9094-497E-B2FE-E5D5828B7405}" name="Column8456" dataDxfId="15815" totalsRowDxfId="15814"/>
    <tableColumn id="8478" xr3:uid="{A602B607-94D0-4DF1-9D5A-7B86C14CAEB6}" name="Column8457" dataDxfId="15813" totalsRowDxfId="15812"/>
    <tableColumn id="8479" xr3:uid="{4A9E44F5-54E2-46DF-8D8E-71AC6C925ACB}" name="Column8458" dataDxfId="15811" totalsRowDxfId="15810"/>
    <tableColumn id="8480" xr3:uid="{372C091A-FDED-4632-9E69-7B28DA54B2C9}" name="Column8459" dataDxfId="15809" totalsRowDxfId="15808"/>
    <tableColumn id="8481" xr3:uid="{84DF79F0-FF4E-4749-8DCB-3D32EE5FA30E}" name="Column8460" dataDxfId="15807" totalsRowDxfId="15806"/>
    <tableColumn id="8482" xr3:uid="{A45BE2FF-1750-4BEE-BA87-1166EAC26744}" name="Column8461" dataDxfId="15805" totalsRowDxfId="15804"/>
    <tableColumn id="8483" xr3:uid="{08DF1EC5-F7E8-4884-9FEC-A0F878655983}" name="Column8462" dataDxfId="15803" totalsRowDxfId="15802"/>
    <tableColumn id="8484" xr3:uid="{C641C438-2E32-447B-A6D1-130024AB2FC1}" name="Column8463" dataDxfId="15801" totalsRowDxfId="15800"/>
    <tableColumn id="8485" xr3:uid="{676FE9B6-E190-4664-AE05-3C6171B5A920}" name="Column8464" dataDxfId="15799" totalsRowDxfId="15798"/>
    <tableColumn id="8486" xr3:uid="{268BB372-76E6-4A1A-A53D-156CC262C550}" name="Column8465" dataDxfId="15797" totalsRowDxfId="15796"/>
    <tableColumn id="8487" xr3:uid="{0DAA7E2D-AF5B-47C7-8ACC-80F56A95E5A9}" name="Column8466" dataDxfId="15795" totalsRowDxfId="15794"/>
    <tableColumn id="8488" xr3:uid="{F20DA08E-2293-4E58-8C4F-805591C78636}" name="Column8467" dataDxfId="15793" totalsRowDxfId="15792"/>
    <tableColumn id="8489" xr3:uid="{48613378-3F8F-454F-ACA9-B483C6048DE6}" name="Column8468" dataDxfId="15791" totalsRowDxfId="15790"/>
    <tableColumn id="8490" xr3:uid="{D1EC82C4-4475-42DB-A58A-067B2D720954}" name="Column8469" dataDxfId="15789" totalsRowDxfId="15788"/>
    <tableColumn id="8491" xr3:uid="{B3340B58-9AE7-4E84-A228-3081D15D2B36}" name="Column8470" dataDxfId="15787" totalsRowDxfId="15786"/>
    <tableColumn id="8492" xr3:uid="{89879E5F-EFDC-4537-8AE3-53CA423058A1}" name="Column8471" dataDxfId="15785" totalsRowDxfId="15784"/>
    <tableColumn id="8493" xr3:uid="{AB06C866-0541-40C1-BFE0-3476C1381C80}" name="Column8472" dataDxfId="15783" totalsRowDxfId="15782"/>
    <tableColumn id="8494" xr3:uid="{492E128C-1152-442A-9538-660F78EB27B7}" name="Column8473" dataDxfId="15781" totalsRowDxfId="15780"/>
    <tableColumn id="8495" xr3:uid="{F73BE7B6-4DBE-4403-8C0E-9920F2EEEAC1}" name="Column8474" dataDxfId="15779" totalsRowDxfId="15778"/>
    <tableColumn id="8496" xr3:uid="{5BE6DD94-5909-42D2-9F43-7A2E092FD775}" name="Column8475" dataDxfId="15777" totalsRowDxfId="15776"/>
    <tableColumn id="8497" xr3:uid="{427A161E-8FE1-4804-A5D8-9B8A59420102}" name="Column8476" dataDxfId="15775" totalsRowDxfId="15774"/>
    <tableColumn id="8498" xr3:uid="{936B8469-CE4E-41E4-8E5B-2350009248F5}" name="Column8477" dataDxfId="15773" totalsRowDxfId="15772"/>
    <tableColumn id="8499" xr3:uid="{26B24EB4-794C-49CC-B28D-DBF14FFA5DA2}" name="Column8478" dataDxfId="15771" totalsRowDxfId="15770"/>
    <tableColumn id="8500" xr3:uid="{3A669EB6-5653-4B42-8584-D05136D41A2F}" name="Column8479" dataDxfId="15769" totalsRowDxfId="15768"/>
    <tableColumn id="8501" xr3:uid="{088B990E-4519-4C3F-A439-E4BCFBEBBF86}" name="Column8480" dataDxfId="15767" totalsRowDxfId="15766"/>
    <tableColumn id="8502" xr3:uid="{7CF15A6C-43FF-4349-B47C-7B0BA700E071}" name="Column8481" dataDxfId="15765" totalsRowDxfId="15764"/>
    <tableColumn id="8503" xr3:uid="{B79EEACD-7A98-4D21-A55D-8FB596BC247E}" name="Column8482" dataDxfId="15763" totalsRowDxfId="15762"/>
    <tableColumn id="8504" xr3:uid="{1EF937F3-1FED-4F48-B418-4AE989DADDFA}" name="Column8483" dataDxfId="15761" totalsRowDxfId="15760"/>
    <tableColumn id="8505" xr3:uid="{B95850D4-BFC3-4EB2-8C8B-AB1C66F15504}" name="Column8484" dataDxfId="15759" totalsRowDxfId="15758"/>
    <tableColumn id="8506" xr3:uid="{E24382C6-2D10-4CD1-9A49-F25F4AEA10D8}" name="Column8485" dataDxfId="15757" totalsRowDxfId="15756"/>
    <tableColumn id="8507" xr3:uid="{D1A454CF-2BC6-4811-BFAC-0F23896AE487}" name="Column8486" dataDxfId="15755" totalsRowDxfId="15754"/>
    <tableColumn id="8508" xr3:uid="{84CDD35C-E49E-4A78-9FA9-DC16150FE6F0}" name="Column8487" dataDxfId="15753" totalsRowDxfId="15752"/>
    <tableColumn id="8509" xr3:uid="{4F1CD0C8-7174-4DB9-8FE7-D8021F4C5AC6}" name="Column8488" dataDxfId="15751" totalsRowDxfId="15750"/>
    <tableColumn id="8510" xr3:uid="{716D3ECB-2DB6-4756-8E67-C6830153145C}" name="Column8489" dataDxfId="15749" totalsRowDxfId="15748"/>
    <tableColumn id="8511" xr3:uid="{2D2735E7-3216-44C3-BAF3-647889EDBFE4}" name="Column8490" dataDxfId="15747" totalsRowDxfId="15746"/>
    <tableColumn id="8512" xr3:uid="{EC3A2DE8-E4A3-4F26-B19D-1EFB12B66E6B}" name="Column8491" dataDxfId="15745" totalsRowDxfId="15744"/>
    <tableColumn id="8513" xr3:uid="{5BBC32D7-7172-4D36-A277-85F961943A6B}" name="Column8492" dataDxfId="15743" totalsRowDxfId="15742"/>
    <tableColumn id="8514" xr3:uid="{497C9A83-556C-490B-A946-AC34E9A4D723}" name="Column8493" dataDxfId="15741" totalsRowDxfId="15740"/>
    <tableColumn id="8515" xr3:uid="{563A21CF-798B-4B4B-8232-28C61AAB77D5}" name="Column8494" dataDxfId="15739" totalsRowDxfId="15738"/>
    <tableColumn id="8516" xr3:uid="{0FB4912E-64E7-49AD-A612-75206441F939}" name="Column8495" dataDxfId="15737" totalsRowDxfId="15736"/>
    <tableColumn id="8517" xr3:uid="{BAF2890C-F0E8-4826-A4B3-4B56AD420218}" name="Column8496" dataDxfId="15735" totalsRowDxfId="15734"/>
    <tableColumn id="8518" xr3:uid="{1C13CD6E-0026-4706-A6F4-E04291455695}" name="Column8497" dataDxfId="15733" totalsRowDxfId="15732"/>
    <tableColumn id="8519" xr3:uid="{B3E9CFA1-5ECB-42FF-9038-EBA3ECC4E058}" name="Column8498" dataDxfId="15731" totalsRowDxfId="15730"/>
    <tableColumn id="8520" xr3:uid="{D1F4E114-CAF9-4AD8-98EF-170379BDDF36}" name="Column8499" dataDxfId="15729" totalsRowDxfId="15728"/>
    <tableColumn id="8521" xr3:uid="{6D35D149-9401-4C53-A957-80699F88FA78}" name="Column8500" dataDxfId="15727" totalsRowDxfId="15726"/>
    <tableColumn id="8522" xr3:uid="{B3A2C27B-F555-4976-903B-FEEBFC9EAA8F}" name="Column8501" dataDxfId="15725" totalsRowDxfId="15724"/>
    <tableColumn id="8523" xr3:uid="{C57CB289-8C17-4628-B7F2-4764341F4C2C}" name="Column8502" dataDxfId="15723" totalsRowDxfId="15722"/>
    <tableColumn id="8524" xr3:uid="{C833F26A-E45F-4A12-BF34-DF1A038A2A2E}" name="Column8503" dataDxfId="15721" totalsRowDxfId="15720"/>
    <tableColumn id="8525" xr3:uid="{55161678-0431-48A2-B8EB-2B0E290F2D15}" name="Column8504" dataDxfId="15719" totalsRowDxfId="15718"/>
    <tableColumn id="8526" xr3:uid="{DC805F35-B062-469B-9D8D-E014F5642E9F}" name="Column8505" dataDxfId="15717" totalsRowDxfId="15716"/>
    <tableColumn id="8527" xr3:uid="{860B7DC8-E12C-4474-8311-006BCFB6E4AE}" name="Column8506" dataDxfId="15715" totalsRowDxfId="15714"/>
    <tableColumn id="8528" xr3:uid="{2FADC214-9520-400E-955C-E2F2175EE5EE}" name="Column8507" dataDxfId="15713" totalsRowDxfId="15712"/>
    <tableColumn id="8529" xr3:uid="{F1858A97-AA02-49D8-A65D-4911B9D0D0B4}" name="Column8508" dataDxfId="15711" totalsRowDxfId="15710"/>
    <tableColumn id="8530" xr3:uid="{00210C13-43B6-449B-A4F9-371BDC63993A}" name="Column8509" dataDxfId="15709" totalsRowDxfId="15708"/>
    <tableColumn id="8531" xr3:uid="{4B11B232-CE3F-4C4C-83FC-9B23096BF6ED}" name="Column8510" dataDxfId="15707" totalsRowDxfId="15706"/>
    <tableColumn id="8532" xr3:uid="{BC97F0DF-1DEF-4FA7-86D7-9969BA1C3123}" name="Column8511" dataDxfId="15705" totalsRowDxfId="15704"/>
    <tableColumn id="8533" xr3:uid="{2A12A022-7127-4B53-BEB6-148776872ECA}" name="Column8512" dataDxfId="15703" totalsRowDxfId="15702"/>
    <tableColumn id="8534" xr3:uid="{45D8719A-C7B6-487A-AFAD-771BFA8EF19D}" name="Column8513" dataDxfId="15701" totalsRowDxfId="15700"/>
    <tableColumn id="8535" xr3:uid="{3E8FDCB1-900C-4E0A-8B37-6CD158BDE676}" name="Column8514" dataDxfId="15699" totalsRowDxfId="15698"/>
    <tableColumn id="8536" xr3:uid="{145BA0E9-EF5D-468D-8F76-6B9A6171BB3D}" name="Column8515" dataDxfId="15697" totalsRowDxfId="15696"/>
    <tableColumn id="8537" xr3:uid="{13256840-6BE0-42D4-BCAE-618E4A1758A1}" name="Column8516" dataDxfId="15695" totalsRowDxfId="15694"/>
    <tableColumn id="8538" xr3:uid="{70B8AFA0-35C8-4CD5-8694-3B2D0FD67973}" name="Column8517" dataDxfId="15693" totalsRowDxfId="15692"/>
    <tableColumn id="8539" xr3:uid="{F1EF39EE-9019-4D1F-BB8B-3629C00E34A6}" name="Column8518" dataDxfId="15691" totalsRowDxfId="15690"/>
    <tableColumn id="8540" xr3:uid="{77312FD5-FE23-4B30-B903-57D2791108A4}" name="Column8519" dataDxfId="15689" totalsRowDxfId="15688"/>
    <tableColumn id="8541" xr3:uid="{5EAD8EED-EFEC-4999-A413-44E092BA1EEE}" name="Column8520" dataDxfId="15687" totalsRowDxfId="15686"/>
    <tableColumn id="8542" xr3:uid="{3C6041FE-71BF-40E8-9F1B-CAC2D9FD7710}" name="Column8521" dataDxfId="15685" totalsRowDxfId="15684"/>
    <tableColumn id="8543" xr3:uid="{98BAB516-B54C-4807-9DCE-C84AD3159405}" name="Column8522" dataDxfId="15683" totalsRowDxfId="15682"/>
    <tableColumn id="8544" xr3:uid="{DD85494A-9EB3-42F2-8A40-CB3852F66C1F}" name="Column8523" dataDxfId="15681" totalsRowDxfId="15680"/>
    <tableColumn id="8545" xr3:uid="{41D37E73-AC8E-4D07-9D3E-857747560999}" name="Column8524" dataDxfId="15679" totalsRowDxfId="15678"/>
    <tableColumn id="8546" xr3:uid="{6EF7790B-A543-4852-B799-9133382A17C8}" name="Column8525" dataDxfId="15677" totalsRowDxfId="15676"/>
    <tableColumn id="8547" xr3:uid="{1116B273-8CAF-4378-B058-67B003CA77B6}" name="Column8526" dataDxfId="15675" totalsRowDxfId="15674"/>
    <tableColumn id="8548" xr3:uid="{70D4E82F-422A-4BEE-A9C0-198FF5950280}" name="Column8527" dataDxfId="15673" totalsRowDxfId="15672"/>
    <tableColumn id="8549" xr3:uid="{B55615A0-EBBD-42C8-9947-6DBB1C2735A0}" name="Column8528" dataDxfId="15671" totalsRowDxfId="15670"/>
    <tableColumn id="8550" xr3:uid="{207F2993-10C5-4B8C-B513-427516774B44}" name="Column8529" dataDxfId="15669" totalsRowDxfId="15668"/>
    <tableColumn id="8551" xr3:uid="{15D570BE-069D-402B-89AA-1AFF7AD10C4C}" name="Column8530" dataDxfId="15667" totalsRowDxfId="15666"/>
    <tableColumn id="8552" xr3:uid="{3BB7A52D-DE98-4F96-ABDD-10DA9ABA8B6E}" name="Column8531" dataDxfId="15665" totalsRowDxfId="15664"/>
    <tableColumn id="8553" xr3:uid="{52EAC8FC-7140-4DC9-8FEC-D806371DA27E}" name="Column8532" dataDxfId="15663" totalsRowDxfId="15662"/>
    <tableColumn id="8554" xr3:uid="{C15B63D2-DC54-4235-BC9F-3814739F9D5C}" name="Column8533" dataDxfId="15661" totalsRowDxfId="15660"/>
    <tableColumn id="8555" xr3:uid="{CAE5F6E9-6684-4E22-9C70-B363977359FB}" name="Column8534" dataDxfId="15659" totalsRowDxfId="15658"/>
    <tableColumn id="8556" xr3:uid="{2969E16F-D65A-45D2-96BE-54F405826294}" name="Column8535" dataDxfId="15657" totalsRowDxfId="15656"/>
    <tableColumn id="8557" xr3:uid="{54470C3A-D36B-4EBE-9E09-E5BD8A275FE3}" name="Column8536" dataDxfId="15655" totalsRowDxfId="15654"/>
    <tableColumn id="8558" xr3:uid="{FED1A0E6-5C43-46F0-820B-FF7A92C099F9}" name="Column8537" dataDxfId="15653" totalsRowDxfId="15652"/>
    <tableColumn id="8559" xr3:uid="{D1D4CA49-B606-4E8D-82DC-1C4AF9141FEE}" name="Column8538" dataDxfId="15651" totalsRowDxfId="15650"/>
    <tableColumn id="8560" xr3:uid="{5FB06902-29CD-45D4-BC2E-91699A93583C}" name="Column8539" dataDxfId="15649" totalsRowDxfId="15648"/>
    <tableColumn id="8561" xr3:uid="{E8ADB3A6-BEFD-4233-97E7-E16B68146DAB}" name="Column8540" dataDxfId="15647" totalsRowDxfId="15646"/>
    <tableColumn id="8562" xr3:uid="{8472CF66-CF3E-4CA0-A7A2-3BBDC366A701}" name="Column8541" dataDxfId="15645" totalsRowDxfId="15644"/>
    <tableColumn id="8563" xr3:uid="{175AE514-EB21-401E-AF31-08413467EAC0}" name="Column8542" dataDxfId="15643" totalsRowDxfId="15642"/>
    <tableColumn id="8564" xr3:uid="{C094C171-3B0F-4F84-9132-94A5C10FBB22}" name="Column8543" dataDxfId="15641" totalsRowDxfId="15640"/>
    <tableColumn id="8565" xr3:uid="{61E51ED4-CAF6-42D0-89F1-2BC16354D88F}" name="Column8544" dataDxfId="15639" totalsRowDxfId="15638"/>
    <tableColumn id="8566" xr3:uid="{BAA21493-E26D-4515-9395-7D5F727FBC48}" name="Column8545" dataDxfId="15637" totalsRowDxfId="15636"/>
    <tableColumn id="8567" xr3:uid="{5FC68A11-3E1E-4EFD-A867-0FAFD60B8CEE}" name="Column8546" dataDxfId="15635" totalsRowDxfId="15634"/>
    <tableColumn id="8568" xr3:uid="{F4DAC90E-A9D7-4E04-8D51-D88BCE76038A}" name="Column8547" dataDxfId="15633" totalsRowDxfId="15632"/>
    <tableColumn id="8569" xr3:uid="{253FD9F3-72B0-492A-AD68-E6EC859DD976}" name="Column8548" dataDxfId="15631" totalsRowDxfId="15630"/>
    <tableColumn id="8570" xr3:uid="{564A0518-2A68-46B6-8A05-5A97380CE94C}" name="Column8549" dataDxfId="15629" totalsRowDxfId="15628"/>
    <tableColumn id="8571" xr3:uid="{C344F9DF-BB86-4697-B5C4-1033F48435A4}" name="Column8550" dataDxfId="15627" totalsRowDxfId="15626"/>
    <tableColumn id="8572" xr3:uid="{B69D26A3-33A2-493B-83DE-78D3A0CB0C19}" name="Column8551" dataDxfId="15625" totalsRowDxfId="15624"/>
    <tableColumn id="8573" xr3:uid="{3F819148-4A4F-4B05-A10F-51D38A4784F2}" name="Column8552" dataDxfId="15623" totalsRowDxfId="15622"/>
    <tableColumn id="8574" xr3:uid="{8FA162FC-64DB-4C0A-9229-079400BD88D7}" name="Column8553" dataDxfId="15621" totalsRowDxfId="15620"/>
    <tableColumn id="8575" xr3:uid="{519F73F6-C2B2-4EE2-84AD-8FAEE7E043AD}" name="Column8554" dataDxfId="15619" totalsRowDxfId="15618"/>
    <tableColumn id="8576" xr3:uid="{8A4A212C-E1DF-4132-A10F-965184476505}" name="Column8555" dataDxfId="15617" totalsRowDxfId="15616"/>
    <tableColumn id="8577" xr3:uid="{41A2EE97-4BA9-456C-AA02-E5AF1C401881}" name="Column8556" dataDxfId="15615" totalsRowDxfId="15614"/>
    <tableColumn id="8578" xr3:uid="{1C8A0582-1308-47DF-8FAB-AAA47E51CB8F}" name="Column8557" dataDxfId="15613" totalsRowDxfId="15612"/>
    <tableColumn id="8579" xr3:uid="{72BF71B7-9265-4134-9DAF-3557A23A0307}" name="Column8558" dataDxfId="15611" totalsRowDxfId="15610"/>
    <tableColumn id="8580" xr3:uid="{883A7434-224D-430A-B862-933557FD0943}" name="Column8559" dataDxfId="15609" totalsRowDxfId="15608"/>
    <tableColumn id="8581" xr3:uid="{E1CBECFB-6555-471B-ADA2-52620FDAF5BA}" name="Column8560" dataDxfId="15607" totalsRowDxfId="15606"/>
    <tableColumn id="8582" xr3:uid="{FDF15776-9CBA-4ADB-B2B6-284C96475926}" name="Column8561" dataDxfId="15605" totalsRowDxfId="15604"/>
    <tableColumn id="8583" xr3:uid="{35BD8B36-3C45-4F49-9CF9-F970C737DC13}" name="Column8562" dataDxfId="15603" totalsRowDxfId="15602"/>
    <tableColumn id="8584" xr3:uid="{83547BB9-93AA-44DC-9D8E-1D9EB464C470}" name="Column8563" dataDxfId="15601" totalsRowDxfId="15600"/>
    <tableColumn id="8585" xr3:uid="{5E04E4E7-3479-403A-AAAD-F63485F49F12}" name="Column8564" dataDxfId="15599" totalsRowDxfId="15598"/>
    <tableColumn id="8586" xr3:uid="{42D3E0EA-A619-4525-B69F-FD49D380F0A3}" name="Column8565" dataDxfId="15597" totalsRowDxfId="15596"/>
    <tableColumn id="8587" xr3:uid="{981A02C2-6ED3-4079-86DB-D80A2C665346}" name="Column8566" dataDxfId="15595" totalsRowDxfId="15594"/>
    <tableColumn id="8588" xr3:uid="{656A31A1-4F29-44E4-A84B-D1509F7D62CD}" name="Column8567" dataDxfId="15593" totalsRowDxfId="15592"/>
    <tableColumn id="8589" xr3:uid="{8C79AF81-AFF5-4373-AFAB-026CF1826014}" name="Column8568" dataDxfId="15591" totalsRowDxfId="15590"/>
    <tableColumn id="8590" xr3:uid="{BC3E96E3-E3D8-4969-96C4-DDF2D3D32138}" name="Column8569" dataDxfId="15589" totalsRowDxfId="15588"/>
    <tableColumn id="8591" xr3:uid="{4E39CF28-418C-48CF-A2A7-98D1704B2073}" name="Column8570" dataDxfId="15587" totalsRowDxfId="15586"/>
    <tableColumn id="8592" xr3:uid="{1A5A766F-D600-4A4F-8B93-449D3FCF5A4F}" name="Column8571" dataDxfId="15585" totalsRowDxfId="15584"/>
    <tableColumn id="8593" xr3:uid="{780ECB37-D291-4A69-AD28-DCAE00AA50F7}" name="Column8572" dataDxfId="15583" totalsRowDxfId="15582"/>
    <tableColumn id="8594" xr3:uid="{0A021288-222A-4B1F-A2D6-F5971F4BD83E}" name="Column8573" dataDxfId="15581" totalsRowDxfId="15580"/>
    <tableColumn id="8595" xr3:uid="{DC79F7C2-ABDD-4083-9CB5-E483C7EDFA85}" name="Column8574" dataDxfId="15579" totalsRowDxfId="15578"/>
    <tableColumn id="8596" xr3:uid="{7694D12B-62E9-4220-A1F5-EF933DA682A0}" name="Column8575" dataDxfId="15577" totalsRowDxfId="15576"/>
    <tableColumn id="8597" xr3:uid="{8C71D87B-9516-4B92-978D-EFC40D2AA0DE}" name="Column8576" dataDxfId="15575" totalsRowDxfId="15574"/>
    <tableColumn id="8598" xr3:uid="{207E9D17-18E2-44CC-9DF9-9B522DE93613}" name="Column8577" dataDxfId="15573" totalsRowDxfId="15572"/>
    <tableColumn id="8599" xr3:uid="{F434618C-DC91-4064-9920-D26EBEF53DC5}" name="Column8578" dataDxfId="15571" totalsRowDxfId="15570"/>
    <tableColumn id="8600" xr3:uid="{96D17A1F-43CB-4250-92CA-C72DE433C5CC}" name="Column8579" dataDxfId="15569" totalsRowDxfId="15568"/>
    <tableColumn id="8601" xr3:uid="{0B0CEE06-2D61-4613-B7FF-8E1A3E4A2CE8}" name="Column8580" dataDxfId="15567" totalsRowDxfId="15566"/>
    <tableColumn id="8602" xr3:uid="{02C6F696-9EA4-4496-AF1E-FAA3694881F8}" name="Column8581" dataDxfId="15565" totalsRowDxfId="15564"/>
    <tableColumn id="8603" xr3:uid="{98067B2B-91F0-4878-BD0E-EB969FF24EF3}" name="Column8582" dataDxfId="15563" totalsRowDxfId="15562"/>
    <tableColumn id="8604" xr3:uid="{F73569CF-D24D-4CAB-8200-251FE9B03DBC}" name="Column8583" dataDxfId="15561" totalsRowDxfId="15560"/>
    <tableColumn id="8605" xr3:uid="{6802F66E-37EF-4C9E-BCBE-389555A96420}" name="Column8584" dataDxfId="15559" totalsRowDxfId="15558"/>
    <tableColumn id="8606" xr3:uid="{1B168463-6F1F-4F6D-B8F5-F00E433BBA1B}" name="Column8585" dataDxfId="15557" totalsRowDxfId="15556"/>
    <tableColumn id="8607" xr3:uid="{5EE64D5E-855C-4AED-8805-70CD01DBB93C}" name="Column8586" dataDxfId="15555" totalsRowDxfId="15554"/>
    <tableColumn id="8608" xr3:uid="{9981A042-BAD2-4524-9DD3-341225B02D1B}" name="Column8587" dataDxfId="15553" totalsRowDxfId="15552"/>
    <tableColumn id="8609" xr3:uid="{1B8A636D-C41F-4413-80B0-452BE1A208F8}" name="Column8588" dataDxfId="15551" totalsRowDxfId="15550"/>
    <tableColumn id="8610" xr3:uid="{9B3A0A4F-E41C-45E5-93E9-9D0D6EE1B019}" name="Column8589" dataDxfId="15549" totalsRowDxfId="15548"/>
    <tableColumn id="8611" xr3:uid="{1E1611BA-6AEC-4659-9171-259F0A81D100}" name="Column8590" dataDxfId="15547" totalsRowDxfId="15546"/>
    <tableColumn id="8612" xr3:uid="{6D96F2A4-38C4-4D60-9816-67DB095B6E55}" name="Column8591" dataDxfId="15545" totalsRowDxfId="15544"/>
    <tableColumn id="8613" xr3:uid="{3E554129-E932-4702-AA97-322A74129334}" name="Column8592" dataDxfId="15543" totalsRowDxfId="15542"/>
    <tableColumn id="8614" xr3:uid="{F4CE4589-7103-453F-AA50-204C1DB76EFE}" name="Column8593" dataDxfId="15541" totalsRowDxfId="15540"/>
    <tableColumn id="8615" xr3:uid="{5370489A-2FF7-4E55-A98F-1EB4C0A7EF8D}" name="Column8594" dataDxfId="15539" totalsRowDxfId="15538"/>
    <tableColumn id="8616" xr3:uid="{473014ED-C65E-4719-A12D-56C58950636B}" name="Column8595" dataDxfId="15537" totalsRowDxfId="15536"/>
    <tableColumn id="8617" xr3:uid="{FA0BA16F-11F8-436F-947D-C56F841AF6B9}" name="Column8596" dataDxfId="15535" totalsRowDxfId="15534"/>
    <tableColumn id="8618" xr3:uid="{52667A34-E171-45AD-B9AA-3D5C94854AE8}" name="Column8597" dataDxfId="15533" totalsRowDxfId="15532"/>
    <tableColumn id="8619" xr3:uid="{934CF6C0-BC63-49DA-B9B1-E81D4145C3E8}" name="Column8598" dataDxfId="15531" totalsRowDxfId="15530"/>
    <tableColumn id="8620" xr3:uid="{DCCF0D36-8126-4E15-BDEA-2F659D9B7DD4}" name="Column8599" dataDxfId="15529" totalsRowDxfId="15528"/>
    <tableColumn id="8621" xr3:uid="{16E830E9-A52B-4815-B360-5789238B00F8}" name="Column8600" dataDxfId="15527" totalsRowDxfId="15526"/>
    <tableColumn id="8622" xr3:uid="{A6F36F0E-215B-44E0-888F-65236FBDAA37}" name="Column8601" dataDxfId="15525" totalsRowDxfId="15524"/>
    <tableColumn id="8623" xr3:uid="{D7B82383-8AD9-4C47-92CF-72BBB9E50185}" name="Column8602" dataDxfId="15523" totalsRowDxfId="15522"/>
    <tableColumn id="8624" xr3:uid="{58956BF9-F7FB-4D53-85F5-0080FCC62D3E}" name="Column8603" dataDxfId="15521" totalsRowDxfId="15520"/>
    <tableColumn id="8625" xr3:uid="{914026BD-6E4C-4459-BF1D-3D029654DBBB}" name="Column8604" dataDxfId="15519" totalsRowDxfId="15518"/>
    <tableColumn id="8626" xr3:uid="{C91E856A-010E-4D56-A0AB-194E757408A2}" name="Column8605" dataDxfId="15517" totalsRowDxfId="15516"/>
    <tableColumn id="8627" xr3:uid="{A166D9E0-8B69-4882-A48A-A7E3F39D967B}" name="Column8606" dataDxfId="15515" totalsRowDxfId="15514"/>
    <tableColumn id="8628" xr3:uid="{EB34D479-C742-47BA-A8A0-BBDABBF326A6}" name="Column8607" dataDxfId="15513" totalsRowDxfId="15512"/>
    <tableColumn id="8629" xr3:uid="{FB228A80-6A27-4673-BAB5-D3BF3DB78A41}" name="Column8608" dataDxfId="15511" totalsRowDxfId="15510"/>
    <tableColumn id="8630" xr3:uid="{57DE833D-4E03-4DF0-8FBA-1FCE1832AB1F}" name="Column8609" dataDxfId="15509" totalsRowDxfId="15508"/>
    <tableColumn id="8631" xr3:uid="{26625FAB-66B3-4685-A9D4-8A77EF91EFD1}" name="Column8610" dataDxfId="15507" totalsRowDxfId="15506"/>
    <tableColumn id="8632" xr3:uid="{B6C1DE94-CE86-470F-A8D8-CE71E3AA7C43}" name="Column8611" dataDxfId="15505" totalsRowDxfId="15504"/>
    <tableColumn id="8633" xr3:uid="{299533A0-835C-4DE3-BF57-62107143CDE8}" name="Column8612" dataDxfId="15503" totalsRowDxfId="15502"/>
    <tableColumn id="8634" xr3:uid="{45251D7B-8C18-4553-A4F4-3C0EE524FDE5}" name="Column8613" dataDxfId="15501" totalsRowDxfId="15500"/>
    <tableColumn id="8635" xr3:uid="{204A24A5-A335-445B-B170-2224FF4130CA}" name="Column8614" dataDxfId="15499" totalsRowDxfId="15498"/>
    <tableColumn id="8636" xr3:uid="{D385196A-B6D7-4659-A241-FE0A4B318ECA}" name="Column8615" dataDxfId="15497" totalsRowDxfId="15496"/>
    <tableColumn id="8637" xr3:uid="{E0D808CE-170B-4E66-BC58-3C04E56AB9A8}" name="Column8616" dataDxfId="15495" totalsRowDxfId="15494"/>
    <tableColumn id="8638" xr3:uid="{8C9D5ECB-CBB1-4DD9-B190-2856E5E8AA97}" name="Column8617" dataDxfId="15493" totalsRowDxfId="15492"/>
    <tableColumn id="8639" xr3:uid="{D87737ED-84A2-45F7-A167-23A992C72499}" name="Column8618" dataDxfId="15491" totalsRowDxfId="15490"/>
    <tableColumn id="8640" xr3:uid="{7DE524AD-8E08-4DC5-8EBA-13BA7A5791CA}" name="Column8619" dataDxfId="15489" totalsRowDxfId="15488"/>
    <tableColumn id="8641" xr3:uid="{7F46D854-1189-4E81-9E26-1C2A13D8E546}" name="Column8620" dataDxfId="15487" totalsRowDxfId="15486"/>
    <tableColumn id="8642" xr3:uid="{2908464E-A234-41CC-B614-B0C7199B03DE}" name="Column8621" dataDxfId="15485" totalsRowDxfId="15484"/>
    <tableColumn id="8643" xr3:uid="{67AECD57-96A6-417F-836A-69D59EF0DCF8}" name="Column8622" dataDxfId="15483" totalsRowDxfId="15482"/>
    <tableColumn id="8644" xr3:uid="{A3F12421-AB2A-4480-B505-C657253CB4AD}" name="Column8623" dataDxfId="15481" totalsRowDxfId="15480"/>
    <tableColumn id="8645" xr3:uid="{516E7897-F266-4D35-804F-25244557407D}" name="Column8624" dataDxfId="15479" totalsRowDxfId="15478"/>
    <tableColumn id="8646" xr3:uid="{FA87D947-8F71-4779-B5DA-66A4B4B66BEF}" name="Column8625" dataDxfId="15477" totalsRowDxfId="15476"/>
    <tableColumn id="8647" xr3:uid="{EBC1C75C-7269-485A-87FF-2E57DAF05365}" name="Column8626" dataDxfId="15475" totalsRowDxfId="15474"/>
    <tableColumn id="8648" xr3:uid="{E2777704-63DA-45AA-81F2-A5CF874FAC6E}" name="Column8627" dataDxfId="15473" totalsRowDxfId="15472"/>
    <tableColumn id="8649" xr3:uid="{F4ACBD47-2BB9-4F39-8E67-C58C49E3C737}" name="Column8628" dataDxfId="15471" totalsRowDxfId="15470"/>
    <tableColumn id="8650" xr3:uid="{EF0D43F2-43DF-4AD2-8B75-1CB150866431}" name="Column8629" dataDxfId="15469" totalsRowDxfId="15468"/>
    <tableColumn id="8651" xr3:uid="{04042688-4133-41CA-ABF2-D1663B1FC62E}" name="Column8630" dataDxfId="15467" totalsRowDxfId="15466"/>
    <tableColumn id="8652" xr3:uid="{A9DF0D36-0F7B-491C-B047-D6F0A08B02F6}" name="Column8631" dataDxfId="15465" totalsRowDxfId="15464"/>
    <tableColumn id="8653" xr3:uid="{438B9C18-B03E-4D6C-8910-8A85A1479A8F}" name="Column8632" dataDxfId="15463" totalsRowDxfId="15462"/>
    <tableColumn id="8654" xr3:uid="{9C6AEFE2-00CE-4F5E-8754-0B06C0CB090F}" name="Column8633" dataDxfId="15461" totalsRowDxfId="15460"/>
    <tableColumn id="8655" xr3:uid="{77C8E2EE-EB89-4617-BBC0-704F09BD3515}" name="Column8634" dataDxfId="15459" totalsRowDxfId="15458"/>
    <tableColumn id="8656" xr3:uid="{761E7578-3802-4689-AFF7-A246C6656735}" name="Column8635" dataDxfId="15457" totalsRowDxfId="15456"/>
    <tableColumn id="8657" xr3:uid="{D7D0E92D-18FD-473B-9870-19984D0D4990}" name="Column8636" dataDxfId="15455" totalsRowDxfId="15454"/>
    <tableColumn id="8658" xr3:uid="{3F4A90F3-020D-48FD-AA6D-3690EA5D44A1}" name="Column8637" dataDxfId="15453" totalsRowDxfId="15452"/>
    <tableColumn id="8659" xr3:uid="{AC4FE245-99E1-4E6E-BDCA-FF0AB907307B}" name="Column8638" dataDxfId="15451" totalsRowDxfId="15450"/>
    <tableColumn id="8660" xr3:uid="{0DDCDCD5-9EE0-46FE-A93D-B2A8B9D299F6}" name="Column8639" dataDxfId="15449" totalsRowDxfId="15448"/>
    <tableColumn id="8661" xr3:uid="{C0044DA9-22B7-44D9-99BE-6A732F83CFE5}" name="Column8640" dataDxfId="15447" totalsRowDxfId="15446"/>
    <tableColumn id="8662" xr3:uid="{CCAA5880-6E81-481E-8FAD-97233983DD0E}" name="Column8641" dataDxfId="15445" totalsRowDxfId="15444"/>
    <tableColumn id="8663" xr3:uid="{F5719FDF-5B01-4830-B942-ECD1A17B80C2}" name="Column8642" dataDxfId="15443" totalsRowDxfId="15442"/>
    <tableColumn id="8664" xr3:uid="{F14B792A-8A41-4B2B-B082-51D932F1BA4D}" name="Column8643" dataDxfId="15441" totalsRowDxfId="15440"/>
    <tableColumn id="8665" xr3:uid="{5811854A-E64A-4DBD-8747-E2908F66BCC1}" name="Column8644" dataDxfId="15439" totalsRowDxfId="15438"/>
    <tableColumn id="8666" xr3:uid="{2E98DDCE-D9E1-4A0C-989C-9AD6A9E4FC05}" name="Column8645" dataDxfId="15437" totalsRowDxfId="15436"/>
    <tableColumn id="8667" xr3:uid="{AF226811-AE48-4CCA-8175-644574031F48}" name="Column8646" dataDxfId="15435" totalsRowDxfId="15434"/>
    <tableColumn id="8668" xr3:uid="{8DA47349-7831-4ECC-92AB-6342CF8DBA86}" name="Column8647" dataDxfId="15433" totalsRowDxfId="15432"/>
    <tableColumn id="8669" xr3:uid="{F9425312-B9CE-41C6-B516-21AC226C28FA}" name="Column8648" dataDxfId="15431" totalsRowDxfId="15430"/>
    <tableColumn id="8670" xr3:uid="{E5A88A87-B0EF-43E1-A2CC-1C3BCD460C22}" name="Column8649" dataDxfId="15429" totalsRowDxfId="15428"/>
    <tableColumn id="8671" xr3:uid="{987054DF-7983-4F45-BA96-3599E02558E4}" name="Column8650" dataDxfId="15427" totalsRowDxfId="15426"/>
    <tableColumn id="8672" xr3:uid="{5A0549F3-7F36-4C10-8ACF-BF5B68272108}" name="Column8651" dataDxfId="15425" totalsRowDxfId="15424"/>
    <tableColumn id="8673" xr3:uid="{A5B6F9E2-99BF-4196-9EF3-95B15918AB5E}" name="Column8652" dataDxfId="15423" totalsRowDxfId="15422"/>
    <tableColumn id="8674" xr3:uid="{67DE25C3-DFD0-476A-9B79-A4723AFA76C9}" name="Column8653" dataDxfId="15421" totalsRowDxfId="15420"/>
    <tableColumn id="8675" xr3:uid="{99DA6B0C-08B1-4B94-B8E1-AF22F3DA2526}" name="Column8654" dataDxfId="15419" totalsRowDxfId="15418"/>
    <tableColumn id="8676" xr3:uid="{76EFBF1D-A050-482D-943F-A00293AEE003}" name="Column8655" dataDxfId="15417" totalsRowDxfId="15416"/>
    <tableColumn id="8677" xr3:uid="{561EC55B-32B1-4C0F-9AF5-A8AF7F915A96}" name="Column8656" dataDxfId="15415" totalsRowDxfId="15414"/>
    <tableColumn id="8678" xr3:uid="{EDC4E1CF-42EF-4EE8-8F30-9277830869A1}" name="Column8657" dataDxfId="15413" totalsRowDxfId="15412"/>
    <tableColumn id="8679" xr3:uid="{4727CEAC-CD79-48F8-8447-2474245FB17C}" name="Column8658" dataDxfId="15411" totalsRowDxfId="15410"/>
    <tableColumn id="8680" xr3:uid="{8ED72CC8-29CC-4BA1-9380-060C6ED12F78}" name="Column8659" dataDxfId="15409" totalsRowDxfId="15408"/>
    <tableColumn id="8681" xr3:uid="{9DD31817-BE66-46B2-97EA-FA749CC1F32C}" name="Column8660" dataDxfId="15407" totalsRowDxfId="15406"/>
    <tableColumn id="8682" xr3:uid="{7B1ABC78-9027-4F67-A263-0BDC25D0978A}" name="Column8661" dataDxfId="15405" totalsRowDxfId="15404"/>
    <tableColumn id="8683" xr3:uid="{5AED2BA5-7DEC-4882-869F-15EA7E743353}" name="Column8662" dataDxfId="15403" totalsRowDxfId="15402"/>
    <tableColumn id="8684" xr3:uid="{27D41C3E-4888-4170-9ACF-6C60580CDB29}" name="Column8663" dataDxfId="15401" totalsRowDxfId="15400"/>
    <tableColumn id="8685" xr3:uid="{C5DBC7C3-AFD0-46CE-91A0-F9FDE05B359E}" name="Column8664" dataDxfId="15399" totalsRowDxfId="15398"/>
    <tableColumn id="8686" xr3:uid="{485B1BE0-B252-4F03-8CB6-C126E2E28631}" name="Column8665" dataDxfId="15397" totalsRowDxfId="15396"/>
    <tableColumn id="8687" xr3:uid="{67051306-0370-475C-A1E1-362422C7998A}" name="Column8666" dataDxfId="15395" totalsRowDxfId="15394"/>
    <tableColumn id="8688" xr3:uid="{13C99170-1F82-4746-81F6-5A23B6F41120}" name="Column8667" dataDxfId="15393" totalsRowDxfId="15392"/>
    <tableColumn id="8689" xr3:uid="{56A0B7E4-D170-4F74-8514-D7FCC814D0CC}" name="Column8668" dataDxfId="15391" totalsRowDxfId="15390"/>
    <tableColumn id="8690" xr3:uid="{BA1FA293-21A0-4BE2-97A6-341E874D06BD}" name="Column8669" dataDxfId="15389" totalsRowDxfId="15388"/>
    <tableColumn id="8691" xr3:uid="{0CE5328C-E3D0-4A02-9A9A-FC3636BC6345}" name="Column8670" dataDxfId="15387" totalsRowDxfId="15386"/>
    <tableColumn id="8692" xr3:uid="{DF24F2BE-C583-4F0D-BE32-DE98C7AC8EFA}" name="Column8671" dataDxfId="15385" totalsRowDxfId="15384"/>
    <tableColumn id="8693" xr3:uid="{812FA8D8-6CF9-4F8B-9EEF-3FE840742A46}" name="Column8672" dataDxfId="15383" totalsRowDxfId="15382"/>
    <tableColumn id="8694" xr3:uid="{C1F53EA6-71A1-48CD-903E-96E9600EF91C}" name="Column8673" dataDxfId="15381" totalsRowDxfId="15380"/>
    <tableColumn id="8695" xr3:uid="{A8C69764-26FC-4294-B31F-C39576061435}" name="Column8674" dataDxfId="15379" totalsRowDxfId="15378"/>
    <tableColumn id="8696" xr3:uid="{FD7F9B67-C38A-43DF-A88C-A94F557C9A32}" name="Column8675" dataDxfId="15377" totalsRowDxfId="15376"/>
    <tableColumn id="8697" xr3:uid="{C415013E-3E3B-478C-9701-7EAA704E74D6}" name="Column8676" dataDxfId="15375" totalsRowDxfId="15374"/>
    <tableColumn id="8698" xr3:uid="{9E636E9B-5FA6-4C05-A3C0-7F2189037D73}" name="Column8677" dataDxfId="15373" totalsRowDxfId="15372"/>
    <tableColumn id="8699" xr3:uid="{DEC60C43-5D77-4B2D-897C-A2201BE34502}" name="Column8678" dataDxfId="15371" totalsRowDxfId="15370"/>
    <tableColumn id="8700" xr3:uid="{6049D314-A036-412F-9D3C-D6A008DE07DB}" name="Column8679" dataDxfId="15369" totalsRowDxfId="15368"/>
    <tableColumn id="8701" xr3:uid="{8B78A3F6-9B8E-4FE1-8927-C2A0ABB55487}" name="Column8680" dataDxfId="15367" totalsRowDxfId="15366"/>
    <tableColumn id="8702" xr3:uid="{B6706D27-516E-4FBC-AA62-9468A8A9748D}" name="Column8681" dataDxfId="15365" totalsRowDxfId="15364"/>
    <tableColumn id="8703" xr3:uid="{C5F885EE-14BA-4C6D-9F54-9AE68CBE20A7}" name="Column8682" dataDxfId="15363" totalsRowDxfId="15362"/>
    <tableColumn id="8704" xr3:uid="{84179B5B-BD45-4CB6-8C96-7FFE026DAD2C}" name="Column8683" dataDxfId="15361" totalsRowDxfId="15360"/>
    <tableColumn id="8705" xr3:uid="{75EF5BEB-C863-456B-9AAD-A8F98B35D08E}" name="Column8684" dataDxfId="15359" totalsRowDxfId="15358"/>
    <tableColumn id="8706" xr3:uid="{25B96993-412F-45B8-B61F-52BCD0387F4F}" name="Column8685" dataDxfId="15357" totalsRowDxfId="15356"/>
    <tableColumn id="8707" xr3:uid="{4F8C6BFB-7023-4D94-89F2-383072E1DD3D}" name="Column8686" dataDxfId="15355" totalsRowDxfId="15354"/>
    <tableColumn id="8708" xr3:uid="{0C5864CD-726B-4CD3-8C4E-86693AED7878}" name="Column8687" dataDxfId="15353" totalsRowDxfId="15352"/>
    <tableColumn id="8709" xr3:uid="{BEB27C85-97FC-4269-B0A4-38A96828B85B}" name="Column8688" dataDxfId="15351" totalsRowDxfId="15350"/>
    <tableColumn id="8710" xr3:uid="{D9C8AD94-C467-46BF-934C-8F3CDBC7C818}" name="Column8689" dataDxfId="15349" totalsRowDxfId="15348"/>
    <tableColumn id="8711" xr3:uid="{06B7FDD8-A9CA-4A69-8AD2-D60503D0DA04}" name="Column8690" dataDxfId="15347" totalsRowDxfId="15346"/>
    <tableColumn id="8712" xr3:uid="{47DA6A10-1DA8-4C0B-B1FF-ABB441EC1109}" name="Column8691" dataDxfId="15345" totalsRowDxfId="15344"/>
    <tableColumn id="8713" xr3:uid="{D12775B7-BDA3-4B73-93DC-DF7149F87866}" name="Column8692" dataDxfId="15343" totalsRowDxfId="15342"/>
    <tableColumn id="8714" xr3:uid="{7421FB9A-D49D-4541-9051-4334A43DBE69}" name="Column8693" dataDxfId="15341" totalsRowDxfId="15340"/>
    <tableColumn id="8715" xr3:uid="{CD4E407B-F105-45CF-B345-01EE01646C9A}" name="Column8694" dataDxfId="15339" totalsRowDxfId="15338"/>
    <tableColumn id="8716" xr3:uid="{6D304293-E22E-4CA5-8AC7-778A43113899}" name="Column8695" dataDxfId="15337" totalsRowDxfId="15336"/>
    <tableColumn id="8717" xr3:uid="{2E069DA2-6F77-44B9-93AA-C28CB3EBB086}" name="Column8696" dataDxfId="15335" totalsRowDxfId="15334"/>
    <tableColumn id="8718" xr3:uid="{3C6A7CFE-D710-441C-AF80-1E792AA49303}" name="Column8697" dataDxfId="15333" totalsRowDxfId="15332"/>
    <tableColumn id="8719" xr3:uid="{430FCD4D-471C-4AC0-9C0D-E00E78E8A995}" name="Column8698" dataDxfId="15331" totalsRowDxfId="15330"/>
    <tableColumn id="8720" xr3:uid="{B8A98B42-4504-4BC5-8188-9136132541F1}" name="Column8699" dataDxfId="15329" totalsRowDxfId="15328"/>
    <tableColumn id="8721" xr3:uid="{0396CFF7-715A-4582-B591-A127FA6C95D6}" name="Column8700" dataDxfId="15327" totalsRowDxfId="15326"/>
    <tableColumn id="8722" xr3:uid="{F9CAC9A1-ADE8-46B5-BB13-BFFE8BAA1A53}" name="Column8701" dataDxfId="15325" totalsRowDxfId="15324"/>
    <tableColumn id="8723" xr3:uid="{7EBFC97E-0241-4555-B696-CF8A8E48653A}" name="Column8702" dataDxfId="15323" totalsRowDxfId="15322"/>
    <tableColumn id="8724" xr3:uid="{94A1851C-77BF-4AF0-93FF-CC7C3625EE8E}" name="Column8703" dataDxfId="15321" totalsRowDxfId="15320"/>
    <tableColumn id="8725" xr3:uid="{431E15C0-EFAC-4650-839A-55A581E16DAC}" name="Column8704" dataDxfId="15319" totalsRowDxfId="15318"/>
    <tableColumn id="8726" xr3:uid="{451C86BF-DDFD-4513-AEF6-E7A49DC6B76B}" name="Column8705" dataDxfId="15317" totalsRowDxfId="15316"/>
    <tableColumn id="8727" xr3:uid="{A14A0570-8D4F-453F-A1C0-538BDA26181C}" name="Column8706" dataDxfId="15315" totalsRowDxfId="15314"/>
    <tableColumn id="8728" xr3:uid="{CDDA676D-E45A-4F48-A7ED-07E184B97636}" name="Column8707" dataDxfId="15313" totalsRowDxfId="15312"/>
    <tableColumn id="8729" xr3:uid="{FA07EA46-BF3A-4D52-8693-3FFAB658796F}" name="Column8708" dataDxfId="15311" totalsRowDxfId="15310"/>
    <tableColumn id="8730" xr3:uid="{6F2578CC-927E-440C-9D7A-39EB07C06671}" name="Column8709" dataDxfId="15309" totalsRowDxfId="15308"/>
    <tableColumn id="8731" xr3:uid="{258EE2D1-BD6B-46C2-83B6-6D41719CCEF6}" name="Column8710" dataDxfId="15307" totalsRowDxfId="15306"/>
    <tableColumn id="8732" xr3:uid="{4E9CA356-20BF-42BE-8CD6-4B002CB63E4F}" name="Column8711" dataDxfId="15305" totalsRowDxfId="15304"/>
    <tableColumn id="8733" xr3:uid="{C6F36C24-A2EC-4F3F-AEFF-EA0B1F7A1310}" name="Column8712" dataDxfId="15303" totalsRowDxfId="15302"/>
    <tableColumn id="8734" xr3:uid="{F804F6F8-3C53-4020-AA58-6EB22F17EACB}" name="Column8713" dataDxfId="15301" totalsRowDxfId="15300"/>
    <tableColumn id="8735" xr3:uid="{9FB09458-DFBF-4761-B89B-E2F6094E5A1D}" name="Column8714" dataDxfId="15299" totalsRowDxfId="15298"/>
    <tableColumn id="8736" xr3:uid="{CE90AA83-9588-4D17-9735-1E82AE55B57A}" name="Column8715" dataDxfId="15297" totalsRowDxfId="15296"/>
    <tableColumn id="8737" xr3:uid="{D5509D66-3D1E-441D-8120-B62AB326861A}" name="Column8716" dataDxfId="15295" totalsRowDxfId="15294"/>
    <tableColumn id="8738" xr3:uid="{05D74B17-2C77-4F4A-9F30-3540F32F58A9}" name="Column8717" dataDxfId="15293" totalsRowDxfId="15292"/>
    <tableColumn id="8739" xr3:uid="{B9413D88-20F8-406E-996B-B24A5E032F18}" name="Column8718" dataDxfId="15291" totalsRowDxfId="15290"/>
    <tableColumn id="8740" xr3:uid="{177B52B6-AE55-4513-AF80-F410DD620039}" name="Column8719" dataDxfId="15289" totalsRowDxfId="15288"/>
    <tableColumn id="8741" xr3:uid="{CF9A9A38-3BA0-40CF-B8C4-FE481EB31F03}" name="Column8720" dataDxfId="15287" totalsRowDxfId="15286"/>
    <tableColumn id="8742" xr3:uid="{69E374F6-5BC7-40DD-A998-DED2351FCC15}" name="Column8721" dataDxfId="15285" totalsRowDxfId="15284"/>
    <tableColumn id="8743" xr3:uid="{9FD50C33-546C-46F7-9890-C66BC4A64A74}" name="Column8722" dataDxfId="15283" totalsRowDxfId="15282"/>
    <tableColumn id="8744" xr3:uid="{4421FD69-75CC-4C3D-83D9-0AC5D83421C8}" name="Column8723" dataDxfId="15281" totalsRowDxfId="15280"/>
    <tableColumn id="8745" xr3:uid="{4E0D3AB7-83B6-40F3-9581-CB3C4650BB6B}" name="Column8724" dataDxfId="15279" totalsRowDxfId="15278"/>
    <tableColumn id="8746" xr3:uid="{77A9C4A9-92FE-4ACD-9C3A-C3BD0AA37BD2}" name="Column8725" dataDxfId="15277" totalsRowDxfId="15276"/>
    <tableColumn id="8747" xr3:uid="{7558E785-88E6-4DF0-95A7-36CF7F28026E}" name="Column8726" dataDxfId="15275" totalsRowDxfId="15274"/>
    <tableColumn id="8748" xr3:uid="{1180DA03-F266-47AF-B28A-DE4A2B93486C}" name="Column8727" dataDxfId="15273" totalsRowDxfId="15272"/>
    <tableColumn id="8749" xr3:uid="{D0A9B38A-013B-4DA4-90B0-AB4A8ED4C2EE}" name="Column8728" dataDxfId="15271" totalsRowDxfId="15270"/>
    <tableColumn id="8750" xr3:uid="{F7919678-D264-4F65-8C31-68B7608ABE5B}" name="Column8729" dataDxfId="15269" totalsRowDxfId="15268"/>
    <tableColumn id="8751" xr3:uid="{9E622304-20EB-4CF7-9739-3697562008C7}" name="Column8730" dataDxfId="15267" totalsRowDxfId="15266"/>
    <tableColumn id="8752" xr3:uid="{251B36D2-4720-4AB0-B737-E6CA2258BB3A}" name="Column8731" dataDxfId="15265" totalsRowDxfId="15264"/>
    <tableColumn id="8753" xr3:uid="{03BFBD84-B2BD-456C-8272-9E14F21DC7C2}" name="Column8732" dataDxfId="15263" totalsRowDxfId="15262"/>
    <tableColumn id="8754" xr3:uid="{82464CD2-F637-4EC4-AFB0-50595AC96047}" name="Column8733" dataDxfId="15261" totalsRowDxfId="15260"/>
    <tableColumn id="8755" xr3:uid="{AA531C17-3B41-458E-BA87-86F0451C9248}" name="Column8734" dataDxfId="15259" totalsRowDxfId="15258"/>
    <tableColumn id="8756" xr3:uid="{30457C3E-C982-44B0-B6C7-D9A49E652C1D}" name="Column8735" dataDxfId="15257" totalsRowDxfId="15256"/>
    <tableColumn id="8757" xr3:uid="{4B7201BA-CC5D-4590-A697-7CF1D8453C95}" name="Column8736" dataDxfId="15255" totalsRowDxfId="15254"/>
    <tableColumn id="8758" xr3:uid="{51DA4569-CE38-4749-98F8-475C21840548}" name="Column8737" dataDxfId="15253" totalsRowDxfId="15252"/>
    <tableColumn id="8759" xr3:uid="{E5988278-6198-48CB-A670-31B598661682}" name="Column8738" dataDxfId="15251" totalsRowDxfId="15250"/>
    <tableColumn id="8760" xr3:uid="{69F58133-D281-4EC6-9F25-A9FC26801583}" name="Column8739" dataDxfId="15249" totalsRowDxfId="15248"/>
    <tableColumn id="8761" xr3:uid="{8098A8D1-3B2F-460E-9985-BAB8D2491D13}" name="Column8740" dataDxfId="15247" totalsRowDxfId="15246"/>
    <tableColumn id="8762" xr3:uid="{E96E9F77-F1AF-43A3-84EA-12B92538DDCC}" name="Column8741" dataDxfId="15245" totalsRowDxfId="15244"/>
    <tableColumn id="8763" xr3:uid="{67EED8DB-C469-46FD-BF6C-303616D9C887}" name="Column8742" dataDxfId="15243" totalsRowDxfId="15242"/>
    <tableColumn id="8764" xr3:uid="{AE725131-1970-4727-97F2-59EF345FFB8C}" name="Column8743" dataDxfId="15241" totalsRowDxfId="15240"/>
    <tableColumn id="8765" xr3:uid="{2914E1E2-FB8D-4AC6-86A3-B99266AAB526}" name="Column8744" dataDxfId="15239" totalsRowDxfId="15238"/>
    <tableColumn id="8766" xr3:uid="{D36F1F5E-EEAF-4821-A6C7-D58D1CD847EF}" name="Column8745" dataDxfId="15237" totalsRowDxfId="15236"/>
    <tableColumn id="8767" xr3:uid="{76419036-3EFA-412B-8054-ED4C03D47BC0}" name="Column8746" dataDxfId="15235" totalsRowDxfId="15234"/>
    <tableColumn id="8768" xr3:uid="{39658DA2-F23C-4B4F-9993-4CC9E0402AA6}" name="Column8747" dataDxfId="15233" totalsRowDxfId="15232"/>
    <tableColumn id="8769" xr3:uid="{7335353F-34D2-472C-AC46-72D2D771FF0C}" name="Column8748" dataDxfId="15231" totalsRowDxfId="15230"/>
    <tableColumn id="8770" xr3:uid="{0200C0EE-54F9-479A-93E4-E51589CE1FBE}" name="Column8749" dataDxfId="15229" totalsRowDxfId="15228"/>
    <tableColumn id="8771" xr3:uid="{9C751F72-14D8-49BE-A28F-6564807857B3}" name="Column8750" dataDxfId="15227" totalsRowDxfId="15226"/>
    <tableColumn id="8772" xr3:uid="{E59B7914-6040-4046-B871-259811644EB0}" name="Column8751" dataDxfId="15225" totalsRowDxfId="15224"/>
    <tableColumn id="8773" xr3:uid="{5B273082-A7E4-4F54-8E9D-0E8998F2CA17}" name="Column8752" dataDxfId="15223" totalsRowDxfId="15222"/>
    <tableColumn id="8774" xr3:uid="{89F6BEC7-D62E-47A9-8158-F87DF11F76D0}" name="Column8753" dataDxfId="15221" totalsRowDxfId="15220"/>
    <tableColumn id="8775" xr3:uid="{FC5F30AD-A05B-48BB-8AAE-8E91AD64281A}" name="Column8754" dataDxfId="15219" totalsRowDxfId="15218"/>
    <tableColumn id="8776" xr3:uid="{4A95E3F8-CACF-4C31-8C80-3F444A91E242}" name="Column8755" dataDxfId="15217" totalsRowDxfId="15216"/>
    <tableColumn id="8777" xr3:uid="{1CBCFAC1-368C-447D-BF78-45E2E6E2C376}" name="Column8756" dataDxfId="15215" totalsRowDxfId="15214"/>
    <tableColumn id="8778" xr3:uid="{22B656B4-DA28-440D-8550-F38C8002825D}" name="Column8757" dataDxfId="15213" totalsRowDxfId="15212"/>
    <tableColumn id="8779" xr3:uid="{01D35739-B871-4B6B-848A-98F20D3AE7FB}" name="Column8758" dataDxfId="15211" totalsRowDxfId="15210"/>
    <tableColumn id="8780" xr3:uid="{44A14477-AB25-4B67-AF6C-2875CF19F493}" name="Column8759" dataDxfId="15209" totalsRowDxfId="15208"/>
    <tableColumn id="8781" xr3:uid="{026CA723-E78B-4CFC-B2CB-13D900CAD619}" name="Column8760" dataDxfId="15207" totalsRowDxfId="15206"/>
    <tableColumn id="8782" xr3:uid="{18031F18-78EB-4928-8EED-A710013D167E}" name="Column8761" dataDxfId="15205" totalsRowDxfId="15204"/>
    <tableColumn id="8783" xr3:uid="{1D13755C-6DB7-4533-99ED-A3050E430FD4}" name="Column8762" dataDxfId="15203" totalsRowDxfId="15202"/>
    <tableColumn id="8784" xr3:uid="{B21A2C2D-565E-4795-A624-D801FFE7BEC2}" name="Column8763" dataDxfId="15201" totalsRowDxfId="15200"/>
    <tableColumn id="8785" xr3:uid="{B11BED8B-8E6C-4B02-8443-E6ED8B5F42A7}" name="Column8764" dataDxfId="15199" totalsRowDxfId="15198"/>
    <tableColumn id="8786" xr3:uid="{42D09300-ED7A-432F-8258-998EE2CEFEAC}" name="Column8765" dataDxfId="15197" totalsRowDxfId="15196"/>
    <tableColumn id="8787" xr3:uid="{7D709D6F-E818-41A3-8A8C-73AA2144ADF6}" name="Column8766" dataDxfId="15195" totalsRowDxfId="15194"/>
    <tableColumn id="8788" xr3:uid="{C40184EA-4C2C-49AB-9680-A318361550CF}" name="Column8767" dataDxfId="15193" totalsRowDxfId="15192"/>
    <tableColumn id="8789" xr3:uid="{E9CC771E-7E29-453F-94F4-E35F36B47DE1}" name="Column8768" dataDxfId="15191" totalsRowDxfId="15190"/>
    <tableColumn id="8790" xr3:uid="{8E5DA649-950F-4B33-8345-3747B909461E}" name="Column8769" dataDxfId="15189" totalsRowDxfId="15188"/>
    <tableColumn id="8791" xr3:uid="{1FCB3135-44B4-4057-ADF5-3075697BE080}" name="Column8770" dataDxfId="15187" totalsRowDxfId="15186"/>
    <tableColumn id="8792" xr3:uid="{184D65D1-E28B-40B4-9DCA-63C85DBD7C9D}" name="Column8771" dataDxfId="15185" totalsRowDxfId="15184"/>
    <tableColumn id="8793" xr3:uid="{26D12D47-9812-42A2-BB35-B0359146FDD1}" name="Column8772" dataDxfId="15183" totalsRowDxfId="15182"/>
    <tableColumn id="8794" xr3:uid="{B5E9B2D1-B16A-40CC-A475-4702ED780DC1}" name="Column8773" dataDxfId="15181" totalsRowDxfId="15180"/>
    <tableColumn id="8795" xr3:uid="{BC382AA4-A63A-4B42-BB7E-AB24D7387326}" name="Column8774" dataDxfId="15179" totalsRowDxfId="15178"/>
    <tableColumn id="8796" xr3:uid="{C08CADCE-4296-4FFD-B7A9-4DA54AB52EE1}" name="Column8775" dataDxfId="15177" totalsRowDxfId="15176"/>
    <tableColumn id="8797" xr3:uid="{16E392E6-9BA9-4D3B-B8C6-3454691949AB}" name="Column8776" dataDxfId="15175" totalsRowDxfId="15174"/>
    <tableColumn id="8798" xr3:uid="{B9B10660-BA50-42E3-9A73-CE8EAB895B97}" name="Column8777" dataDxfId="15173" totalsRowDxfId="15172"/>
    <tableColumn id="8799" xr3:uid="{92DCA35C-8A69-426C-8D66-C364B601C664}" name="Column8778" dataDxfId="15171" totalsRowDxfId="15170"/>
    <tableColumn id="8800" xr3:uid="{55D8AEBE-0090-4054-BD1D-713BDA5BCAB7}" name="Column8779" dataDxfId="15169" totalsRowDxfId="15168"/>
    <tableColumn id="8801" xr3:uid="{9E312E37-4928-4621-B694-5F021C7BE9B4}" name="Column8780" dataDxfId="15167" totalsRowDxfId="15166"/>
    <tableColumn id="8802" xr3:uid="{01B324D1-D9D8-4666-B486-09E484529445}" name="Column8781" dataDxfId="15165" totalsRowDxfId="15164"/>
    <tableColumn id="8803" xr3:uid="{AF96B182-C329-4A36-9C6D-DBF8D47933A5}" name="Column8782" dataDxfId="15163" totalsRowDxfId="15162"/>
    <tableColumn id="8804" xr3:uid="{31B978CC-C5F2-43CA-8965-4C025C2F760B}" name="Column8783" dataDxfId="15161" totalsRowDxfId="15160"/>
    <tableColumn id="8805" xr3:uid="{2CA1711A-EE8B-4486-843E-9E45CAAE8CD9}" name="Column8784" dataDxfId="15159" totalsRowDxfId="15158"/>
    <tableColumn id="8806" xr3:uid="{1C493F90-78C5-4669-A587-2B9054B39A23}" name="Column8785" dataDxfId="15157" totalsRowDxfId="15156"/>
    <tableColumn id="8807" xr3:uid="{A81CF983-E0AF-4FF0-8621-7AFEB8C9F243}" name="Column8786" dataDxfId="15155" totalsRowDxfId="15154"/>
    <tableColumn id="8808" xr3:uid="{E02CCCAE-E44D-4523-A99A-AED29C48D4C0}" name="Column8787" dataDxfId="15153" totalsRowDxfId="15152"/>
    <tableColumn id="8809" xr3:uid="{EC87DDFB-1323-49E4-A7E4-FF40FD59FA0D}" name="Column8788" dataDxfId="15151" totalsRowDxfId="15150"/>
    <tableColumn id="8810" xr3:uid="{3752A1D3-9705-4B83-BD15-4D8E613AE6ED}" name="Column8789" dataDxfId="15149" totalsRowDxfId="15148"/>
    <tableColumn id="8811" xr3:uid="{7C9A8555-2C16-43C2-93BF-09DF61E2188E}" name="Column8790" dataDxfId="15147" totalsRowDxfId="15146"/>
    <tableColumn id="8812" xr3:uid="{182E2E74-4C91-47C2-9518-A399C441856C}" name="Column8791" dataDxfId="15145" totalsRowDxfId="15144"/>
    <tableColumn id="8813" xr3:uid="{B30C5177-BD9E-4B33-8D6A-25CB8490479E}" name="Column8792" dataDxfId="15143" totalsRowDxfId="15142"/>
    <tableColumn id="8814" xr3:uid="{4594A8A7-309A-4B0C-A63D-067CE1821EC1}" name="Column8793" dataDxfId="15141" totalsRowDxfId="15140"/>
    <tableColumn id="8815" xr3:uid="{314DCEB3-12F0-43AA-BE5E-F9E2B3C43FCE}" name="Column8794" dataDxfId="15139" totalsRowDxfId="15138"/>
    <tableColumn id="8816" xr3:uid="{B9853D8B-AEB4-405D-B672-ECC9B6FA0E82}" name="Column8795" dataDxfId="15137" totalsRowDxfId="15136"/>
    <tableColumn id="8817" xr3:uid="{ABB16A9D-BEBB-42BD-9ADE-C9F489D6519A}" name="Column8796" dataDxfId="15135" totalsRowDxfId="15134"/>
    <tableColumn id="8818" xr3:uid="{0FC7F4E2-853D-4201-B3E1-783D121EFE10}" name="Column8797" dataDxfId="15133" totalsRowDxfId="15132"/>
    <tableColumn id="8819" xr3:uid="{7825C71D-8E61-49FA-817E-86CFA175BFC0}" name="Column8798" dataDxfId="15131" totalsRowDxfId="15130"/>
    <tableColumn id="8820" xr3:uid="{7A02280A-6C1D-4AB7-8A44-688E890319D8}" name="Column8799" dataDxfId="15129" totalsRowDxfId="15128"/>
    <tableColumn id="8821" xr3:uid="{56041909-EA28-410A-9772-615655C8D0BB}" name="Column8800" dataDxfId="15127" totalsRowDxfId="15126"/>
    <tableColumn id="8822" xr3:uid="{9A7C9B09-3B7B-47A3-B825-1E938C23C414}" name="Column8801" dataDxfId="15125" totalsRowDxfId="15124"/>
    <tableColumn id="8823" xr3:uid="{4844BD31-2923-49A8-ACDC-30FD1BD57B4A}" name="Column8802" dataDxfId="15123" totalsRowDxfId="15122"/>
    <tableColumn id="8824" xr3:uid="{D4525176-2D1B-4A85-95FB-D1B9D004FB8A}" name="Column8803" dataDxfId="15121" totalsRowDxfId="15120"/>
    <tableColumn id="8825" xr3:uid="{B39AD9FC-50B3-497A-B926-5211A5DAEE9E}" name="Column8804" dataDxfId="15119" totalsRowDxfId="15118"/>
    <tableColumn id="8826" xr3:uid="{8DE86125-32A4-480F-B863-D64111D3284B}" name="Column8805" dataDxfId="15117" totalsRowDxfId="15116"/>
    <tableColumn id="8827" xr3:uid="{EC0125ED-45D5-41B6-90F0-B43D3153872F}" name="Column8806" dataDxfId="15115" totalsRowDxfId="15114"/>
    <tableColumn id="8828" xr3:uid="{D174D0BA-AE95-4254-8FA9-3E9DB0C4F9C2}" name="Column8807" dataDxfId="15113" totalsRowDxfId="15112"/>
    <tableColumn id="8829" xr3:uid="{1EA59BEF-D68D-4724-92C5-95C0DFFB6A0C}" name="Column8808" dataDxfId="15111" totalsRowDxfId="15110"/>
    <tableColumn id="8830" xr3:uid="{EA0F21A9-C1FD-4217-B45A-E53A9D1C4016}" name="Column8809" dataDxfId="15109" totalsRowDxfId="15108"/>
    <tableColumn id="8831" xr3:uid="{96E6B84A-7891-4645-A1A7-788F886B1D88}" name="Column8810" dataDxfId="15107" totalsRowDxfId="15106"/>
    <tableColumn id="8832" xr3:uid="{C69BC15B-FDF2-4192-9D95-57D7F2331759}" name="Column8811" dataDxfId="15105" totalsRowDxfId="15104"/>
    <tableColumn id="8833" xr3:uid="{C53EE7D0-C855-43FE-A68D-F1D6CF03380A}" name="Column8812" dataDxfId="15103" totalsRowDxfId="15102"/>
    <tableColumn id="8834" xr3:uid="{B77077EE-C843-4860-8C2E-31CC180A54BC}" name="Column8813" dataDxfId="15101" totalsRowDxfId="15100"/>
    <tableColumn id="8835" xr3:uid="{83E18C41-E7B3-44A5-BE76-E81C07DD7606}" name="Column8814" dataDxfId="15099" totalsRowDxfId="15098"/>
    <tableColumn id="8836" xr3:uid="{F58C5023-D753-4B2D-B9D8-260ECB0BC7A0}" name="Column8815" dataDxfId="15097" totalsRowDxfId="15096"/>
    <tableColumn id="8837" xr3:uid="{C3AF27E1-9207-44C3-83C2-F6FD8231234E}" name="Column8816" dataDxfId="15095" totalsRowDxfId="15094"/>
    <tableColumn id="8838" xr3:uid="{A203F63D-06D7-4ED2-80BF-EDA866C93CBA}" name="Column8817" dataDxfId="15093" totalsRowDxfId="15092"/>
    <tableColumn id="8839" xr3:uid="{A426103C-7C6E-4D9F-87A0-1D9D3984ACAF}" name="Column8818" dataDxfId="15091" totalsRowDxfId="15090"/>
    <tableColumn id="8840" xr3:uid="{7B8D95D4-461D-40DD-B5BF-7356A5538D5C}" name="Column8819" dataDxfId="15089" totalsRowDxfId="15088"/>
    <tableColumn id="8841" xr3:uid="{1CC8488A-1331-403A-AB41-84E928D72ECD}" name="Column8820" dataDxfId="15087" totalsRowDxfId="15086"/>
    <tableColumn id="8842" xr3:uid="{90712287-D09F-4E1D-BF74-A27EAD81FD36}" name="Column8821" dataDxfId="15085" totalsRowDxfId="15084"/>
    <tableColumn id="8843" xr3:uid="{2F7EEE9E-1321-4713-8158-3D0C0D1DF068}" name="Column8822" dataDxfId="15083" totalsRowDxfId="15082"/>
    <tableColumn id="8844" xr3:uid="{E97541B7-BFE7-4B46-A493-3B6A4AE04A04}" name="Column8823" dataDxfId="15081" totalsRowDxfId="15080"/>
    <tableColumn id="8845" xr3:uid="{89F7E0DB-0F4A-4A25-9367-0DA0F90B74F8}" name="Column8824" dataDxfId="15079" totalsRowDxfId="15078"/>
    <tableColumn id="8846" xr3:uid="{A1AFC9FB-9199-427E-8939-B4B0BD4C9DF1}" name="Column8825" dataDxfId="15077" totalsRowDxfId="15076"/>
    <tableColumn id="8847" xr3:uid="{3FA4BBBD-0E17-4902-B3DF-7E176C4AC247}" name="Column8826" dataDxfId="15075" totalsRowDxfId="15074"/>
    <tableColumn id="8848" xr3:uid="{8A91F8F1-E9FD-4964-ABBF-0A9734FE3A84}" name="Column8827" dataDxfId="15073" totalsRowDxfId="15072"/>
    <tableColumn id="8849" xr3:uid="{69256BDE-8B81-44EE-8072-B55A844E95E4}" name="Column8828" dataDxfId="15071" totalsRowDxfId="15070"/>
    <tableColumn id="8850" xr3:uid="{89A479B2-7680-43AB-92B0-D7DCF314EF4D}" name="Column8829" dataDxfId="15069" totalsRowDxfId="15068"/>
    <tableColumn id="8851" xr3:uid="{6CFA5082-AFBF-4A38-80E9-FEC05C7D996B}" name="Column8830" dataDxfId="15067" totalsRowDxfId="15066"/>
    <tableColumn id="8852" xr3:uid="{5B1A2BE1-70EE-4546-BC83-33D47A55FA25}" name="Column8831" dataDxfId="15065" totalsRowDxfId="15064"/>
    <tableColumn id="8853" xr3:uid="{DCDC011B-D740-47B0-9880-BAE1C25746D6}" name="Column8832" dataDxfId="15063" totalsRowDxfId="15062"/>
    <tableColumn id="8854" xr3:uid="{15C41870-2D1C-409C-A977-B642B261F6B5}" name="Column8833" dataDxfId="15061" totalsRowDxfId="15060"/>
    <tableColumn id="8855" xr3:uid="{03160737-C608-4E28-9785-2D4B421B4751}" name="Column8834" dataDxfId="15059" totalsRowDxfId="15058"/>
    <tableColumn id="8856" xr3:uid="{2B27F886-902D-4BE2-9835-448FA3C4FA63}" name="Column8835" dataDxfId="15057" totalsRowDxfId="15056"/>
    <tableColumn id="8857" xr3:uid="{19D2D1AD-F0CE-4352-BA18-7E69CD22707D}" name="Column8836" dataDxfId="15055" totalsRowDxfId="15054"/>
    <tableColumn id="8858" xr3:uid="{CC8B5EB5-D2BA-41D0-A123-D2A0FDE4D97F}" name="Column8837" dataDxfId="15053" totalsRowDxfId="15052"/>
    <tableColumn id="8859" xr3:uid="{5F18918B-A3B4-46E0-AB07-730709E397C0}" name="Column8838" dataDxfId="15051" totalsRowDxfId="15050"/>
    <tableColumn id="8860" xr3:uid="{62C41BD5-589B-4F84-A301-545E82578F25}" name="Column8839" dataDxfId="15049" totalsRowDxfId="15048"/>
    <tableColumn id="8861" xr3:uid="{D66550CC-2BFB-43EC-9FD5-0F10F65E2AF6}" name="Column8840" dataDxfId="15047" totalsRowDxfId="15046"/>
    <tableColumn id="8862" xr3:uid="{8F379C14-0281-4F0C-8AD1-8EE3E2ED544D}" name="Column8841" dataDxfId="15045" totalsRowDxfId="15044"/>
    <tableColumn id="8863" xr3:uid="{1FF8648C-F000-444F-8B83-9F8F88BF856F}" name="Column8842" dataDxfId="15043" totalsRowDxfId="15042"/>
    <tableColumn id="8864" xr3:uid="{E3D5F24D-34F3-4A94-BB26-77D5E81472B5}" name="Column8843" dataDxfId="15041" totalsRowDxfId="15040"/>
    <tableColumn id="8865" xr3:uid="{11AC44C5-745D-4CD9-B2FB-4AF5EFBFA2FD}" name="Column8844" dataDxfId="15039" totalsRowDxfId="15038"/>
    <tableColumn id="8866" xr3:uid="{0C549279-5030-446E-BE17-037ADEDAE72A}" name="Column8845" dataDxfId="15037" totalsRowDxfId="15036"/>
    <tableColumn id="8867" xr3:uid="{9B724491-B518-442E-861A-48AFD2FF1A47}" name="Column8846" dataDxfId="15035" totalsRowDxfId="15034"/>
    <tableColumn id="8868" xr3:uid="{F0C862E0-8A89-4D27-A827-58437B2AC13B}" name="Column8847" dataDxfId="15033" totalsRowDxfId="15032"/>
    <tableColumn id="8869" xr3:uid="{F3483667-0466-4A50-AB98-78C056271105}" name="Column8848" dataDxfId="15031" totalsRowDxfId="15030"/>
    <tableColumn id="8870" xr3:uid="{534A2133-A7FD-4102-97C9-ABA7D0305498}" name="Column8849" dataDxfId="15029" totalsRowDxfId="15028"/>
    <tableColumn id="8871" xr3:uid="{370F5019-A830-4618-AC6A-4A202E13686E}" name="Column8850" dataDxfId="15027" totalsRowDxfId="15026"/>
    <tableColumn id="8872" xr3:uid="{7342258E-B032-472B-AFC7-586B059DFB20}" name="Column8851" dataDxfId="15025" totalsRowDxfId="15024"/>
    <tableColumn id="8873" xr3:uid="{5120F076-11FF-4BDA-BACD-6FE1417871CB}" name="Column8852" dataDxfId="15023" totalsRowDxfId="15022"/>
    <tableColumn id="8874" xr3:uid="{AD1BF491-B6B9-401B-966F-A6FFB089C4FF}" name="Column8853" dataDxfId="15021" totalsRowDxfId="15020"/>
    <tableColumn id="8875" xr3:uid="{B911E007-760A-4360-AEC9-C5769731A434}" name="Column8854" dataDxfId="15019" totalsRowDxfId="15018"/>
    <tableColumn id="8876" xr3:uid="{680E0574-6AA0-40A1-8DA4-4F4304C8D6D2}" name="Column8855" dataDxfId="15017" totalsRowDxfId="15016"/>
    <tableColumn id="8877" xr3:uid="{57FF2EAF-F1D2-430C-8C71-5CD1EDE8D86D}" name="Column8856" dataDxfId="15015" totalsRowDxfId="15014"/>
    <tableColumn id="8878" xr3:uid="{516943AD-08F0-484C-A98A-888C9BCB003A}" name="Column8857" dataDxfId="15013" totalsRowDxfId="15012"/>
    <tableColumn id="8879" xr3:uid="{4654DA9A-2E3E-4B0A-AD39-B3CDA943797B}" name="Column8858" dataDxfId="15011" totalsRowDxfId="15010"/>
    <tableColumn id="8880" xr3:uid="{7ADF7D6C-C877-4693-B1EB-F24AFB1372D2}" name="Column8859" dataDxfId="15009" totalsRowDxfId="15008"/>
    <tableColumn id="8881" xr3:uid="{4D0D8183-7193-4829-8DD5-7ECE435D496A}" name="Column8860" dataDxfId="15007" totalsRowDxfId="15006"/>
    <tableColumn id="8882" xr3:uid="{66D796EA-A278-4877-8CBA-2EE9B3F14CAD}" name="Column8861" dataDxfId="15005" totalsRowDxfId="15004"/>
    <tableColumn id="8883" xr3:uid="{8B1A21E0-CFCE-46CB-BEAC-E2453E0DD2C5}" name="Column8862" dataDxfId="15003" totalsRowDxfId="15002"/>
    <tableColumn id="8884" xr3:uid="{298A8258-A6A9-4AE6-A565-F1950F6BACFF}" name="Column8863" dataDxfId="15001" totalsRowDxfId="15000"/>
    <tableColumn id="8885" xr3:uid="{7361A7C9-AC24-4E35-9177-89106B4601E4}" name="Column8864" dataDxfId="14999" totalsRowDxfId="14998"/>
    <tableColumn id="8886" xr3:uid="{99B3F68E-9797-420D-9E9A-318F617DFF2A}" name="Column8865" dataDxfId="14997" totalsRowDxfId="14996"/>
    <tableColumn id="8887" xr3:uid="{22A952AE-52B0-4264-8E38-496B81324FC8}" name="Column8866" dataDxfId="14995" totalsRowDxfId="14994"/>
    <tableColumn id="8888" xr3:uid="{CBCCC770-08A6-4343-B5B5-4AE6537A21DD}" name="Column8867" dataDxfId="14993" totalsRowDxfId="14992"/>
    <tableColumn id="8889" xr3:uid="{CCEE33D8-0599-44EE-92D3-DC6E886DD15C}" name="Column8868" dataDxfId="14991" totalsRowDxfId="14990"/>
    <tableColumn id="8890" xr3:uid="{F31A7709-BAF6-4295-A86C-515EB26D8B0E}" name="Column8869" dataDxfId="14989" totalsRowDxfId="14988"/>
    <tableColumn id="8891" xr3:uid="{78B685C7-4475-48AB-B49A-891D4F17C022}" name="Column8870" dataDxfId="14987" totalsRowDxfId="14986"/>
    <tableColumn id="8892" xr3:uid="{4BD87448-0A62-40D6-ABE1-39D0AF7D48C7}" name="Column8871" dataDxfId="14985" totalsRowDxfId="14984"/>
    <tableColumn id="8893" xr3:uid="{CED8586D-866B-4A26-ADE4-67AA115A3CE2}" name="Column8872" dataDxfId="14983" totalsRowDxfId="14982"/>
    <tableColumn id="8894" xr3:uid="{1D008CD6-E730-485F-9695-6E0823AEA9A7}" name="Column8873" dataDxfId="14981" totalsRowDxfId="14980"/>
    <tableColumn id="8895" xr3:uid="{A421BB58-E137-49BC-A4DB-2E1354285E9E}" name="Column8874" dataDxfId="14979" totalsRowDxfId="14978"/>
    <tableColumn id="8896" xr3:uid="{E6C36989-BCAC-4125-BF4A-6A66CF7C21B8}" name="Column8875" dataDxfId="14977" totalsRowDxfId="14976"/>
    <tableColumn id="8897" xr3:uid="{9D57286D-A22B-4F84-95DD-50CBC91960DE}" name="Column8876" dataDxfId="14975" totalsRowDxfId="14974"/>
    <tableColumn id="8898" xr3:uid="{224AB019-9BBB-4CD9-9C62-07445D16EFF7}" name="Column8877" dataDxfId="14973" totalsRowDxfId="14972"/>
    <tableColumn id="8899" xr3:uid="{DB203DD9-1AB7-4889-961D-D5AACEF421DE}" name="Column8878" dataDxfId="14971" totalsRowDxfId="14970"/>
    <tableColumn id="8900" xr3:uid="{269BBAD4-7536-4AF8-925D-C0F963D98756}" name="Column8879" dataDxfId="14969" totalsRowDxfId="14968"/>
    <tableColumn id="8901" xr3:uid="{15C84311-2AEA-4E61-B390-00270D77579A}" name="Column8880" dataDxfId="14967" totalsRowDxfId="14966"/>
    <tableColumn id="8902" xr3:uid="{D0B2E705-B751-4DC3-B77D-5C9EAFF9CC5A}" name="Column8881" dataDxfId="14965" totalsRowDxfId="14964"/>
    <tableColumn id="8903" xr3:uid="{7E5683CA-6B28-4394-9DC3-83606A0BC922}" name="Column8882" dataDxfId="14963" totalsRowDxfId="14962"/>
    <tableColumn id="8904" xr3:uid="{5B603023-D989-4D28-AAE9-4061707ED2D6}" name="Column8883" dataDxfId="14961" totalsRowDxfId="14960"/>
    <tableColumn id="8905" xr3:uid="{F2E0B5FE-6A33-4E10-9704-9E6E5B9A914D}" name="Column8884" dataDxfId="14959" totalsRowDxfId="14958"/>
    <tableColumn id="8906" xr3:uid="{011317EC-5CE7-4C6E-9C4E-6375D865D88D}" name="Column8885" dataDxfId="14957" totalsRowDxfId="14956"/>
    <tableColumn id="8907" xr3:uid="{E8CFAFD3-D097-4B42-A0BA-AC9CE8373312}" name="Column8886" dataDxfId="14955" totalsRowDxfId="14954"/>
    <tableColumn id="8908" xr3:uid="{2BEDA006-4EDF-47DA-ACE2-B52019E28AEF}" name="Column8887" dataDxfId="14953" totalsRowDxfId="14952"/>
    <tableColumn id="8909" xr3:uid="{9910C064-7A12-43FB-B164-FE768D43ED1A}" name="Column8888" dataDxfId="14951" totalsRowDxfId="14950"/>
    <tableColumn id="8910" xr3:uid="{C67351AB-33D2-4C88-8998-9E11D0BB4C05}" name="Column8889" dataDxfId="14949" totalsRowDxfId="14948"/>
    <tableColumn id="8911" xr3:uid="{55E801F9-474B-4E66-A32C-D92E3F74C31C}" name="Column8890" dataDxfId="14947" totalsRowDxfId="14946"/>
    <tableColumn id="8912" xr3:uid="{3CEC56BD-7F0E-426D-B181-17E742863902}" name="Column8891" dataDxfId="14945" totalsRowDxfId="14944"/>
    <tableColumn id="8913" xr3:uid="{4344C10E-ABE1-40D3-8F34-12EEEEED5F17}" name="Column8892" dataDxfId="14943" totalsRowDxfId="14942"/>
    <tableColumn id="8914" xr3:uid="{3CA0BA3F-493A-447F-B24B-4A59319C6A73}" name="Column8893" dataDxfId="14941" totalsRowDxfId="14940"/>
    <tableColumn id="8915" xr3:uid="{7F3B68D7-8DA9-4644-97F2-4701A8AFF9D5}" name="Column8894" dataDxfId="14939" totalsRowDxfId="14938"/>
    <tableColumn id="8916" xr3:uid="{28B77A64-986F-4201-9A85-259737F9AB84}" name="Column8895" dataDxfId="14937" totalsRowDxfId="14936"/>
    <tableColumn id="8917" xr3:uid="{626B4864-AC67-42DD-BAA9-7CC328FA0581}" name="Column8896" dataDxfId="14935" totalsRowDxfId="14934"/>
    <tableColumn id="8918" xr3:uid="{18157228-4795-444B-BCB3-8949F47BD6E0}" name="Column8897" dataDxfId="14933" totalsRowDxfId="14932"/>
    <tableColumn id="8919" xr3:uid="{5B0F201C-DB09-4F3F-A174-5FB1EA8DB1BC}" name="Column8898" dataDxfId="14931" totalsRowDxfId="14930"/>
    <tableColumn id="8920" xr3:uid="{E6E06B2F-88FA-4DBD-885B-3AB8C2919ED8}" name="Column8899" dataDxfId="14929" totalsRowDxfId="14928"/>
    <tableColumn id="8921" xr3:uid="{BFEAA9D2-2B5F-4D7C-BE50-B76654A7F3F9}" name="Column8900" dataDxfId="14927" totalsRowDxfId="14926"/>
    <tableColumn id="8922" xr3:uid="{3274912E-6FE9-49DA-8532-AACBCDD59E21}" name="Column8901" dataDxfId="14925" totalsRowDxfId="14924"/>
    <tableColumn id="8923" xr3:uid="{BA0069DC-E522-44FB-82BA-F0C952A657FD}" name="Column8902" dataDxfId="14923" totalsRowDxfId="14922"/>
    <tableColumn id="8924" xr3:uid="{4100172B-DA98-44EC-9228-390C870802E0}" name="Column8903" dataDxfId="14921" totalsRowDxfId="14920"/>
    <tableColumn id="8925" xr3:uid="{FBBD6D7D-E953-43B9-9013-A2268ABEC0A3}" name="Column8904" dataDxfId="14919" totalsRowDxfId="14918"/>
    <tableColumn id="8926" xr3:uid="{0D64AF9F-C461-4227-93B5-50ED57915172}" name="Column8905" dataDxfId="14917" totalsRowDxfId="14916"/>
    <tableColumn id="8927" xr3:uid="{8393D8A7-C474-4444-855B-50FD329C0C2F}" name="Column8906" dataDxfId="14915" totalsRowDxfId="14914"/>
    <tableColumn id="8928" xr3:uid="{145E3E18-16C2-4508-A97F-694F9B0BEC48}" name="Column8907" dataDxfId="14913" totalsRowDxfId="14912"/>
    <tableColumn id="8929" xr3:uid="{0D2EC15C-2309-42A5-A346-70831955A1DE}" name="Column8908" dataDxfId="14911" totalsRowDxfId="14910"/>
    <tableColumn id="8930" xr3:uid="{69D2BF2E-75D5-455C-8913-06CFDCD0EE6C}" name="Column8909" dataDxfId="14909" totalsRowDxfId="14908"/>
    <tableColumn id="8931" xr3:uid="{C5C237CA-3D0A-443A-9BA6-83E0F91998A9}" name="Column8910" dataDxfId="14907" totalsRowDxfId="14906"/>
    <tableColumn id="8932" xr3:uid="{4634CBCA-4A9F-47AE-AB64-BD9F1768BA16}" name="Column8911" dataDxfId="14905" totalsRowDxfId="14904"/>
    <tableColumn id="8933" xr3:uid="{45E132FC-3C84-42F3-9C2D-726457F9015B}" name="Column8912" dataDxfId="14903" totalsRowDxfId="14902"/>
    <tableColumn id="8934" xr3:uid="{0F94D39C-D66F-4C3E-ADA1-20BD6BEAA1BC}" name="Column8913" dataDxfId="14901" totalsRowDxfId="14900"/>
    <tableColumn id="8935" xr3:uid="{7754EEFE-351A-4931-982B-4A5B04BC7281}" name="Column8914" dataDxfId="14899" totalsRowDxfId="14898"/>
    <tableColumn id="8936" xr3:uid="{95D413CF-0675-4577-A580-83ECCF6D8D40}" name="Column8915" dataDxfId="14897" totalsRowDxfId="14896"/>
    <tableColumn id="8937" xr3:uid="{A5D70770-190E-49B8-BDFF-EBBEC31D161A}" name="Column8916" dataDxfId="14895" totalsRowDxfId="14894"/>
    <tableColumn id="8938" xr3:uid="{4E07BF82-7EE9-41C0-9480-F389CE5C267B}" name="Column8917" dataDxfId="14893" totalsRowDxfId="14892"/>
    <tableColumn id="8939" xr3:uid="{76DD5631-A4FC-4686-B3A6-22D1B6B40E6B}" name="Column8918" dataDxfId="14891" totalsRowDxfId="14890"/>
    <tableColumn id="8940" xr3:uid="{397A83FF-0A27-4FD5-809A-8CF376BDAF01}" name="Column8919" dataDxfId="14889" totalsRowDxfId="14888"/>
    <tableColumn id="8941" xr3:uid="{5FA37926-6BB2-42E5-8ECF-B10EC1705672}" name="Column8920" dataDxfId="14887" totalsRowDxfId="14886"/>
    <tableColumn id="8942" xr3:uid="{D4443A49-F588-49AA-8ECF-393C2D09F27E}" name="Column8921" dataDxfId="14885" totalsRowDxfId="14884"/>
    <tableColumn id="8943" xr3:uid="{2F5DA56B-B59B-4137-BC66-DAA952BB1C9E}" name="Column8922" dataDxfId="14883" totalsRowDxfId="14882"/>
    <tableColumn id="8944" xr3:uid="{DC9D9413-5731-4FA7-A86E-BA2DE9DF7DC4}" name="Column8923" dataDxfId="14881" totalsRowDxfId="14880"/>
    <tableColumn id="8945" xr3:uid="{5235AC2B-ECD1-40CE-9B9F-1D0C0B4F1B27}" name="Column8924" dataDxfId="14879" totalsRowDxfId="14878"/>
    <tableColumn id="8946" xr3:uid="{D42C3BEF-D1AA-45DD-9470-F503A1F424CA}" name="Column8925" dataDxfId="14877" totalsRowDxfId="14876"/>
    <tableColumn id="8947" xr3:uid="{1094C85E-5E88-4B00-97B0-27EA0F3A8B50}" name="Column8926" dataDxfId="14875" totalsRowDxfId="14874"/>
    <tableColumn id="8948" xr3:uid="{7ABF9134-B03C-4784-B724-A7A73F0100F1}" name="Column8927" dataDxfId="14873" totalsRowDxfId="14872"/>
    <tableColumn id="8949" xr3:uid="{1421EB6A-1049-47A1-965C-0A0BDBF736A3}" name="Column8928" dataDxfId="14871" totalsRowDxfId="14870"/>
    <tableColumn id="8950" xr3:uid="{445B7BD2-B157-4657-A143-CCF4B45DFCF0}" name="Column8929" dataDxfId="14869" totalsRowDxfId="14868"/>
    <tableColumn id="8951" xr3:uid="{3DBB12F3-1C9A-4335-A4B0-7872103F9417}" name="Column8930" dataDxfId="14867" totalsRowDxfId="14866"/>
    <tableColumn id="8952" xr3:uid="{49788A4A-7939-4986-A070-A4E30F3BEC34}" name="Column8931" dataDxfId="14865" totalsRowDxfId="14864"/>
    <tableColumn id="8953" xr3:uid="{E554EC79-B908-40E0-B2A4-7F2A82A20760}" name="Column8932" dataDxfId="14863" totalsRowDxfId="14862"/>
    <tableColumn id="8954" xr3:uid="{EE7FAA9B-EF40-4852-9AE6-4284B1B9570E}" name="Column8933" dataDxfId="14861" totalsRowDxfId="14860"/>
    <tableColumn id="8955" xr3:uid="{A12A2F4C-1A58-4E9C-BCE7-D9310D7F6589}" name="Column8934" dataDxfId="14859" totalsRowDxfId="14858"/>
    <tableColumn id="8956" xr3:uid="{92D03F93-4407-45CC-8D37-96B3F15EBAF0}" name="Column8935" dataDxfId="14857" totalsRowDxfId="14856"/>
    <tableColumn id="8957" xr3:uid="{6BCA2CF0-E273-4C1A-81A1-CA6FE3E5842F}" name="Column8936" dataDxfId="14855" totalsRowDxfId="14854"/>
    <tableColumn id="8958" xr3:uid="{E3C94A73-E068-4F29-B533-712A2AF329FD}" name="Column8937" dataDxfId="14853" totalsRowDxfId="14852"/>
    <tableColumn id="8959" xr3:uid="{DE2BECD4-9DFC-485C-B5E5-A802CAC69AC7}" name="Column8938" dataDxfId="14851" totalsRowDxfId="14850"/>
    <tableColumn id="8960" xr3:uid="{D9CF8A65-0695-42CF-BE2D-C045D6D0DE94}" name="Column8939" dataDxfId="14849" totalsRowDxfId="14848"/>
    <tableColumn id="8961" xr3:uid="{FF2CFC98-250D-43FC-B8D1-F12BC329C580}" name="Column8940" dataDxfId="14847" totalsRowDxfId="14846"/>
    <tableColumn id="8962" xr3:uid="{FEC9B524-64C0-4DE4-939E-8D0344D2CBC1}" name="Column8941" dataDxfId="14845" totalsRowDxfId="14844"/>
    <tableColumn id="8963" xr3:uid="{B22CC23F-E7F5-48D5-8D60-6B0892F4BE96}" name="Column8942" dataDxfId="14843" totalsRowDxfId="14842"/>
    <tableColumn id="8964" xr3:uid="{1130F477-3565-4C62-BE30-2FFC47EA24AB}" name="Column8943" dataDxfId="14841" totalsRowDxfId="14840"/>
    <tableColumn id="8965" xr3:uid="{9760DC55-6589-4604-B180-50A6C84D5810}" name="Column8944" dataDxfId="14839" totalsRowDxfId="14838"/>
    <tableColumn id="8966" xr3:uid="{87946869-EEE7-4181-965A-0566440BB0BE}" name="Column8945" dataDxfId="14837" totalsRowDxfId="14836"/>
    <tableColumn id="8967" xr3:uid="{8ADDA640-37B2-47C6-A89C-B266A72EF9AB}" name="Column8946" dataDxfId="14835" totalsRowDxfId="14834"/>
    <tableColumn id="8968" xr3:uid="{DBAE45BD-0407-479A-AF73-EC6399F3FAD8}" name="Column8947" dataDxfId="14833" totalsRowDxfId="14832"/>
    <tableColumn id="8969" xr3:uid="{5BFF95F3-E55B-4AE1-B2BC-F6DD8942EB39}" name="Column8948" dataDxfId="14831" totalsRowDxfId="14830"/>
    <tableColumn id="8970" xr3:uid="{AADC3F06-D574-4621-BE72-2E145DC1448A}" name="Column8949" dataDxfId="14829" totalsRowDxfId="14828"/>
    <tableColumn id="8971" xr3:uid="{FCA23885-EB4A-4D9D-BE2E-224E20393FD8}" name="Column8950" dataDxfId="14827" totalsRowDxfId="14826"/>
    <tableColumn id="8972" xr3:uid="{C4C9D798-717D-42DB-924E-D501E1DC2BCA}" name="Column8951" dataDxfId="14825" totalsRowDxfId="14824"/>
    <tableColumn id="8973" xr3:uid="{86DC1E97-EBF9-4688-BB39-E47803DAFFA3}" name="Column8952" dataDxfId="14823" totalsRowDxfId="14822"/>
    <tableColumn id="8974" xr3:uid="{B952791C-9010-46B7-81A7-B3E4145A9BE4}" name="Column8953" dataDxfId="14821" totalsRowDxfId="14820"/>
    <tableColumn id="8975" xr3:uid="{889DA2DF-841E-45B9-A07E-FBB7A11C6228}" name="Column8954" dataDxfId="14819" totalsRowDxfId="14818"/>
    <tableColumn id="8976" xr3:uid="{9C913415-443F-4748-A8DF-09843C5D70F6}" name="Column8955" dataDxfId="14817" totalsRowDxfId="14816"/>
    <tableColumn id="8977" xr3:uid="{390F35BF-C1BB-4C32-A3F6-DF7267233B95}" name="Column8956" dataDxfId="14815" totalsRowDxfId="14814"/>
    <tableColumn id="8978" xr3:uid="{F4ADA79D-978B-4720-9F1C-6149103DB782}" name="Column8957" dataDxfId="14813" totalsRowDxfId="14812"/>
    <tableColumn id="8979" xr3:uid="{2265B440-AEB1-45BC-BAD0-3BC498C64944}" name="Column8958" dataDxfId="14811" totalsRowDxfId="14810"/>
    <tableColumn id="8980" xr3:uid="{38EE07E2-9446-4FDB-A969-739443CD382D}" name="Column8959" dataDxfId="14809" totalsRowDxfId="14808"/>
    <tableColumn id="8981" xr3:uid="{B8D71C97-4BAB-43F9-B084-B81497950EE5}" name="Column8960" dataDxfId="14807" totalsRowDxfId="14806"/>
    <tableColumn id="8982" xr3:uid="{2067C2F8-A729-40ED-BDB6-ED179931DFB4}" name="Column8961" dataDxfId="14805" totalsRowDxfId="14804"/>
    <tableColumn id="8983" xr3:uid="{646C92F1-BC16-40E3-8C25-3FA94A90363F}" name="Column8962" dataDxfId="14803" totalsRowDxfId="14802"/>
    <tableColumn id="8984" xr3:uid="{C7374299-8506-4C52-91D8-BA712D560113}" name="Column8963" dataDxfId="14801" totalsRowDxfId="14800"/>
    <tableColumn id="8985" xr3:uid="{5CAE4965-0A54-40BB-AC84-D72A2C893725}" name="Column8964" dataDxfId="14799" totalsRowDxfId="14798"/>
    <tableColumn id="8986" xr3:uid="{1C8C506C-A5AD-4492-9380-18B00E313347}" name="Column8965" dataDxfId="14797" totalsRowDxfId="14796"/>
    <tableColumn id="8987" xr3:uid="{2037AC73-34EA-4EA2-9DDC-C48BC3F4273D}" name="Column8966" dataDxfId="14795" totalsRowDxfId="14794"/>
    <tableColumn id="8988" xr3:uid="{FF917859-A6BD-4BC1-A129-1565C517EB1B}" name="Column8967" dataDxfId="14793" totalsRowDxfId="14792"/>
    <tableColumn id="8989" xr3:uid="{8728D4BC-574A-4922-B6D7-5B07A4349AAE}" name="Column8968" dataDxfId="14791" totalsRowDxfId="14790"/>
    <tableColumn id="8990" xr3:uid="{CA70D0A5-FFAD-4623-95F8-8C7AC87040B8}" name="Column8969" dataDxfId="14789" totalsRowDxfId="14788"/>
    <tableColumn id="8991" xr3:uid="{5439A1E6-1B89-4175-B238-7A33CA23D869}" name="Column8970" dataDxfId="14787" totalsRowDxfId="14786"/>
    <tableColumn id="8992" xr3:uid="{7BC77777-CD79-4E08-AFA7-2CA0B9273EB2}" name="Column8971" dataDxfId="14785" totalsRowDxfId="14784"/>
    <tableColumn id="8993" xr3:uid="{61480632-BC0F-4F77-A19D-4191774E07B2}" name="Column8972" dataDxfId="14783" totalsRowDxfId="14782"/>
    <tableColumn id="8994" xr3:uid="{9EFA1AAD-AC1F-4DF7-ADCD-90DBE6739CB5}" name="Column8973" dataDxfId="14781" totalsRowDxfId="14780"/>
    <tableColumn id="8995" xr3:uid="{E8296042-68D0-442A-8703-36CB9448C3AD}" name="Column8974" dataDxfId="14779" totalsRowDxfId="14778"/>
    <tableColumn id="8996" xr3:uid="{DA24A3C6-E736-496A-B293-C1DEFEFDB565}" name="Column8975" dataDxfId="14777" totalsRowDxfId="14776"/>
    <tableColumn id="8997" xr3:uid="{69D0A6B6-5330-4394-A98A-F9B159070964}" name="Column8976" dataDxfId="14775" totalsRowDxfId="14774"/>
    <tableColumn id="8998" xr3:uid="{C82CF9F1-791B-40CC-BB60-75FD3A2CC9FE}" name="Column8977" dataDxfId="14773" totalsRowDxfId="14772"/>
    <tableColumn id="8999" xr3:uid="{D389FFA5-506A-4FD2-B685-D21DE830EF68}" name="Column8978" dataDxfId="14771" totalsRowDxfId="14770"/>
    <tableColumn id="9000" xr3:uid="{8D9E8C3C-08A5-4EEF-B317-F84194B8C4C9}" name="Column8979" dataDxfId="14769" totalsRowDxfId="14768"/>
    <tableColumn id="9001" xr3:uid="{1DEEED72-66DF-4C4C-84BF-77CDD28BDB2B}" name="Column8980" dataDxfId="14767" totalsRowDxfId="14766"/>
    <tableColumn id="9002" xr3:uid="{FBF37248-95EC-4D60-8283-BBAFF664EBD9}" name="Column8981" dataDxfId="14765" totalsRowDxfId="14764"/>
    <tableColumn id="9003" xr3:uid="{A8165C19-E4FA-4201-9FD4-54D5F21BA85B}" name="Column8982" dataDxfId="14763" totalsRowDxfId="14762"/>
    <tableColumn id="9004" xr3:uid="{64617C06-2330-414E-82B7-AAC8880FD441}" name="Column8983" dataDxfId="14761" totalsRowDxfId="14760"/>
    <tableColumn id="9005" xr3:uid="{8101EF9E-C6B2-4481-9C25-7B91A4531CE3}" name="Column8984" dataDxfId="14759" totalsRowDxfId="14758"/>
    <tableColumn id="9006" xr3:uid="{8816351A-D306-4412-9CEF-BB4716F83A53}" name="Column8985" dataDxfId="14757" totalsRowDxfId="14756"/>
    <tableColumn id="9007" xr3:uid="{B1C577CD-B8A9-4D2E-A787-5D27BD8C199F}" name="Column8986" dataDxfId="14755" totalsRowDxfId="14754"/>
    <tableColumn id="9008" xr3:uid="{26579EC0-3421-4691-A782-977014D76451}" name="Column8987" dataDxfId="14753" totalsRowDxfId="14752"/>
    <tableColumn id="9009" xr3:uid="{F9E7F418-C981-4852-B668-0A365BFE3373}" name="Column8988" dataDxfId="14751" totalsRowDxfId="14750"/>
    <tableColumn id="9010" xr3:uid="{1ED35B8B-FF0A-40E3-AEDD-7A581A46CFC8}" name="Column8989" dataDxfId="14749" totalsRowDxfId="14748"/>
    <tableColumn id="9011" xr3:uid="{FC015F6A-AA77-42B5-B4F9-E647BFD0CF77}" name="Column8990" dataDxfId="14747" totalsRowDxfId="14746"/>
    <tableColumn id="9012" xr3:uid="{DACB96D1-6141-4E81-97C0-46F44502999F}" name="Column8991" dataDxfId="14745" totalsRowDxfId="14744"/>
    <tableColumn id="9013" xr3:uid="{048E070E-7257-44F5-AF12-C11C49185260}" name="Column8992" dataDxfId="14743" totalsRowDxfId="14742"/>
    <tableColumn id="9014" xr3:uid="{B748B927-FA6D-4CBE-852F-EB3E21DF5A77}" name="Column8993" dataDxfId="14741" totalsRowDxfId="14740"/>
    <tableColumn id="9015" xr3:uid="{29F2A8A1-140E-49EF-8A31-390FD773585C}" name="Column8994" dataDxfId="14739" totalsRowDxfId="14738"/>
    <tableColumn id="9016" xr3:uid="{69F8C2F5-3CB8-41A9-AEF1-ADF9BD60D0EB}" name="Column8995" dataDxfId="14737" totalsRowDxfId="14736"/>
    <tableColumn id="9017" xr3:uid="{1BADD60E-55DE-486E-BFC1-D7B9F7D76CE3}" name="Column8996" dataDxfId="14735" totalsRowDxfId="14734"/>
    <tableColumn id="9018" xr3:uid="{9665B658-8DA2-4CD5-90C3-BBCF9985E33B}" name="Column8997" dataDxfId="14733" totalsRowDxfId="14732"/>
    <tableColumn id="9019" xr3:uid="{948D51C9-5926-4D89-83A3-39D8A2353FFC}" name="Column8998" dataDxfId="14731" totalsRowDxfId="14730"/>
    <tableColumn id="9020" xr3:uid="{682CE8B2-CBD7-4EFB-9B2C-E97049C39D12}" name="Column8999" dataDxfId="14729" totalsRowDxfId="14728"/>
    <tableColumn id="9021" xr3:uid="{868A4C6F-2968-4C71-9DA3-313542217153}" name="Column9000" dataDxfId="14727" totalsRowDxfId="14726"/>
    <tableColumn id="9022" xr3:uid="{79EFA966-6393-4BB7-A094-91D37A25DF78}" name="Column9001" dataDxfId="14725" totalsRowDxfId="14724"/>
    <tableColumn id="9023" xr3:uid="{59784203-6022-4F63-9E05-0572DC597F2E}" name="Column9002" dataDxfId="14723" totalsRowDxfId="14722"/>
    <tableColumn id="9024" xr3:uid="{22637C9A-68DF-49A4-8509-008262982BBB}" name="Column9003" dataDxfId="14721" totalsRowDxfId="14720"/>
    <tableColumn id="9025" xr3:uid="{64F152EF-1E39-42BB-A8BB-4DE3E5C4B189}" name="Column9004" dataDxfId="14719" totalsRowDxfId="14718"/>
    <tableColumn id="9026" xr3:uid="{53CA220B-4BF0-4348-B16F-5BC07E4FC43A}" name="Column9005" dataDxfId="14717" totalsRowDxfId="14716"/>
    <tableColumn id="9027" xr3:uid="{D573C2A2-0BB7-47DD-B630-861D93F492C5}" name="Column9006" dataDxfId="14715" totalsRowDxfId="14714"/>
    <tableColumn id="9028" xr3:uid="{D0082A9E-F342-4CD5-823C-5C2237E77EA8}" name="Column9007" dataDxfId="14713" totalsRowDxfId="14712"/>
    <tableColumn id="9029" xr3:uid="{356F4343-3B7D-4692-B5CA-F014C728D251}" name="Column9008" dataDxfId="14711" totalsRowDxfId="14710"/>
    <tableColumn id="9030" xr3:uid="{B4C5BF00-45FE-42CC-8312-E3F9935AE1FD}" name="Column9009" dataDxfId="14709" totalsRowDxfId="14708"/>
    <tableColumn id="9031" xr3:uid="{BD0F1E9F-C094-407F-9A47-B924887C14CB}" name="Column9010" dataDxfId="14707" totalsRowDxfId="14706"/>
    <tableColumn id="9032" xr3:uid="{8EC9DEE9-4161-478F-A9A7-3F22D144B5A3}" name="Column9011" dataDxfId="14705" totalsRowDxfId="14704"/>
    <tableColumn id="9033" xr3:uid="{B746EB4F-230E-4F8D-9C02-EC88862D78D1}" name="Column9012" dataDxfId="14703" totalsRowDxfId="14702"/>
    <tableColumn id="9034" xr3:uid="{D090FF7D-5039-4C7E-85C3-9BC160093A06}" name="Column9013" dataDxfId="14701" totalsRowDxfId="14700"/>
    <tableColumn id="9035" xr3:uid="{35BCB692-B097-4E16-B83C-0DDB213683EA}" name="Column9014" dataDxfId="14699" totalsRowDxfId="14698"/>
    <tableColumn id="9036" xr3:uid="{5E083308-E595-4185-8E2D-D1509481DE93}" name="Column9015" dataDxfId="14697" totalsRowDxfId="14696"/>
    <tableColumn id="9037" xr3:uid="{7EF2E12F-D604-4870-9474-77DD51F0DFD1}" name="Column9016" dataDxfId="14695" totalsRowDxfId="14694"/>
    <tableColumn id="9038" xr3:uid="{F562A69B-31FF-4DB9-946D-88524E97BBD5}" name="Column9017" dataDxfId="14693" totalsRowDxfId="14692"/>
    <tableColumn id="9039" xr3:uid="{245CCECA-D534-4E31-BCB2-C7DB77AD87B2}" name="Column9018" dataDxfId="14691" totalsRowDxfId="14690"/>
    <tableColumn id="9040" xr3:uid="{BEF58183-5D70-4359-98F6-164925CCC8E5}" name="Column9019" dataDxfId="14689" totalsRowDxfId="14688"/>
    <tableColumn id="9041" xr3:uid="{5D6610C2-0E4E-4F75-A59D-6286566B022D}" name="Column9020" dataDxfId="14687" totalsRowDxfId="14686"/>
    <tableColumn id="9042" xr3:uid="{559BA143-238E-4446-9A87-31B8A859BC7F}" name="Column9021" dataDxfId="14685" totalsRowDxfId="14684"/>
    <tableColumn id="9043" xr3:uid="{ED7C510D-D605-4571-A0DD-5FA34362CC33}" name="Column9022" dataDxfId="14683" totalsRowDxfId="14682"/>
    <tableColumn id="9044" xr3:uid="{947A56AD-AC4F-408D-9325-F11151F92E38}" name="Column9023" dataDxfId="14681" totalsRowDxfId="14680"/>
    <tableColumn id="9045" xr3:uid="{4DF975A9-BE2D-4FC3-A3E2-958E80C9F121}" name="Column9024" dataDxfId="14679" totalsRowDxfId="14678"/>
    <tableColumn id="9046" xr3:uid="{2FF2E243-110C-44D5-B7E4-8CD6E17E5011}" name="Column9025" dataDxfId="14677" totalsRowDxfId="14676"/>
    <tableColumn id="9047" xr3:uid="{0C2DC5BF-F30F-4A2F-AFE0-31286D8D70D2}" name="Column9026" dataDxfId="14675" totalsRowDxfId="14674"/>
    <tableColumn id="9048" xr3:uid="{0726A3B6-6EA1-4415-BC49-8D053AE766DD}" name="Column9027" dataDxfId="14673" totalsRowDxfId="14672"/>
    <tableColumn id="9049" xr3:uid="{A0E174FC-0C09-466A-B5AD-B45277B0DF90}" name="Column9028" dataDxfId="14671" totalsRowDxfId="14670"/>
    <tableColumn id="9050" xr3:uid="{AC98542C-10E9-4415-B07D-16A486041E93}" name="Column9029" dataDxfId="14669" totalsRowDxfId="14668"/>
    <tableColumn id="9051" xr3:uid="{60577209-BD97-44D0-B3AB-7CBCD22490B9}" name="Column9030" dataDxfId="14667" totalsRowDxfId="14666"/>
    <tableColumn id="9052" xr3:uid="{8D9B28BE-8579-49F2-B9E0-F803D963C059}" name="Column9031" dataDxfId="14665" totalsRowDxfId="14664"/>
    <tableColumn id="9053" xr3:uid="{3337A26D-147A-4046-B25E-172D1F2AE0FE}" name="Column9032" dataDxfId="14663" totalsRowDxfId="14662"/>
    <tableColumn id="9054" xr3:uid="{247812A7-3C09-4A26-8B45-BCD9ACDBADAA}" name="Column9033" dataDxfId="14661" totalsRowDxfId="14660"/>
    <tableColumn id="9055" xr3:uid="{85B5FE0C-EF05-4C00-B251-4F30D2A90714}" name="Column9034" dataDxfId="14659" totalsRowDxfId="14658"/>
    <tableColumn id="9056" xr3:uid="{98605EE6-F6CE-4DF4-ACC5-B4AE272CDEF4}" name="Column9035" dataDxfId="14657" totalsRowDxfId="14656"/>
    <tableColumn id="9057" xr3:uid="{20CF071E-9BFB-49A1-AE7F-B322633FA6D5}" name="Column9036" dataDxfId="14655" totalsRowDxfId="14654"/>
    <tableColumn id="9058" xr3:uid="{9635E181-2187-4A9D-BA2E-004FF5FF6250}" name="Column9037" dataDxfId="14653" totalsRowDxfId="14652"/>
    <tableColumn id="9059" xr3:uid="{38E49EA6-43BB-429D-A27A-322FE1D2C736}" name="Column9038" dataDxfId="14651" totalsRowDxfId="14650"/>
    <tableColumn id="9060" xr3:uid="{43EF1D71-9A4C-4E17-8163-5B0572894244}" name="Column9039" dataDxfId="14649" totalsRowDxfId="14648"/>
    <tableColumn id="9061" xr3:uid="{FAD51DD3-8347-42B8-8627-5A4A8EA23E2C}" name="Column9040" dataDxfId="14647" totalsRowDxfId="14646"/>
    <tableColumn id="9062" xr3:uid="{FFF7E022-5860-4037-BBDE-B66F4AB69C53}" name="Column9041" dataDxfId="14645" totalsRowDxfId="14644"/>
    <tableColumn id="9063" xr3:uid="{35AB6B61-BC34-45BC-8D73-7CE04752DC8B}" name="Column9042" dataDxfId="14643" totalsRowDxfId="14642"/>
    <tableColumn id="9064" xr3:uid="{BE2A1795-CBB1-4C9F-957D-A4B0D3A1C325}" name="Column9043" dataDxfId="14641" totalsRowDxfId="14640"/>
    <tableColumn id="9065" xr3:uid="{C348CECF-4390-4C09-8F41-80065F8F178D}" name="Column9044" dataDxfId="14639" totalsRowDxfId="14638"/>
    <tableColumn id="9066" xr3:uid="{2C898F73-449E-414B-8020-4738E4C4FF14}" name="Column9045" dataDxfId="14637" totalsRowDxfId="14636"/>
    <tableColumn id="9067" xr3:uid="{9CECBDB1-0642-4E6C-91CE-BCF73571B300}" name="Column9046" dataDxfId="14635" totalsRowDxfId="14634"/>
    <tableColumn id="9068" xr3:uid="{6E51DC5F-6261-41C4-8FD2-47EB57DAE853}" name="Column9047" dataDxfId="14633" totalsRowDxfId="14632"/>
    <tableColumn id="9069" xr3:uid="{548E2647-4DC3-4A7A-9F92-914DE94F5E2F}" name="Column9048" dataDxfId="14631" totalsRowDxfId="14630"/>
    <tableColumn id="9070" xr3:uid="{589D683D-42D1-4F71-B3F0-4CC6AD24C279}" name="Column9049" dataDxfId="14629" totalsRowDxfId="14628"/>
    <tableColumn id="9071" xr3:uid="{A95F1A7B-DE03-4281-884B-EA28F74F26C0}" name="Column9050" dataDxfId="14627" totalsRowDxfId="14626"/>
    <tableColumn id="9072" xr3:uid="{0600BA1A-076D-4CA1-A1CF-7638523D0D3F}" name="Column9051" dataDxfId="14625" totalsRowDxfId="14624"/>
    <tableColumn id="9073" xr3:uid="{41FE0F26-A47C-46C1-9CB7-45F72AF7EDDA}" name="Column9052" dataDxfId="14623" totalsRowDxfId="14622"/>
    <tableColumn id="9074" xr3:uid="{727184F8-81BE-41ED-A26B-C077E267421E}" name="Column9053" dataDxfId="14621" totalsRowDxfId="14620"/>
    <tableColumn id="9075" xr3:uid="{5D38E403-734E-4AD6-9AD6-655FEC2D2821}" name="Column9054" dataDxfId="14619" totalsRowDxfId="14618"/>
    <tableColumn id="9076" xr3:uid="{ED351B3E-A842-4D3D-A6AA-59B903C8038F}" name="Column9055" dataDxfId="14617" totalsRowDxfId="14616"/>
    <tableColumn id="9077" xr3:uid="{8DDF9961-A748-4D11-9E75-D675D2F4CF11}" name="Column9056" dataDxfId="14615" totalsRowDxfId="14614"/>
    <tableColumn id="9078" xr3:uid="{3A2D4F00-A245-4740-8C4E-DAA7FD8CA172}" name="Column9057" dataDxfId="14613" totalsRowDxfId="14612"/>
    <tableColumn id="9079" xr3:uid="{A08B5AD4-B4E4-4B08-967B-9A5AE1597D4E}" name="Column9058" dataDxfId="14611" totalsRowDxfId="14610"/>
    <tableColumn id="9080" xr3:uid="{9F23D498-0CC3-4AFF-91A7-8B62A11D0F8C}" name="Column9059" dataDxfId="14609" totalsRowDxfId="14608"/>
    <tableColumn id="9081" xr3:uid="{40AE5368-546F-4953-9F8C-D038174A0E42}" name="Column9060" dataDxfId="14607" totalsRowDxfId="14606"/>
    <tableColumn id="9082" xr3:uid="{9605857F-6617-4A6D-8FBD-1BDEF8A2CF58}" name="Column9061" dataDxfId="14605" totalsRowDxfId="14604"/>
    <tableColumn id="9083" xr3:uid="{6865E180-7B11-484B-87E6-E30AF5B9496A}" name="Column9062" dataDxfId="14603" totalsRowDxfId="14602"/>
    <tableColumn id="9084" xr3:uid="{21E8C20C-C58F-4596-844F-30466B130F21}" name="Column9063" dataDxfId="14601" totalsRowDxfId="14600"/>
    <tableColumn id="9085" xr3:uid="{74239D3F-F007-45C4-BEAC-136BB1EE7A89}" name="Column9064" dataDxfId="14599" totalsRowDxfId="14598"/>
    <tableColumn id="9086" xr3:uid="{0381F025-AE9A-4FF4-AAED-CF4BA195C448}" name="Column9065" dataDxfId="14597" totalsRowDxfId="14596"/>
    <tableColumn id="9087" xr3:uid="{6AF65966-87AE-4CF4-B36A-9C7CB8A228CF}" name="Column9066" dataDxfId="14595" totalsRowDxfId="14594"/>
    <tableColumn id="9088" xr3:uid="{269FC06A-D552-4C3B-AA2F-E7D526D5A8C0}" name="Column9067" dataDxfId="14593" totalsRowDxfId="14592"/>
    <tableColumn id="9089" xr3:uid="{47F2B50E-6FF1-41B5-A8C9-DF65781C55AA}" name="Column9068" dataDxfId="14591" totalsRowDxfId="14590"/>
    <tableColumn id="9090" xr3:uid="{4C238FE1-53BB-40FA-BA2D-4F6B03A814EB}" name="Column9069" dataDxfId="14589" totalsRowDxfId="14588"/>
    <tableColumn id="9091" xr3:uid="{BD69CF51-794A-4A9B-962E-C695E9D30D75}" name="Column9070" dataDxfId="14587" totalsRowDxfId="14586"/>
    <tableColumn id="9092" xr3:uid="{B9C433F1-4A5A-4540-8224-3A592C48A74E}" name="Column9071" dataDxfId="14585" totalsRowDxfId="14584"/>
    <tableColumn id="9093" xr3:uid="{E36AF7BB-F090-4118-B487-B5E3FF8EE25C}" name="Column9072" dataDxfId="14583" totalsRowDxfId="14582"/>
    <tableColumn id="9094" xr3:uid="{AAE9C494-5206-4344-8BF7-83D401954140}" name="Column9073" dataDxfId="14581" totalsRowDxfId="14580"/>
    <tableColumn id="9095" xr3:uid="{2F6DD321-0615-40F4-AA62-923C31A3DDA4}" name="Column9074" dataDxfId="14579" totalsRowDxfId="14578"/>
    <tableColumn id="9096" xr3:uid="{1101DC03-59E1-4BD9-9593-AD25B2E5B831}" name="Column9075" dataDxfId="14577" totalsRowDxfId="14576"/>
    <tableColumn id="9097" xr3:uid="{D732ADBC-FE81-40B8-92BC-E02B67BC6297}" name="Column9076" dataDxfId="14575" totalsRowDxfId="14574"/>
    <tableColumn id="9098" xr3:uid="{6D25BD16-7D82-4005-B825-3642DEB89E41}" name="Column9077" dataDxfId="14573" totalsRowDxfId="14572"/>
    <tableColumn id="9099" xr3:uid="{71A10FFB-1A56-4049-855B-A83A03DDE3D2}" name="Column9078" dataDxfId="14571" totalsRowDxfId="14570"/>
    <tableColumn id="9100" xr3:uid="{50C0928B-9E43-475A-B833-F7AA7DBBC051}" name="Column9079" dataDxfId="14569" totalsRowDxfId="14568"/>
    <tableColumn id="9101" xr3:uid="{C6BAB46D-C30A-4D08-8803-2CF522AA8099}" name="Column9080" dataDxfId="14567" totalsRowDxfId="14566"/>
    <tableColumn id="9102" xr3:uid="{7C1807DF-31FB-4A3D-AEC7-7997E00EC817}" name="Column9081" dataDxfId="14565" totalsRowDxfId="14564"/>
    <tableColumn id="9103" xr3:uid="{44027E5C-A14B-4CB8-AAC9-0DEF3AB99748}" name="Column9082" dataDxfId="14563" totalsRowDxfId="14562"/>
    <tableColumn id="9104" xr3:uid="{8957E5E4-8F9E-4CB9-A4DD-A4AD644D083E}" name="Column9083" dataDxfId="14561" totalsRowDxfId="14560"/>
    <tableColumn id="9105" xr3:uid="{8964369F-1494-47BF-ABE4-0810044BB963}" name="Column9084" dataDxfId="14559" totalsRowDxfId="14558"/>
    <tableColumn id="9106" xr3:uid="{ED31A12B-E27E-4F03-A208-94CD83B085AE}" name="Column9085" dataDxfId="14557" totalsRowDxfId="14556"/>
    <tableColumn id="9107" xr3:uid="{D02AB508-0397-4AAB-8AB1-977A87A09636}" name="Column9086" dataDxfId="14555" totalsRowDxfId="14554"/>
    <tableColumn id="9108" xr3:uid="{3A8CA562-457D-400B-AA7F-3940BBDF7801}" name="Column9087" dataDxfId="14553" totalsRowDxfId="14552"/>
    <tableColumn id="9109" xr3:uid="{6177A3EB-314E-418A-878A-2F6FC9891AEE}" name="Column9088" dataDxfId="14551" totalsRowDxfId="14550"/>
    <tableColumn id="9110" xr3:uid="{DD127DFE-310B-41B8-B8FA-E8254B4AD7F9}" name="Column9089" dataDxfId="14549" totalsRowDxfId="14548"/>
    <tableColumn id="9111" xr3:uid="{FE0A97C2-585D-4AE7-8C40-4EF0F101277C}" name="Column9090" dataDxfId="14547" totalsRowDxfId="14546"/>
    <tableColumn id="9112" xr3:uid="{C8808BD4-4815-46BD-ACE6-119A00C9911B}" name="Column9091" dataDxfId="14545" totalsRowDxfId="14544"/>
    <tableColumn id="9113" xr3:uid="{B92B4E20-0E95-4C6E-8B6F-222FBE4368D8}" name="Column9092" dataDxfId="14543" totalsRowDxfId="14542"/>
    <tableColumn id="9114" xr3:uid="{B8739AF4-4CFB-4763-8259-E438EE3CE27D}" name="Column9093" dataDxfId="14541" totalsRowDxfId="14540"/>
    <tableColumn id="9115" xr3:uid="{0774FC12-87F3-4915-94AB-158D2FDE3BF5}" name="Column9094" dataDxfId="14539" totalsRowDxfId="14538"/>
    <tableColumn id="9116" xr3:uid="{42A1275F-EE3C-4269-BA20-42C617F58D55}" name="Column9095" dataDxfId="14537" totalsRowDxfId="14536"/>
    <tableColumn id="9117" xr3:uid="{5359F9E0-481B-4644-8B98-19A54A4CB2BF}" name="Column9096" dataDxfId="14535" totalsRowDxfId="14534"/>
    <tableColumn id="9118" xr3:uid="{0FBD2E28-CE45-4965-89A4-BCF2802C44B7}" name="Column9097" dataDxfId="14533" totalsRowDxfId="14532"/>
    <tableColumn id="9119" xr3:uid="{563FB163-D539-4E84-A369-1B8FFFF04EC0}" name="Column9098" dataDxfId="14531" totalsRowDxfId="14530"/>
    <tableColumn id="9120" xr3:uid="{4B7FCA3C-9464-4CA9-8CAF-4F6348983D3C}" name="Column9099" dataDxfId="14529" totalsRowDxfId="14528"/>
    <tableColumn id="9121" xr3:uid="{EB0288EA-8C96-4BC5-9FF7-FCE3AA82DAF7}" name="Column9100" dataDxfId="14527" totalsRowDxfId="14526"/>
    <tableColumn id="9122" xr3:uid="{9D1733DC-9633-4B0A-AFCF-209CF6BCDAFE}" name="Column9101" dataDxfId="14525" totalsRowDxfId="14524"/>
    <tableColumn id="9123" xr3:uid="{F0BB89E4-B8E2-48B9-AACB-0BE2F1E17E5B}" name="Column9102" dataDxfId="14523" totalsRowDxfId="14522"/>
    <tableColumn id="9124" xr3:uid="{DE513EF3-32E2-4238-AEBD-28BE578C92E3}" name="Column9103" dataDxfId="14521" totalsRowDxfId="14520"/>
    <tableColumn id="9125" xr3:uid="{10D0EB59-04B5-47A0-BFF1-214047928BBA}" name="Column9104" dataDxfId="14519" totalsRowDxfId="14518"/>
    <tableColumn id="9126" xr3:uid="{77E79E44-5EB8-443A-AD96-F1FA3589FB3D}" name="Column9105" dataDxfId="14517" totalsRowDxfId="14516"/>
    <tableColumn id="9127" xr3:uid="{04F085C9-1731-4F91-A8E4-25C4201BC119}" name="Column9106" dataDxfId="14515" totalsRowDxfId="14514"/>
    <tableColumn id="9128" xr3:uid="{233D28D2-7BDD-4E45-A5A0-D7602073BF38}" name="Column9107" dataDxfId="14513" totalsRowDxfId="14512"/>
    <tableColumn id="9129" xr3:uid="{19BA9CDE-2EF8-481A-A5D1-A5568DC9ABAA}" name="Column9108" dataDxfId="14511" totalsRowDxfId="14510"/>
    <tableColumn id="9130" xr3:uid="{D20A01CF-BDA9-49BD-976A-B2FD04FD42AB}" name="Column9109" dataDxfId="14509" totalsRowDxfId="14508"/>
    <tableColumn id="9131" xr3:uid="{BCFD3F4C-44CF-4894-845C-A22C40080067}" name="Column9110" dataDxfId="14507" totalsRowDxfId="14506"/>
    <tableColumn id="9132" xr3:uid="{B360B4C9-136A-465F-AC1B-DEB944502608}" name="Column9111" dataDxfId="14505" totalsRowDxfId="14504"/>
    <tableColumn id="9133" xr3:uid="{3A78FACD-CF0C-4D2B-937E-33E10CBBB7E9}" name="Column9112" dataDxfId="14503" totalsRowDxfId="14502"/>
    <tableColumn id="9134" xr3:uid="{9D55184E-796B-4F69-AD7B-BB02573BC358}" name="Column9113" dataDxfId="14501" totalsRowDxfId="14500"/>
    <tableColumn id="9135" xr3:uid="{30B1A733-38F7-48CA-9725-6B0E6FF553C6}" name="Column9114" dataDxfId="14499" totalsRowDxfId="14498"/>
    <tableColumn id="9136" xr3:uid="{2A938143-A3C9-4CD7-B8B4-56B9E0EA5503}" name="Column9115" dataDxfId="14497" totalsRowDxfId="14496"/>
    <tableColumn id="9137" xr3:uid="{46C3A5C2-54B0-4CEC-BADB-3755D752E3F3}" name="Column9116" dataDxfId="14495" totalsRowDxfId="14494"/>
    <tableColumn id="9138" xr3:uid="{8135DA79-56A8-40E9-988A-784661F656E2}" name="Column9117" dataDxfId="14493" totalsRowDxfId="14492"/>
    <tableColumn id="9139" xr3:uid="{9521897A-A0F3-4F73-BDD4-4FE166CFBDF5}" name="Column9118" dataDxfId="14491" totalsRowDxfId="14490"/>
    <tableColumn id="9140" xr3:uid="{534B29DB-0A88-45DC-92F3-C4487EBDA110}" name="Column9119" dataDxfId="14489" totalsRowDxfId="14488"/>
    <tableColumn id="9141" xr3:uid="{FD936007-AA61-4303-998C-34BEE1C84FD5}" name="Column9120" dataDxfId="14487" totalsRowDxfId="14486"/>
    <tableColumn id="9142" xr3:uid="{04E6EC9C-CDB4-4B8E-9075-ABE0B5F61314}" name="Column9121" dataDxfId="14485" totalsRowDxfId="14484"/>
    <tableColumn id="9143" xr3:uid="{59428B21-5EB1-4FD8-ADFF-99766BF812C5}" name="Column9122" dataDxfId="14483" totalsRowDxfId="14482"/>
    <tableColumn id="9144" xr3:uid="{0B3954BB-C223-4164-9D75-43DE3ADE5ACD}" name="Column9123" dataDxfId="14481" totalsRowDxfId="14480"/>
    <tableColumn id="9145" xr3:uid="{CFE97EE2-83E2-42B3-AFE1-D2F0C7C996E9}" name="Column9124" dataDxfId="14479" totalsRowDxfId="14478"/>
    <tableColumn id="9146" xr3:uid="{3C206C61-CD59-4F1F-A794-C4F32424139E}" name="Column9125" dataDxfId="14477" totalsRowDxfId="14476"/>
    <tableColumn id="9147" xr3:uid="{81C5DEA0-007E-473B-A974-D139A82E7133}" name="Column9126" dataDxfId="14475" totalsRowDxfId="14474"/>
    <tableColumn id="9148" xr3:uid="{19ACB572-9148-4E33-A277-18873A849EA2}" name="Column9127" dataDxfId="14473" totalsRowDxfId="14472"/>
    <tableColumn id="9149" xr3:uid="{7D88FE74-8088-4999-B7A2-D62BC2CA20BB}" name="Column9128" dataDxfId="14471" totalsRowDxfId="14470"/>
    <tableColumn id="9150" xr3:uid="{C1F604A6-8B42-4698-B040-9D8B5D6A2CCD}" name="Column9129" dataDxfId="14469" totalsRowDxfId="14468"/>
    <tableColumn id="9151" xr3:uid="{148E81D2-1CF7-4C5E-BA18-977356CF81EC}" name="Column9130" dataDxfId="14467" totalsRowDxfId="14466"/>
    <tableColumn id="9152" xr3:uid="{E21AA207-36E1-4C5D-8151-0A8F199F0A5F}" name="Column9131" dataDxfId="14465" totalsRowDxfId="14464"/>
    <tableColumn id="9153" xr3:uid="{41746E7C-8515-48AB-990E-1F61173E0D14}" name="Column9132" dataDxfId="14463" totalsRowDxfId="14462"/>
    <tableColumn id="9154" xr3:uid="{C5509BC4-F980-4103-B4BF-5163DDF6A86F}" name="Column9133" dataDxfId="14461" totalsRowDxfId="14460"/>
    <tableColumn id="9155" xr3:uid="{BE92D800-9686-4A16-AF6E-04457BD98341}" name="Column9134" dataDxfId="14459" totalsRowDxfId="14458"/>
    <tableColumn id="9156" xr3:uid="{93075DF8-BC0C-4555-B217-5A46DBFAAC1F}" name="Column9135" dataDxfId="14457" totalsRowDxfId="14456"/>
    <tableColumn id="9157" xr3:uid="{D878F265-3F0B-4C6B-9303-37C9C4EAAC74}" name="Column9136" dataDxfId="14455" totalsRowDxfId="14454"/>
    <tableColumn id="9158" xr3:uid="{04A25BE1-FF68-4750-8E73-F8E3CA17CDDF}" name="Column9137" dataDxfId="14453" totalsRowDxfId="14452"/>
    <tableColumn id="9159" xr3:uid="{59710378-DB58-4D23-BFAA-1FB77732025A}" name="Column9138" dataDxfId="14451" totalsRowDxfId="14450"/>
    <tableColumn id="9160" xr3:uid="{F5282EC5-FE77-44D2-9233-CA4E02615611}" name="Column9139" dataDxfId="14449" totalsRowDxfId="14448"/>
    <tableColumn id="9161" xr3:uid="{6956E727-8EF7-4E46-935D-AF9F3F322340}" name="Column9140" dataDxfId="14447" totalsRowDxfId="14446"/>
    <tableColumn id="9162" xr3:uid="{349C2667-BE69-4516-9F9C-D90C3DDD1CD1}" name="Column9141" dataDxfId="14445" totalsRowDxfId="14444"/>
    <tableColumn id="9163" xr3:uid="{6857B511-E8A9-42E2-A003-AEA15B96F64A}" name="Column9142" dataDxfId="14443" totalsRowDxfId="14442"/>
    <tableColumn id="9164" xr3:uid="{2429A853-3144-46B4-AD38-2AD98D3066F6}" name="Column9143" dataDxfId="14441" totalsRowDxfId="14440"/>
    <tableColumn id="9165" xr3:uid="{E7968961-A816-44DB-AB83-45641F9BC2B9}" name="Column9144" dataDxfId="14439" totalsRowDxfId="14438"/>
    <tableColumn id="9166" xr3:uid="{AC011C7B-E824-4D16-B6FF-673AD99BB3D7}" name="Column9145" dataDxfId="14437" totalsRowDxfId="14436"/>
    <tableColumn id="9167" xr3:uid="{618F84DA-348B-4147-BC3E-13D446C17784}" name="Column9146" dataDxfId="14435" totalsRowDxfId="14434"/>
    <tableColumn id="9168" xr3:uid="{15F633CF-6397-4A62-A82D-4B6256483915}" name="Column9147" dataDxfId="14433" totalsRowDxfId="14432"/>
    <tableColumn id="9169" xr3:uid="{D7F842B8-45E2-464A-B115-F1F2EE02DA91}" name="Column9148" dataDxfId="14431" totalsRowDxfId="14430"/>
    <tableColumn id="9170" xr3:uid="{A9D229DC-F03E-4A28-A234-7110D0F30E88}" name="Column9149" dataDxfId="14429" totalsRowDxfId="14428"/>
    <tableColumn id="9171" xr3:uid="{A2625698-0D44-490F-8B97-14270EEAF9B3}" name="Column9150" dataDxfId="14427" totalsRowDxfId="14426"/>
    <tableColumn id="9172" xr3:uid="{A43AB6E3-B64E-46D7-A4AD-783E64EB9A38}" name="Column9151" dataDxfId="14425" totalsRowDxfId="14424"/>
    <tableColumn id="9173" xr3:uid="{61D00B57-ADA8-4BCF-87DD-066D2EE3274A}" name="Column9152" dataDxfId="14423" totalsRowDxfId="14422"/>
    <tableColumn id="9174" xr3:uid="{D9F18B25-CBBE-4F4F-BEBA-6974C07A3F4F}" name="Column9153" dataDxfId="14421" totalsRowDxfId="14420"/>
    <tableColumn id="9175" xr3:uid="{30216B83-BC7A-4B2E-9398-DBCB0DF10DF4}" name="Column9154" dataDxfId="14419" totalsRowDxfId="14418"/>
    <tableColumn id="9176" xr3:uid="{8E8ADB51-D980-465E-B8D8-C2DD26AEC1B2}" name="Column9155" dataDxfId="14417" totalsRowDxfId="14416"/>
    <tableColumn id="9177" xr3:uid="{E0484EFB-34D9-4C93-BD9F-A1353EEE1A1F}" name="Column9156" dataDxfId="14415" totalsRowDxfId="14414"/>
    <tableColumn id="9178" xr3:uid="{1A820171-B130-48CF-B124-32B6A4AC2328}" name="Column9157" dataDxfId="14413" totalsRowDxfId="14412"/>
    <tableColumn id="9179" xr3:uid="{A946E34E-169F-4A35-8D86-296459DC701B}" name="Column9158" dataDxfId="14411" totalsRowDxfId="14410"/>
    <tableColumn id="9180" xr3:uid="{6FCE65FC-4ACD-4F65-8FAF-0F1FE0571D9B}" name="Column9159" dataDxfId="14409" totalsRowDxfId="14408"/>
    <tableColumn id="9181" xr3:uid="{712E33BF-33D6-43C2-85BD-AA654618D796}" name="Column9160" dataDxfId="14407" totalsRowDxfId="14406"/>
    <tableColumn id="9182" xr3:uid="{E907DC45-008D-4F72-8313-A634CC34C9B7}" name="Column9161" dataDxfId="14405" totalsRowDxfId="14404"/>
    <tableColumn id="9183" xr3:uid="{93D373FE-4833-4144-8B06-32F7E08E4547}" name="Column9162" dataDxfId="14403" totalsRowDxfId="14402"/>
    <tableColumn id="9184" xr3:uid="{90144825-C2AD-4DCF-BB23-8E75F398C307}" name="Column9163" dataDxfId="14401" totalsRowDxfId="14400"/>
    <tableColumn id="9185" xr3:uid="{974FB1FD-4DD7-4A26-9DA9-9D4E406033A7}" name="Column9164" dataDxfId="14399" totalsRowDxfId="14398"/>
    <tableColumn id="9186" xr3:uid="{28A23A52-4998-42ED-8836-CD61BDC92243}" name="Column9165" dataDxfId="14397" totalsRowDxfId="14396"/>
    <tableColumn id="9187" xr3:uid="{405892DA-9635-4784-ADD8-D4E578789C0C}" name="Column9166" dataDxfId="14395" totalsRowDxfId="14394"/>
    <tableColumn id="9188" xr3:uid="{08CD04E9-C295-4688-BE14-31BB9B77AD51}" name="Column9167" dataDxfId="14393" totalsRowDxfId="14392"/>
    <tableColumn id="9189" xr3:uid="{FAE6A0D0-7235-4941-B75B-E8A7123F9C17}" name="Column9168" dataDxfId="14391" totalsRowDxfId="14390"/>
    <tableColumn id="9190" xr3:uid="{DC713329-8719-4900-8527-61DD4273C52B}" name="Column9169" dataDxfId="14389" totalsRowDxfId="14388"/>
    <tableColumn id="9191" xr3:uid="{C3B4B09F-7A9B-45EC-AD6D-86731D171DBE}" name="Column9170" dataDxfId="14387" totalsRowDxfId="14386"/>
    <tableColumn id="9192" xr3:uid="{FDB2CA9E-DCFA-4EDB-B8D5-D9DF375E878C}" name="Column9171" dataDxfId="14385" totalsRowDxfId="14384"/>
    <tableColumn id="9193" xr3:uid="{AC585412-2B7C-4090-BE8F-57121F9F553B}" name="Column9172" dataDxfId="14383" totalsRowDxfId="14382"/>
    <tableColumn id="9194" xr3:uid="{7BEB2F17-65E2-44EC-AF0C-CE11A23CA415}" name="Column9173" dataDxfId="14381" totalsRowDxfId="14380"/>
    <tableColumn id="9195" xr3:uid="{EBC76863-3D2B-4943-9CB5-4AA08010737C}" name="Column9174" dataDxfId="14379" totalsRowDxfId="14378"/>
    <tableColumn id="9196" xr3:uid="{1E270778-3695-41F5-B1C8-429A0AA36C75}" name="Column9175" dataDxfId="14377" totalsRowDxfId="14376"/>
    <tableColumn id="9197" xr3:uid="{4075E200-9D60-41DB-B342-5FE6390DC4EA}" name="Column9176" dataDxfId="14375" totalsRowDxfId="14374"/>
    <tableColumn id="9198" xr3:uid="{6827D31E-5983-4F2F-AD67-E75B3D459602}" name="Column9177" dataDxfId="14373" totalsRowDxfId="14372"/>
    <tableColumn id="9199" xr3:uid="{8A1AF3B1-093B-4FB1-8F90-BC8CDFC24121}" name="Column9178" dataDxfId="14371" totalsRowDxfId="14370"/>
    <tableColumn id="9200" xr3:uid="{B9272AA4-D8C1-4629-BE78-005EB0CC18BA}" name="Column9179" dataDxfId="14369" totalsRowDxfId="14368"/>
    <tableColumn id="9201" xr3:uid="{3980F258-21BA-4599-9DBF-BC51FD95B7E1}" name="Column9180" dataDxfId="14367" totalsRowDxfId="14366"/>
    <tableColumn id="9202" xr3:uid="{F1051272-88C4-4126-98CE-108037869637}" name="Column9181" dataDxfId="14365" totalsRowDxfId="14364"/>
    <tableColumn id="9203" xr3:uid="{659E2071-FC1C-4688-BADC-FBB1C4E66922}" name="Column9182" dataDxfId="14363" totalsRowDxfId="14362"/>
    <tableColumn id="9204" xr3:uid="{DEE99D9E-C362-4E74-A921-F9757E9CF239}" name="Column9183" dataDxfId="14361" totalsRowDxfId="14360"/>
    <tableColumn id="9205" xr3:uid="{D91C8FBD-AFC8-4FE1-B22A-27E436FA1BAD}" name="Column9184" dataDxfId="14359" totalsRowDxfId="14358"/>
    <tableColumn id="9206" xr3:uid="{F6B4F99F-E2CF-45A7-AAEC-C4E3F41D1ECB}" name="Column9185" dataDxfId="14357" totalsRowDxfId="14356"/>
    <tableColumn id="9207" xr3:uid="{FEED863F-F176-4054-90AF-9C23F59F8F70}" name="Column9186" dataDxfId="14355" totalsRowDxfId="14354"/>
    <tableColumn id="9208" xr3:uid="{7EE23E2F-9360-4011-8411-5118EF3407AA}" name="Column9187" dataDxfId="14353" totalsRowDxfId="14352"/>
    <tableColumn id="9209" xr3:uid="{EC7E1B8F-5905-4EB3-B222-1FC753B8D272}" name="Column9188" dataDxfId="14351" totalsRowDxfId="14350"/>
    <tableColumn id="9210" xr3:uid="{1D8263A6-5DD2-4815-89DB-A07F92BA0383}" name="Column9189" dataDxfId="14349" totalsRowDxfId="14348"/>
    <tableColumn id="9211" xr3:uid="{93114FA0-CCD3-4160-AA05-DCA19BB9B4D5}" name="Column9190" dataDxfId="14347" totalsRowDxfId="14346"/>
    <tableColumn id="9212" xr3:uid="{8BABDC14-12F9-4788-A4A2-8D043E379B2B}" name="Column9191" dataDxfId="14345" totalsRowDxfId="14344"/>
    <tableColumn id="9213" xr3:uid="{670EDB81-4A47-4A0F-AF7D-D7EC1EDF4686}" name="Column9192" dataDxfId="14343" totalsRowDxfId="14342"/>
    <tableColumn id="9214" xr3:uid="{FA65DF4E-BE50-4BE6-B72A-D42672B4EB4B}" name="Column9193" dataDxfId="14341" totalsRowDxfId="14340"/>
    <tableColumn id="9215" xr3:uid="{A88569D3-4AB3-4EA1-AC99-8EEF9E7B0B3B}" name="Column9194" dataDxfId="14339" totalsRowDxfId="14338"/>
    <tableColumn id="9216" xr3:uid="{5F757C3F-DFBF-4FDC-825B-C527BAE495DB}" name="Column9195" dataDxfId="14337" totalsRowDxfId="14336"/>
    <tableColumn id="9217" xr3:uid="{B752472E-24B7-4790-893D-BDBF1B5A8A92}" name="Column9196" dataDxfId="14335" totalsRowDxfId="14334"/>
    <tableColumn id="9218" xr3:uid="{A4E032B4-3929-4532-8CCE-14EAE35E197D}" name="Column9197" dataDxfId="14333" totalsRowDxfId="14332"/>
    <tableColumn id="9219" xr3:uid="{4BF9F61D-7654-40E3-9566-8BA1748D3BD8}" name="Column9198" dataDxfId="14331" totalsRowDxfId="14330"/>
    <tableColumn id="9220" xr3:uid="{7BC22650-A3DD-471A-AD75-75C74E4FD831}" name="Column9199" dataDxfId="14329" totalsRowDxfId="14328"/>
    <tableColumn id="9221" xr3:uid="{B7BBC065-79C9-4C43-8A6A-E70D1F5407F0}" name="Column9200" dataDxfId="14327" totalsRowDxfId="14326"/>
    <tableColumn id="9222" xr3:uid="{343C99D1-58E5-4D4B-959A-5C8DBE2DF1CB}" name="Column9201" dataDxfId="14325" totalsRowDxfId="14324"/>
    <tableColumn id="9223" xr3:uid="{E3F4B19D-3EE7-46BB-BF73-A5603ECCCAF8}" name="Column9202" dataDxfId="14323" totalsRowDxfId="14322"/>
    <tableColumn id="9224" xr3:uid="{40A42779-4DAF-415C-8197-332DD611B05B}" name="Column9203" dataDxfId="14321" totalsRowDxfId="14320"/>
    <tableColumn id="9225" xr3:uid="{A505DB3E-CB83-4AB3-AFBB-F68CABCFAF5F}" name="Column9204" dataDxfId="14319" totalsRowDxfId="14318"/>
    <tableColumn id="9226" xr3:uid="{B415FAE3-BFE1-4BDD-AAF7-1C6BD8F1FB73}" name="Column9205" dataDxfId="14317" totalsRowDxfId="14316"/>
    <tableColumn id="9227" xr3:uid="{48ACF8A8-CD5B-42B4-8618-38355FCBB979}" name="Column9206" dataDxfId="14315" totalsRowDxfId="14314"/>
    <tableColumn id="9228" xr3:uid="{A8AB2F8D-80B5-43A0-8E2B-B84057A9E7B4}" name="Column9207" dataDxfId="14313" totalsRowDxfId="14312"/>
    <tableColumn id="9229" xr3:uid="{2C49CF15-C60C-4B8F-9592-4DBA16B06487}" name="Column9208" dataDxfId="14311" totalsRowDxfId="14310"/>
    <tableColumn id="9230" xr3:uid="{4A45A242-904F-475C-A852-45938739F7BD}" name="Column9209" dataDxfId="14309" totalsRowDxfId="14308"/>
    <tableColumn id="9231" xr3:uid="{1BCA3E97-4638-46F4-97E9-149B2D753A4E}" name="Column9210" dataDxfId="14307" totalsRowDxfId="14306"/>
    <tableColumn id="9232" xr3:uid="{0E2ADDD7-3202-4A62-AEB2-0F0A9EE0573D}" name="Column9211" dataDxfId="14305" totalsRowDxfId="14304"/>
    <tableColumn id="9233" xr3:uid="{AE81FFFF-861E-480D-A4BD-7E633727BA70}" name="Column9212" dataDxfId="14303" totalsRowDxfId="14302"/>
    <tableColumn id="9234" xr3:uid="{DEC56CCB-2B11-4830-A9D6-6F9506368882}" name="Column9213" dataDxfId="14301" totalsRowDxfId="14300"/>
    <tableColumn id="9235" xr3:uid="{CE2CC64B-3110-4EB4-BC86-DA4E7B9DAB5C}" name="Column9214" dataDxfId="14299" totalsRowDxfId="14298"/>
    <tableColumn id="9236" xr3:uid="{7EF8E978-4EDF-42B6-ABE3-33B8376742B7}" name="Column9215" dataDxfId="14297" totalsRowDxfId="14296"/>
    <tableColumn id="9237" xr3:uid="{99634B69-D4B9-461C-BAE7-66832C96CC30}" name="Column9216" dataDxfId="14295" totalsRowDxfId="14294"/>
    <tableColumn id="9238" xr3:uid="{7FFF8F75-9BAB-4E9D-8BC3-7C9CDBAAEF2B}" name="Column9217" dataDxfId="14293" totalsRowDxfId="14292"/>
    <tableColumn id="9239" xr3:uid="{8E999FE4-3048-46FE-90DC-B807990FFB9E}" name="Column9218" dataDxfId="14291" totalsRowDxfId="14290"/>
    <tableColumn id="9240" xr3:uid="{02C94E81-EF75-47F0-B4F2-EEBF40EFF13D}" name="Column9219" dataDxfId="14289" totalsRowDxfId="14288"/>
    <tableColumn id="9241" xr3:uid="{11299938-70E1-44A2-A273-69C28353ADA4}" name="Column9220" dataDxfId="14287" totalsRowDxfId="14286"/>
    <tableColumn id="9242" xr3:uid="{6C624734-313A-4F37-B0A5-9E891055580F}" name="Column9221" dataDxfId="14285" totalsRowDxfId="14284"/>
    <tableColumn id="9243" xr3:uid="{B2E8F91A-7C4D-4892-A665-C8C5CF74B433}" name="Column9222" dataDxfId="14283" totalsRowDxfId="14282"/>
    <tableColumn id="9244" xr3:uid="{10EA3431-86AD-4792-8A4F-D13DB136FC96}" name="Column9223" dataDxfId="14281" totalsRowDxfId="14280"/>
    <tableColumn id="9245" xr3:uid="{85E129F1-5410-4BA2-BFB8-1F8EC8B28CC6}" name="Column9224" dataDxfId="14279" totalsRowDxfId="14278"/>
    <tableColumn id="9246" xr3:uid="{DB7E4138-61C6-48D8-BDF4-4ADAA8CB9EEF}" name="Column9225" dataDxfId="14277" totalsRowDxfId="14276"/>
    <tableColumn id="9247" xr3:uid="{05204751-9EFC-4E79-934D-4DA5F617D2C2}" name="Column9226" dataDxfId="14275" totalsRowDxfId="14274"/>
    <tableColumn id="9248" xr3:uid="{8E76C3EE-64FC-4F4B-BD9C-364BD7CD8A36}" name="Column9227" dataDxfId="14273" totalsRowDxfId="14272"/>
    <tableColumn id="9249" xr3:uid="{AE42E871-9801-4322-891F-A6354E0E4D0A}" name="Column9228" dataDxfId="14271" totalsRowDxfId="14270"/>
    <tableColumn id="9250" xr3:uid="{9576C28E-EFDC-4A08-973E-8E3C0E933537}" name="Column9229" dataDxfId="14269" totalsRowDxfId="14268"/>
    <tableColumn id="9251" xr3:uid="{CC6D3AAF-7A11-4F28-BDDE-BDBF93CE2EF3}" name="Column9230" dataDxfId="14267" totalsRowDxfId="14266"/>
    <tableColumn id="9252" xr3:uid="{3FE662FD-EE33-44D0-8AA5-718DAC03DB90}" name="Column9231" dataDxfId="14265" totalsRowDxfId="14264"/>
    <tableColumn id="9253" xr3:uid="{F7FD06ED-291D-49E4-A888-EDC95C38CF18}" name="Column9232" dataDxfId="14263" totalsRowDxfId="14262"/>
    <tableColumn id="9254" xr3:uid="{B0562322-B174-4B97-9373-F7977F5AC196}" name="Column9233" dataDxfId="14261" totalsRowDxfId="14260"/>
    <tableColumn id="9255" xr3:uid="{E0D87D41-E19B-4805-BB75-DFE6DF672B85}" name="Column9234" dataDxfId="14259" totalsRowDxfId="14258"/>
    <tableColumn id="9256" xr3:uid="{BBA0FE80-240A-4D0D-9AA3-537C6DEA2CAD}" name="Column9235" dataDxfId="14257" totalsRowDxfId="14256"/>
    <tableColumn id="9257" xr3:uid="{69F7D9F2-1B27-4937-85D2-217398709CD8}" name="Column9236" dataDxfId="14255" totalsRowDxfId="14254"/>
    <tableColumn id="9258" xr3:uid="{3884DFBB-807A-4700-BB4B-0A661F74EDCC}" name="Column9237" dataDxfId="14253" totalsRowDxfId="14252"/>
    <tableColumn id="9259" xr3:uid="{D9CD2BC0-4732-4114-844B-806D3AAA73A6}" name="Column9238" dataDxfId="14251" totalsRowDxfId="14250"/>
    <tableColumn id="9260" xr3:uid="{2E282EB8-3798-4CF6-A6CA-C7EB78081110}" name="Column9239" dataDxfId="14249" totalsRowDxfId="14248"/>
    <tableColumn id="9261" xr3:uid="{A38D675E-D718-46CA-A87C-B22396FD9BD3}" name="Column9240" dataDxfId="14247" totalsRowDxfId="14246"/>
    <tableColumn id="9262" xr3:uid="{D6F7BBC6-3E62-4ACD-8534-60909028BBA0}" name="Column9241" dataDxfId="14245" totalsRowDxfId="14244"/>
    <tableColumn id="9263" xr3:uid="{9B43FF57-34DB-4E3F-BC65-49E79A7799FC}" name="Column9242" dataDxfId="14243" totalsRowDxfId="14242"/>
    <tableColumn id="9264" xr3:uid="{C5F55673-5EA9-4A17-939F-ACF3BEC9A3ED}" name="Column9243" dataDxfId="14241" totalsRowDxfId="14240"/>
    <tableColumn id="9265" xr3:uid="{5F53D316-C25A-4200-BD87-200AAADB1EA9}" name="Column9244" dataDxfId="14239" totalsRowDxfId="14238"/>
    <tableColumn id="9266" xr3:uid="{D5775651-92F2-4A67-ACE5-564A42A16969}" name="Column9245" dataDxfId="14237" totalsRowDxfId="14236"/>
    <tableColumn id="9267" xr3:uid="{F2B6EF1A-7518-45B8-B331-74045D18905B}" name="Column9246" dataDxfId="14235" totalsRowDxfId="14234"/>
    <tableColumn id="9268" xr3:uid="{0B35AA1D-9042-410C-A126-ECFBD85F844E}" name="Column9247" dataDxfId="14233" totalsRowDxfId="14232"/>
    <tableColumn id="9269" xr3:uid="{87D0C8CD-A2D2-40F1-A1B6-2E12269566AE}" name="Column9248" dataDxfId="14231" totalsRowDxfId="14230"/>
    <tableColumn id="9270" xr3:uid="{2D66BE50-1794-4713-9280-6BC37FD973F0}" name="Column9249" dataDxfId="14229" totalsRowDxfId="14228"/>
    <tableColumn id="9271" xr3:uid="{BC573A6C-4062-4D45-8473-24DAED4AFDFA}" name="Column9250" dataDxfId="14227" totalsRowDxfId="14226"/>
    <tableColumn id="9272" xr3:uid="{257F30B8-BCCA-4739-86F4-474A305F03F5}" name="Column9251" dataDxfId="14225" totalsRowDxfId="14224"/>
    <tableColumn id="9273" xr3:uid="{26A1C6E1-3E69-4A48-A2F3-AC90016B9711}" name="Column9252" dataDxfId="14223" totalsRowDxfId="14222"/>
    <tableColumn id="9274" xr3:uid="{1BC2F037-87F4-44B8-9283-76DE0CA5ECC8}" name="Column9253" dataDxfId="14221" totalsRowDxfId="14220"/>
    <tableColumn id="9275" xr3:uid="{025106E5-DBB9-4282-B458-F259D532FA47}" name="Column9254" dataDxfId="14219" totalsRowDxfId="14218"/>
    <tableColumn id="9276" xr3:uid="{839FAF76-1118-470B-8363-68FCF80AEB76}" name="Column9255" dataDxfId="14217" totalsRowDxfId="14216"/>
    <tableColumn id="9277" xr3:uid="{3231139F-9092-4472-BD88-BB83A4C72266}" name="Column9256" dataDxfId="14215" totalsRowDxfId="14214"/>
    <tableColumn id="9278" xr3:uid="{044DC552-F4F0-4035-9C09-08867C4DC52A}" name="Column9257" dataDxfId="14213" totalsRowDxfId="14212"/>
    <tableColumn id="9279" xr3:uid="{62EE53E3-AED6-42B8-9A5C-2C0BC7777BB5}" name="Column9258" dataDxfId="14211" totalsRowDxfId="14210"/>
    <tableColumn id="9280" xr3:uid="{BB325039-AC1E-48F7-BA6B-1CA5BC225C3C}" name="Column9259" dataDxfId="14209" totalsRowDxfId="14208"/>
    <tableColumn id="9281" xr3:uid="{050DAD11-94A1-46F3-AFDF-8CEBAC0F4073}" name="Column9260" dataDxfId="14207" totalsRowDxfId="14206"/>
    <tableColumn id="9282" xr3:uid="{4EAA09F3-A10F-4CAA-85AC-75936772D9A4}" name="Column9261" dataDxfId="14205" totalsRowDxfId="14204"/>
    <tableColumn id="9283" xr3:uid="{31BC7CC9-16B8-4083-9286-42082252CF38}" name="Column9262" dataDxfId="14203" totalsRowDxfId="14202"/>
    <tableColumn id="9284" xr3:uid="{B2B97C2F-B380-4487-9CFC-7E0EA0342269}" name="Column9263" dataDxfId="14201" totalsRowDxfId="14200"/>
    <tableColumn id="9285" xr3:uid="{F892DFC8-12C4-4919-8BAA-495772BD945B}" name="Column9264" dataDxfId="14199" totalsRowDxfId="14198"/>
    <tableColumn id="9286" xr3:uid="{BB8C1B71-B5C4-49EE-B6F9-587F56245922}" name="Column9265" dataDxfId="14197" totalsRowDxfId="14196"/>
    <tableColumn id="9287" xr3:uid="{2C4A3CFC-88E5-478D-91C8-EF6DFBC400EA}" name="Column9266" dataDxfId="14195" totalsRowDxfId="14194"/>
    <tableColumn id="9288" xr3:uid="{9AAD50A8-6C71-4C09-8A8E-74B04A3016D8}" name="Column9267" dataDxfId="14193" totalsRowDxfId="14192"/>
    <tableColumn id="9289" xr3:uid="{41B4261C-311B-4E04-B56A-B27F25F37D55}" name="Column9268" dataDxfId="14191" totalsRowDxfId="14190"/>
    <tableColumn id="9290" xr3:uid="{47E0A840-30BB-49E9-A6AD-F38FA9CB42E1}" name="Column9269" dataDxfId="14189" totalsRowDxfId="14188"/>
    <tableColumn id="9291" xr3:uid="{073506D3-33D3-46D4-A005-37D67CEBE98C}" name="Column9270" dataDxfId="14187" totalsRowDxfId="14186"/>
    <tableColumn id="9292" xr3:uid="{B3E17648-147A-4146-8595-6EFCF125BABE}" name="Column9271" dataDxfId="14185" totalsRowDxfId="14184"/>
    <tableColumn id="9293" xr3:uid="{5D16E785-0451-4AF8-86DE-EDF507BAC869}" name="Column9272" dataDxfId="14183" totalsRowDxfId="14182"/>
    <tableColumn id="9294" xr3:uid="{F6BA2FA1-43FD-4DC3-9E10-9AE78CC9B7F2}" name="Column9273" dataDxfId="14181" totalsRowDxfId="14180"/>
    <tableColumn id="9295" xr3:uid="{BC351E37-CC0A-4F3D-8CDF-F4A312257959}" name="Column9274" dataDxfId="14179" totalsRowDxfId="14178"/>
    <tableColumn id="9296" xr3:uid="{56E2CECA-7E18-4439-8BE0-5B61E9FB5838}" name="Column9275" dataDxfId="14177" totalsRowDxfId="14176"/>
    <tableColumn id="9297" xr3:uid="{A34D3481-EC6E-4943-8733-8097C6DE04A3}" name="Column9276" dataDxfId="14175" totalsRowDxfId="14174"/>
    <tableColumn id="9298" xr3:uid="{C04D7389-08EF-400F-8FA7-30C578EF5D9B}" name="Column9277" dataDxfId="14173" totalsRowDxfId="14172"/>
    <tableColumn id="9299" xr3:uid="{E3809A16-3B8A-4C04-9FE3-F2F514780D17}" name="Column9278" dataDxfId="14171" totalsRowDxfId="14170"/>
    <tableColumn id="9300" xr3:uid="{C84C8DD9-95C7-41B5-9447-6DEE4C2273F2}" name="Column9279" dataDxfId="14169" totalsRowDxfId="14168"/>
    <tableColumn id="9301" xr3:uid="{FE0CFF80-F20B-4110-AA39-43B9C6C88796}" name="Column9280" dataDxfId="14167" totalsRowDxfId="14166"/>
    <tableColumn id="9302" xr3:uid="{6DEC4257-2B8E-413E-8A9C-285B8C75D483}" name="Column9281" dataDxfId="14165" totalsRowDxfId="14164"/>
    <tableColumn id="9303" xr3:uid="{7FE2B79B-BA79-418F-AAC4-250C208BF9FF}" name="Column9282" dataDxfId="14163" totalsRowDxfId="14162"/>
    <tableColumn id="9304" xr3:uid="{1E48C79B-B4E4-4B35-A5BF-3E79B9968F57}" name="Column9283" dataDxfId="14161" totalsRowDxfId="14160"/>
    <tableColumn id="9305" xr3:uid="{A4F7635F-A358-43A0-BEA2-59C80C9D42E8}" name="Column9284" dataDxfId="14159" totalsRowDxfId="14158"/>
    <tableColumn id="9306" xr3:uid="{D0E163E1-CC2A-4166-989A-954AC11F0EFD}" name="Column9285" dataDxfId="14157" totalsRowDxfId="14156"/>
    <tableColumn id="9307" xr3:uid="{0F2AD53B-BC99-43BB-BE85-E0129D9E8FCE}" name="Column9286" dataDxfId="14155" totalsRowDxfId="14154"/>
    <tableColumn id="9308" xr3:uid="{3B4D4C99-658B-4E97-8E05-B154EE277CCB}" name="Column9287" dataDxfId="14153" totalsRowDxfId="14152"/>
    <tableColumn id="9309" xr3:uid="{093E5B31-38A4-42CA-AD83-E6CB179D0A8C}" name="Column9288" dataDxfId="14151" totalsRowDxfId="14150"/>
    <tableColumn id="9310" xr3:uid="{86A97F07-F9C8-46A7-B4D3-6CC95D8BA6A9}" name="Column9289" dataDxfId="14149" totalsRowDxfId="14148"/>
    <tableColumn id="9311" xr3:uid="{9598E224-AB1F-4D75-BBD2-9E4054A29E32}" name="Column9290" dataDxfId="14147" totalsRowDxfId="14146"/>
    <tableColumn id="9312" xr3:uid="{2C75C5DD-0F91-4031-A1E9-D16050355143}" name="Column9291" dataDxfId="14145" totalsRowDxfId="14144"/>
    <tableColumn id="9313" xr3:uid="{1E655983-E6F5-43FD-8F28-8D6FF637B3A8}" name="Column9292" dataDxfId="14143" totalsRowDxfId="14142"/>
    <tableColumn id="9314" xr3:uid="{8BC6F0BF-E5FF-4DC7-AA77-8AACA4604845}" name="Column9293" dataDxfId="14141" totalsRowDxfId="14140"/>
    <tableColumn id="9315" xr3:uid="{1E8E5C3E-1CBB-4A48-8A97-7AA75EE56EFA}" name="Column9294" dataDxfId="14139" totalsRowDxfId="14138"/>
    <tableColumn id="9316" xr3:uid="{2E46B112-DB00-432C-9BBE-2709C3E45A0D}" name="Column9295" dataDxfId="14137" totalsRowDxfId="14136"/>
    <tableColumn id="9317" xr3:uid="{7BD4295D-4B76-41B4-B254-757A270D5B92}" name="Column9296" dataDxfId="14135" totalsRowDxfId="14134"/>
    <tableColumn id="9318" xr3:uid="{94697800-BBD4-45F8-BF6D-C3A57A8F17A5}" name="Column9297" dataDxfId="14133" totalsRowDxfId="14132"/>
    <tableColumn id="9319" xr3:uid="{0C8E1333-6D9D-451E-85C6-5455F6F353B6}" name="Column9298" dataDxfId="14131" totalsRowDxfId="14130"/>
    <tableColumn id="9320" xr3:uid="{68663FAC-C494-4D59-9A8E-004566FAC9BF}" name="Column9299" dataDxfId="14129" totalsRowDxfId="14128"/>
    <tableColumn id="9321" xr3:uid="{93513A1A-7DBB-4892-9A11-7CD4C7A99029}" name="Column9300" dataDxfId="14127" totalsRowDxfId="14126"/>
    <tableColumn id="9322" xr3:uid="{6FF7D740-5C42-461F-9B43-E91EA4189BFE}" name="Column9301" dataDxfId="14125" totalsRowDxfId="14124"/>
    <tableColumn id="9323" xr3:uid="{D139E6A2-C3E7-4152-9864-E9FC105B2973}" name="Column9302" dataDxfId="14123" totalsRowDxfId="14122"/>
    <tableColumn id="9324" xr3:uid="{05F5F214-B337-4E60-BDF2-701B2A214D9D}" name="Column9303" dataDxfId="14121" totalsRowDxfId="14120"/>
    <tableColumn id="9325" xr3:uid="{C7C28396-B4B4-4C40-AF25-014D87367911}" name="Column9304" dataDxfId="14119" totalsRowDxfId="14118"/>
    <tableColumn id="9326" xr3:uid="{7A3CDDC5-BEAB-46C6-AEFB-77660A9DD6EC}" name="Column9305" dataDxfId="14117" totalsRowDxfId="14116"/>
    <tableColumn id="9327" xr3:uid="{D0F35D96-C708-4B77-8D42-192A43EFDC16}" name="Column9306" dataDxfId="14115" totalsRowDxfId="14114"/>
    <tableColumn id="9328" xr3:uid="{47A98BD6-DF14-46D9-94A9-ECEB7E6DC511}" name="Column9307" dataDxfId="14113" totalsRowDxfId="14112"/>
    <tableColumn id="9329" xr3:uid="{1EE3CA9B-63A8-43C4-AD34-5AF68276D200}" name="Column9308" dataDxfId="14111" totalsRowDxfId="14110"/>
    <tableColumn id="9330" xr3:uid="{134EFDA8-ABF7-43CC-B8B0-742F02379801}" name="Column9309" dataDxfId="14109" totalsRowDxfId="14108"/>
    <tableColumn id="9331" xr3:uid="{41016A02-B170-45D1-BC07-6FDAB6FA8EA8}" name="Column9310" dataDxfId="14107" totalsRowDxfId="14106"/>
    <tableColumn id="9332" xr3:uid="{45DB7A8E-807C-4B6C-9C45-DC5FD1FC9F78}" name="Column9311" dataDxfId="14105" totalsRowDxfId="14104"/>
    <tableColumn id="9333" xr3:uid="{D5BA5EEA-D663-43DB-BBAC-00A9568DF4C0}" name="Column9312" dataDxfId="14103" totalsRowDxfId="14102"/>
    <tableColumn id="9334" xr3:uid="{7BEA4D95-4E2E-440F-A074-98E92656B2A1}" name="Column9313" dataDxfId="14101" totalsRowDxfId="14100"/>
    <tableColumn id="9335" xr3:uid="{B8F9E318-4173-47C9-A85C-02F871D04B65}" name="Column9314" dataDxfId="14099" totalsRowDxfId="14098"/>
    <tableColumn id="9336" xr3:uid="{D44BF7A7-6465-4767-9FF9-9B2F9415989F}" name="Column9315" dataDxfId="14097" totalsRowDxfId="14096"/>
    <tableColumn id="9337" xr3:uid="{9E24EA38-3639-4374-97B3-026FE20124E1}" name="Column9316" dataDxfId="14095" totalsRowDxfId="14094"/>
    <tableColumn id="9338" xr3:uid="{611B94E1-5664-4123-BEAA-545637B147E2}" name="Column9317" dataDxfId="14093" totalsRowDxfId="14092"/>
    <tableColumn id="9339" xr3:uid="{6A9667B4-FC22-4A87-8671-2C62C4AC7BA7}" name="Column9318" dataDxfId="14091" totalsRowDxfId="14090"/>
    <tableColumn id="9340" xr3:uid="{F6F44333-2E0B-4B3F-9257-67C4E2B8982E}" name="Column9319" dataDxfId="14089" totalsRowDxfId="14088"/>
    <tableColumn id="9341" xr3:uid="{3746590A-4E08-4908-8C99-1BD4AB56220F}" name="Column9320" dataDxfId="14087" totalsRowDxfId="14086"/>
    <tableColumn id="9342" xr3:uid="{EEE571BD-8607-4A88-A7E5-EAAC23D4CA99}" name="Column9321" dataDxfId="14085" totalsRowDxfId="14084"/>
    <tableColumn id="9343" xr3:uid="{5A83DA04-F9F1-4635-B16A-4DA065EDAC71}" name="Column9322" dataDxfId="14083" totalsRowDxfId="14082"/>
    <tableColumn id="9344" xr3:uid="{6D69AA50-5708-4F81-B72A-2BBCF8024B2D}" name="Column9323" dataDxfId="14081" totalsRowDxfId="14080"/>
    <tableColumn id="9345" xr3:uid="{302B1D5D-6E38-439B-8C2D-E134C42E5E2D}" name="Column9324" dataDxfId="14079" totalsRowDxfId="14078"/>
    <tableColumn id="9346" xr3:uid="{AEA89CBD-97ED-4726-A3DB-8E24C2D7CAD7}" name="Column9325" dataDxfId="14077" totalsRowDxfId="14076"/>
    <tableColumn id="9347" xr3:uid="{3D9A7CCD-B3C5-4891-B03E-7F2D31FB75FD}" name="Column9326" dataDxfId="14075" totalsRowDxfId="14074"/>
    <tableColumn id="9348" xr3:uid="{C80425B8-8462-4755-85DE-EA8B0B4A4947}" name="Column9327" dataDxfId="14073" totalsRowDxfId="14072"/>
    <tableColumn id="9349" xr3:uid="{FD89CE9D-078A-42CE-8B92-CE9BD1E35DC0}" name="Column9328" dataDxfId="14071" totalsRowDxfId="14070"/>
    <tableColumn id="9350" xr3:uid="{D72B919B-A539-4F50-BFBC-E9437FCDE2B7}" name="Column9329" dataDxfId="14069" totalsRowDxfId="14068"/>
    <tableColumn id="9351" xr3:uid="{8BB76BC3-942D-4563-99C6-10A35B69BC9D}" name="Column9330" dataDxfId="14067" totalsRowDxfId="14066"/>
    <tableColumn id="9352" xr3:uid="{961B3561-F433-419D-85D4-76CD1FA83311}" name="Column9331" dataDxfId="14065" totalsRowDxfId="14064"/>
    <tableColumn id="9353" xr3:uid="{20F39BA1-0C41-4A8B-89F9-705DEEB56713}" name="Column9332" dataDxfId="14063" totalsRowDxfId="14062"/>
    <tableColumn id="9354" xr3:uid="{FFBA4ACA-5E24-4DA6-A5FD-EA43BAE305DC}" name="Column9333" dataDxfId="14061" totalsRowDxfId="14060"/>
    <tableColumn id="9355" xr3:uid="{94AEB7DF-2415-48EB-8A14-C62A76A4FA49}" name="Column9334" dataDxfId="14059" totalsRowDxfId="14058"/>
    <tableColumn id="9356" xr3:uid="{9107991D-7644-400A-B572-5FF037B2D42C}" name="Column9335" dataDxfId="14057" totalsRowDxfId="14056"/>
    <tableColumn id="9357" xr3:uid="{B5C22952-06FD-4CBC-94C4-3AAEBC88E541}" name="Column9336" dataDxfId="14055" totalsRowDxfId="14054"/>
    <tableColumn id="9358" xr3:uid="{2E4196B5-23F6-4A19-8652-872FB2CB0F5D}" name="Column9337" dataDxfId="14053" totalsRowDxfId="14052"/>
    <tableColumn id="9359" xr3:uid="{F2348C6E-8167-40DD-96A5-69BD3D93B2EE}" name="Column9338" dataDxfId="14051" totalsRowDxfId="14050"/>
    <tableColumn id="9360" xr3:uid="{3BDE8BE2-D882-4760-8701-806295193208}" name="Column9339" dataDxfId="14049" totalsRowDxfId="14048"/>
    <tableColumn id="9361" xr3:uid="{6ADA8607-894D-43CB-B104-4DB5E11CD93F}" name="Column9340" dataDxfId="14047" totalsRowDxfId="14046"/>
    <tableColumn id="9362" xr3:uid="{982861EA-EEB3-4D51-8240-5498691E9049}" name="Column9341" dataDxfId="14045" totalsRowDxfId="14044"/>
    <tableColumn id="9363" xr3:uid="{B067EA52-4E11-4AD3-A3CC-BA77C42CC832}" name="Column9342" dataDxfId="14043" totalsRowDxfId="14042"/>
    <tableColumn id="9364" xr3:uid="{E6832E48-E2FE-4721-8C5D-40CDD52F0118}" name="Column9343" dataDxfId="14041" totalsRowDxfId="14040"/>
    <tableColumn id="9365" xr3:uid="{95B16168-0698-420E-B291-37D0CDBB8F93}" name="Column9344" dataDxfId="14039" totalsRowDxfId="14038"/>
    <tableColumn id="9366" xr3:uid="{4CACEB4B-171A-457B-B0FB-17C3216CECEB}" name="Column9345" dataDxfId="14037" totalsRowDxfId="14036"/>
    <tableColumn id="9367" xr3:uid="{74923BB7-2BB1-4899-87EA-8B67DC9F2060}" name="Column9346" dataDxfId="14035" totalsRowDxfId="14034"/>
    <tableColumn id="9368" xr3:uid="{F85F327F-EC04-4636-B682-2A3D8F2B57E8}" name="Column9347" dataDxfId="14033" totalsRowDxfId="14032"/>
    <tableColumn id="9369" xr3:uid="{70D3F9E6-47A0-477D-A2F9-7CD6063A416F}" name="Column9348" dataDxfId="14031" totalsRowDxfId="14030"/>
    <tableColumn id="9370" xr3:uid="{ACB76342-F2AE-4D33-934D-F304E14DA72F}" name="Column9349" dataDxfId="14029" totalsRowDxfId="14028"/>
    <tableColumn id="9371" xr3:uid="{C14D8B86-93D0-4BF1-8BF4-B68DA9682C8A}" name="Column9350" dataDxfId="14027" totalsRowDxfId="14026"/>
    <tableColumn id="9372" xr3:uid="{FC7E3B8E-B947-429B-9DDC-2783A7DC827F}" name="Column9351" dataDxfId="14025" totalsRowDxfId="14024"/>
    <tableColumn id="9373" xr3:uid="{EEA734DC-5A98-49A6-B21F-68165A4BF2DA}" name="Column9352" dataDxfId="14023" totalsRowDxfId="14022"/>
    <tableColumn id="9374" xr3:uid="{0CFD93F5-F809-4A87-894A-E3FDEB693889}" name="Column9353" dataDxfId="14021" totalsRowDxfId="14020"/>
    <tableColumn id="9375" xr3:uid="{7FF79DA7-729C-4D9F-B40D-BAAC02DA0659}" name="Column9354" dataDxfId="14019" totalsRowDxfId="14018"/>
    <tableColumn id="9376" xr3:uid="{1307B76E-1888-44FD-B81F-A893313BA10F}" name="Column9355" dataDxfId="14017" totalsRowDxfId="14016"/>
    <tableColumn id="9377" xr3:uid="{06ADA24F-9A50-49A0-AD4E-9F67F373B549}" name="Column9356" dataDxfId="14015" totalsRowDxfId="14014"/>
    <tableColumn id="9378" xr3:uid="{13A73E39-CE10-4F79-B3DD-E11321732D81}" name="Column9357" dataDxfId="14013" totalsRowDxfId="14012"/>
    <tableColumn id="9379" xr3:uid="{29CFB811-544A-462F-AE44-1B8291FB2DE7}" name="Column9358" dataDxfId="14011" totalsRowDxfId="14010"/>
    <tableColumn id="9380" xr3:uid="{C15397D1-B7DC-412D-8B28-60B3C27AB577}" name="Column9359" dataDxfId="14009" totalsRowDxfId="14008"/>
    <tableColumn id="9381" xr3:uid="{F8CB866C-5D2F-4E58-A014-7D92B50C2D69}" name="Column9360" dataDxfId="14007" totalsRowDxfId="14006"/>
    <tableColumn id="9382" xr3:uid="{AD2E5670-7CFE-4386-A2C1-FC449F0B05F7}" name="Column9361" dataDxfId="14005" totalsRowDxfId="14004"/>
    <tableColumn id="9383" xr3:uid="{C49741B7-9005-4540-A0E9-3D9B50B3C9E8}" name="Column9362" dataDxfId="14003" totalsRowDxfId="14002"/>
    <tableColumn id="9384" xr3:uid="{AF9634B1-C4CE-401E-B8E2-42418514E878}" name="Column9363" dataDxfId="14001" totalsRowDxfId="14000"/>
    <tableColumn id="9385" xr3:uid="{420ED848-471D-4466-A742-0A56DF7F812F}" name="Column9364" dataDxfId="13999" totalsRowDxfId="13998"/>
    <tableColumn id="9386" xr3:uid="{776597A9-C227-43B3-A1A7-1B3D2DF2225B}" name="Column9365" dataDxfId="13997" totalsRowDxfId="13996"/>
    <tableColumn id="9387" xr3:uid="{9C59E336-6AC1-4501-8500-61AE55B269D3}" name="Column9366" dataDxfId="13995" totalsRowDxfId="13994"/>
    <tableColumn id="9388" xr3:uid="{1343D5C0-B343-484A-AC9A-AB0A74F52A11}" name="Column9367" dataDxfId="13993" totalsRowDxfId="13992"/>
    <tableColumn id="9389" xr3:uid="{F4203C56-DDCF-4F99-BDBC-227C34A5C02E}" name="Column9368" dataDxfId="13991" totalsRowDxfId="13990"/>
    <tableColumn id="9390" xr3:uid="{1E35ABF4-ED81-4482-A2CB-6F6F0A883617}" name="Column9369" dataDxfId="13989" totalsRowDxfId="13988"/>
    <tableColumn id="9391" xr3:uid="{B986F88A-CFBC-4C0A-8CB3-B27D3AF82836}" name="Column9370" dataDxfId="13987" totalsRowDxfId="13986"/>
    <tableColumn id="9392" xr3:uid="{085E710F-E36C-4087-A5C4-2497788A66F1}" name="Column9371" dataDxfId="13985" totalsRowDxfId="13984"/>
    <tableColumn id="9393" xr3:uid="{B4CC7BA8-C761-4BBF-8EB0-38C6750443EE}" name="Column9372" dataDxfId="13983" totalsRowDxfId="13982"/>
    <tableColumn id="9394" xr3:uid="{FFA5A453-AFA5-4A6D-934C-E8D11D4B880D}" name="Column9373" dataDxfId="13981" totalsRowDxfId="13980"/>
    <tableColumn id="9395" xr3:uid="{197D11B7-BDDF-4DA7-A2F5-74224BD00407}" name="Column9374" dataDxfId="13979" totalsRowDxfId="13978"/>
    <tableColumn id="9396" xr3:uid="{4923E0A8-FE6E-4FC4-8FCB-4B397FFF3AE6}" name="Column9375" dataDxfId="13977" totalsRowDxfId="13976"/>
    <tableColumn id="9397" xr3:uid="{B3CDE34C-D84C-4338-A11E-BC56C90EDFA8}" name="Column9376" dataDxfId="13975" totalsRowDxfId="13974"/>
    <tableColumn id="9398" xr3:uid="{9BB57F39-AF38-4F04-85ED-0EF4AA4D5899}" name="Column9377" dataDxfId="13973" totalsRowDxfId="13972"/>
    <tableColumn id="9399" xr3:uid="{E415D62F-B970-48B7-A134-FC8047E77E25}" name="Column9378" dataDxfId="13971" totalsRowDxfId="13970"/>
    <tableColumn id="9400" xr3:uid="{A4415915-3553-4E36-AC3E-5E922557AF47}" name="Column9379" dataDxfId="13969" totalsRowDxfId="13968"/>
    <tableColumn id="9401" xr3:uid="{FBDE139D-198E-4D8F-BCE9-7329B54A51C6}" name="Column9380" dataDxfId="13967" totalsRowDxfId="13966"/>
    <tableColumn id="9402" xr3:uid="{232D5592-13FC-4789-95C1-D80D9E96B66C}" name="Column9381" dataDxfId="13965" totalsRowDxfId="13964"/>
    <tableColumn id="9403" xr3:uid="{A575B17E-860B-4080-B23A-281EA227F907}" name="Column9382" dataDxfId="13963" totalsRowDxfId="13962"/>
    <tableColumn id="9404" xr3:uid="{75E76CE3-115A-4BA7-A09D-5192F0E91E39}" name="Column9383" dataDxfId="13961" totalsRowDxfId="13960"/>
    <tableColumn id="9405" xr3:uid="{1F95A777-F565-470C-A258-4E2268EDF80D}" name="Column9384" dataDxfId="13959" totalsRowDxfId="13958"/>
    <tableColumn id="9406" xr3:uid="{A2F7A476-7E1D-4964-ADAD-B39FE02D2B1B}" name="Column9385" dataDxfId="13957" totalsRowDxfId="13956"/>
    <tableColumn id="9407" xr3:uid="{07EC5944-983D-4F5D-A595-2C777FCF2DC2}" name="Column9386" dataDxfId="13955" totalsRowDxfId="13954"/>
    <tableColumn id="9408" xr3:uid="{888D7ACA-E03A-4C00-8F25-A21DCE11544D}" name="Column9387" dataDxfId="13953" totalsRowDxfId="13952"/>
    <tableColumn id="9409" xr3:uid="{2BBCE4D7-1F06-4364-BB23-537FB43839A3}" name="Column9388" dataDxfId="13951" totalsRowDxfId="13950"/>
    <tableColumn id="9410" xr3:uid="{72B7FE0C-763D-491E-8E40-CB18B95E0725}" name="Column9389" dataDxfId="13949" totalsRowDxfId="13948"/>
    <tableColumn id="9411" xr3:uid="{6278D272-5485-48C5-B5EB-00F4B6EA6F31}" name="Column9390" dataDxfId="13947" totalsRowDxfId="13946"/>
    <tableColumn id="9412" xr3:uid="{66CCA08A-6456-4F94-81A7-900E21CB1782}" name="Column9391" dataDxfId="13945" totalsRowDxfId="13944"/>
    <tableColumn id="9413" xr3:uid="{6E1BC72C-258A-4B0F-B391-6CBF4037AD86}" name="Column9392" dataDxfId="13943" totalsRowDxfId="13942"/>
    <tableColumn id="9414" xr3:uid="{80157E8D-2B47-4C5A-B694-32A89A16362F}" name="Column9393" dataDxfId="13941" totalsRowDxfId="13940"/>
    <tableColumn id="9415" xr3:uid="{727663FB-9309-4D92-9ACF-7A663D97465E}" name="Column9394" dataDxfId="13939" totalsRowDxfId="13938"/>
    <tableColumn id="9416" xr3:uid="{D9D0434A-3C66-40E5-A7B2-B27022DAC6DB}" name="Column9395" dataDxfId="13937" totalsRowDxfId="13936"/>
    <tableColumn id="9417" xr3:uid="{DCEBB399-DA14-4416-867F-45014FE1BACF}" name="Column9396" dataDxfId="13935" totalsRowDxfId="13934"/>
    <tableColumn id="9418" xr3:uid="{CB4A253C-2BFB-40BF-B682-C6D9B11634B1}" name="Column9397" dataDxfId="13933" totalsRowDxfId="13932"/>
    <tableColumn id="9419" xr3:uid="{935BFB46-5887-4D47-A9D6-155FF05C1AEA}" name="Column9398" dataDxfId="13931" totalsRowDxfId="13930"/>
    <tableColumn id="9420" xr3:uid="{40B35A85-427B-424A-9E86-4588B35C39B6}" name="Column9399" dataDxfId="13929" totalsRowDxfId="13928"/>
    <tableColumn id="9421" xr3:uid="{19CBA45C-A574-4756-A316-FC4E485682F3}" name="Column9400" dataDxfId="13927" totalsRowDxfId="13926"/>
    <tableColumn id="9422" xr3:uid="{FDEB92E7-3B18-4ED6-8FC3-FA10E4E90BBC}" name="Column9401" dataDxfId="13925" totalsRowDxfId="13924"/>
    <tableColumn id="9423" xr3:uid="{3CD7AC9D-600F-445D-9FF5-013C752AF6E9}" name="Column9402" dataDxfId="13923" totalsRowDxfId="13922"/>
    <tableColumn id="9424" xr3:uid="{DD4770CA-BD06-41D3-B3C9-0C6854A6EF32}" name="Column9403" dataDxfId="13921" totalsRowDxfId="13920"/>
    <tableColumn id="9425" xr3:uid="{B761A806-215E-439E-BDF8-693A289513E9}" name="Column9404" dataDxfId="13919" totalsRowDxfId="13918"/>
    <tableColumn id="9426" xr3:uid="{1AF16385-2B8C-499F-8E88-AAF4967BEAEF}" name="Column9405" dataDxfId="13917" totalsRowDxfId="13916"/>
    <tableColumn id="9427" xr3:uid="{E11671C0-1EE8-428F-A7B6-1D6A26DBAF6D}" name="Column9406" dataDxfId="13915" totalsRowDxfId="13914"/>
    <tableColumn id="9428" xr3:uid="{281218C6-2255-4773-B9D8-48739C202FD7}" name="Column9407" dataDxfId="13913" totalsRowDxfId="13912"/>
    <tableColumn id="9429" xr3:uid="{F4F4AC61-F7F9-4A23-9BE2-7EBF83C23322}" name="Column9408" dataDxfId="13911" totalsRowDxfId="13910"/>
    <tableColumn id="9430" xr3:uid="{42CE570D-CACB-4CD7-855A-E0205363980E}" name="Column9409" dataDxfId="13909" totalsRowDxfId="13908"/>
    <tableColumn id="9431" xr3:uid="{BC0DA361-5EAD-4DE2-A3DB-D739E41021FA}" name="Column9410" dataDxfId="13907" totalsRowDxfId="13906"/>
    <tableColumn id="9432" xr3:uid="{2F03D587-0D59-4344-B13E-78F4D7B048FE}" name="Column9411" dataDxfId="13905" totalsRowDxfId="13904"/>
    <tableColumn id="9433" xr3:uid="{D9F4C269-3E95-4D98-AFC6-D962E38A15B6}" name="Column9412" dataDxfId="13903" totalsRowDxfId="13902"/>
    <tableColumn id="9434" xr3:uid="{2920F49E-B312-4753-9479-D19A7B858011}" name="Column9413" dataDxfId="13901" totalsRowDxfId="13900"/>
    <tableColumn id="9435" xr3:uid="{2082074A-8D8F-481A-810D-90715A3C5E7D}" name="Column9414" dataDxfId="13899" totalsRowDxfId="13898"/>
    <tableColumn id="9436" xr3:uid="{476446F5-38C3-4326-992A-5AC2F7B4AFA4}" name="Column9415" dataDxfId="13897" totalsRowDxfId="13896"/>
    <tableColumn id="9437" xr3:uid="{770007EB-BB99-41FB-A4B8-DEEC7C40736C}" name="Column9416" dataDxfId="13895" totalsRowDxfId="13894"/>
    <tableColumn id="9438" xr3:uid="{0D570E58-9AF4-47C1-9653-B707E9DDDF29}" name="Column9417" dataDxfId="13893" totalsRowDxfId="13892"/>
    <tableColumn id="9439" xr3:uid="{EFCC4E89-3331-40CB-9057-A6A280480DC9}" name="Column9418" dataDxfId="13891" totalsRowDxfId="13890"/>
    <tableColumn id="9440" xr3:uid="{3A5FA1E6-7432-4E91-8005-0DEF6FBF9EBC}" name="Column9419" dataDxfId="13889" totalsRowDxfId="13888"/>
    <tableColumn id="9441" xr3:uid="{0C70991C-A767-4622-B25C-C0217423083D}" name="Column9420" dataDxfId="13887" totalsRowDxfId="13886"/>
    <tableColumn id="9442" xr3:uid="{D5F3101C-9861-43A6-83F3-C72DA9E5198A}" name="Column9421" dataDxfId="13885" totalsRowDxfId="13884"/>
    <tableColumn id="9443" xr3:uid="{D9056B05-C694-4391-BD4F-CEBF15EB450E}" name="Column9422" dataDxfId="13883" totalsRowDxfId="13882"/>
    <tableColumn id="9444" xr3:uid="{051952EE-4F60-4002-8796-5195F1888D30}" name="Column9423" dataDxfId="13881" totalsRowDxfId="13880"/>
    <tableColumn id="9445" xr3:uid="{7C78B05C-346F-4D3A-85C8-81BCD72501D2}" name="Column9424" dataDxfId="13879" totalsRowDxfId="13878"/>
    <tableColumn id="9446" xr3:uid="{829C6103-5260-4FEC-AC72-1C383881B9E6}" name="Column9425" dataDxfId="13877" totalsRowDxfId="13876"/>
    <tableColumn id="9447" xr3:uid="{A6C00069-CFDD-41E3-80E0-8A0E8A0B3344}" name="Column9426" dataDxfId="13875" totalsRowDxfId="13874"/>
    <tableColumn id="9448" xr3:uid="{2B25DA0B-2772-4DAE-BDF7-C666B1F520C8}" name="Column9427" dataDxfId="13873" totalsRowDxfId="13872"/>
    <tableColumn id="9449" xr3:uid="{9CF51D4E-CC15-4427-AC47-10BCFB0AA443}" name="Column9428" dataDxfId="13871" totalsRowDxfId="13870"/>
    <tableColumn id="9450" xr3:uid="{D27565EC-6B6F-406A-A6BF-7DA4DDD858B7}" name="Column9429" dataDxfId="13869" totalsRowDxfId="13868"/>
    <tableColumn id="9451" xr3:uid="{B7B474E1-FAEA-4DA8-B105-316BE265C464}" name="Column9430" dataDxfId="13867" totalsRowDxfId="13866"/>
    <tableColumn id="9452" xr3:uid="{CF54780E-9272-4681-8EB0-9BE811A3776F}" name="Column9431" dataDxfId="13865" totalsRowDxfId="13864"/>
    <tableColumn id="9453" xr3:uid="{3028AC04-4449-42AC-8C7F-A5575796B9C9}" name="Column9432" dataDxfId="13863" totalsRowDxfId="13862"/>
    <tableColumn id="9454" xr3:uid="{2271AFA1-B295-4EA0-923C-4B4A8B24605A}" name="Column9433" dataDxfId="13861" totalsRowDxfId="13860"/>
    <tableColumn id="9455" xr3:uid="{55F66406-A42A-48D4-A616-2F9F6D18E66E}" name="Column9434" dataDxfId="13859" totalsRowDxfId="13858"/>
    <tableColumn id="9456" xr3:uid="{C89CA229-853E-405D-A4B3-A0CD64B8D19A}" name="Column9435" dataDxfId="13857" totalsRowDxfId="13856"/>
    <tableColumn id="9457" xr3:uid="{63CDD015-058A-452F-9935-EC35C0F4ADB0}" name="Column9436" dataDxfId="13855" totalsRowDxfId="13854"/>
    <tableColumn id="9458" xr3:uid="{4002EA1C-C81D-4CD6-9F25-ACF0770E6E07}" name="Column9437" dataDxfId="13853" totalsRowDxfId="13852"/>
    <tableColumn id="9459" xr3:uid="{E6AF8C9D-7CDA-4FB7-8CDD-9059D4738245}" name="Column9438" dataDxfId="13851" totalsRowDxfId="13850"/>
    <tableColumn id="9460" xr3:uid="{547C4778-FC6D-4601-8EC0-54514F63BBB6}" name="Column9439" dataDxfId="13849" totalsRowDxfId="13848"/>
    <tableColumn id="9461" xr3:uid="{AA4F6E41-1EC9-41CD-83E3-974DEB83910D}" name="Column9440" dataDxfId="13847" totalsRowDxfId="13846"/>
    <tableColumn id="9462" xr3:uid="{3ECEA9CC-53F4-4C34-8B89-0657C44B8EDA}" name="Column9441" dataDxfId="13845" totalsRowDxfId="13844"/>
    <tableColumn id="9463" xr3:uid="{70F7A368-B8B2-464A-A585-7BCB7ACD88FE}" name="Column9442" dataDxfId="13843" totalsRowDxfId="13842"/>
    <tableColumn id="9464" xr3:uid="{9EBD8241-1F9D-44C6-AFE0-F93D569BE432}" name="Column9443" dataDxfId="13841" totalsRowDxfId="13840"/>
    <tableColumn id="9465" xr3:uid="{02093003-1DAD-4808-9018-1EB3CE958B12}" name="Column9444" dataDxfId="13839" totalsRowDxfId="13838"/>
    <tableColumn id="9466" xr3:uid="{A6ABFCD9-C5E8-405F-81DF-8AB3D174B478}" name="Column9445" dataDxfId="13837" totalsRowDxfId="13836"/>
    <tableColumn id="9467" xr3:uid="{6A298B52-D35A-4BEF-930E-FE3C4D231942}" name="Column9446" dataDxfId="13835" totalsRowDxfId="13834"/>
    <tableColumn id="9468" xr3:uid="{DE20A100-8CD2-4BC1-9F78-8AA5E83EAFF5}" name="Column9447" dataDxfId="13833" totalsRowDxfId="13832"/>
    <tableColumn id="9469" xr3:uid="{FEB56446-9889-4BDA-AB2E-43779E1A046C}" name="Column9448" dataDxfId="13831" totalsRowDxfId="13830"/>
    <tableColumn id="9470" xr3:uid="{06C2C3DC-C024-4A74-877F-303E77DA357A}" name="Column9449" dataDxfId="13829" totalsRowDxfId="13828"/>
    <tableColumn id="9471" xr3:uid="{B693E623-DD1D-45C8-A0C4-ADC08AFCB09B}" name="Column9450" dataDxfId="13827" totalsRowDxfId="13826"/>
    <tableColumn id="9472" xr3:uid="{6C2B6501-3854-4F1F-B690-63BC6A5A1D1B}" name="Column9451" dataDxfId="13825" totalsRowDxfId="13824"/>
    <tableColumn id="9473" xr3:uid="{021B2104-3311-406B-B83D-3925A5E9AC7C}" name="Column9452" dataDxfId="13823" totalsRowDxfId="13822"/>
    <tableColumn id="9474" xr3:uid="{68C4BF92-7803-414C-9103-A9387D268F5D}" name="Column9453" dataDxfId="13821" totalsRowDxfId="13820"/>
    <tableColumn id="9475" xr3:uid="{346FA53C-3159-43F4-A6C9-DBC9B044AED3}" name="Column9454" dataDxfId="13819" totalsRowDxfId="13818"/>
    <tableColumn id="9476" xr3:uid="{473DB05B-AF16-4512-AFD5-8BFD13A4F9FD}" name="Column9455" dataDxfId="13817" totalsRowDxfId="13816"/>
    <tableColumn id="9477" xr3:uid="{C5AD6353-8287-4BAC-83E2-ECDF6C12C696}" name="Column9456" dataDxfId="13815" totalsRowDxfId="13814"/>
    <tableColumn id="9478" xr3:uid="{DFD3A98F-0165-4CEB-97EA-D72B01B4A010}" name="Column9457" dataDxfId="13813" totalsRowDxfId="13812"/>
    <tableColumn id="9479" xr3:uid="{10C5F4A6-652F-44AD-856F-D1BAD74D1A80}" name="Column9458" dataDxfId="13811" totalsRowDxfId="13810"/>
    <tableColumn id="9480" xr3:uid="{F1C07D49-8928-4FA8-BB3A-D9F9E050718A}" name="Column9459" dataDxfId="13809" totalsRowDxfId="13808"/>
    <tableColumn id="9481" xr3:uid="{A47BA952-4A24-4716-B7A4-9D6F98559DCA}" name="Column9460" dataDxfId="13807" totalsRowDxfId="13806"/>
    <tableColumn id="9482" xr3:uid="{E155F00D-5982-42EE-A218-D6C79E77C525}" name="Column9461" dataDxfId="13805" totalsRowDxfId="13804"/>
    <tableColumn id="9483" xr3:uid="{180B7B8C-51CB-4249-B859-BB7107C03A6B}" name="Column9462" dataDxfId="13803" totalsRowDxfId="13802"/>
    <tableColumn id="9484" xr3:uid="{433395C0-BDB5-4EEC-8934-F46F2AFE626A}" name="Column9463" dataDxfId="13801" totalsRowDxfId="13800"/>
    <tableColumn id="9485" xr3:uid="{068AA254-68A6-491E-BEB9-5E12DCF7CCE1}" name="Column9464" dataDxfId="13799" totalsRowDxfId="13798"/>
    <tableColumn id="9486" xr3:uid="{99420F9B-B290-4376-8C02-DC4A409EE4C2}" name="Column9465" dataDxfId="13797" totalsRowDxfId="13796"/>
    <tableColumn id="9487" xr3:uid="{8E91DF3B-76F1-40CC-917A-790D17018FA6}" name="Column9466" dataDxfId="13795" totalsRowDxfId="13794"/>
    <tableColumn id="9488" xr3:uid="{751FC89D-D64E-4D2A-A418-BBFFF1396DC6}" name="Column9467" dataDxfId="13793" totalsRowDxfId="13792"/>
    <tableColumn id="9489" xr3:uid="{1F8788B5-CA48-439B-AD2B-825414035206}" name="Column9468" dataDxfId="13791" totalsRowDxfId="13790"/>
    <tableColumn id="9490" xr3:uid="{6D53151B-7B81-4E83-BA8B-D8B550826020}" name="Column9469" dataDxfId="13789" totalsRowDxfId="13788"/>
    <tableColumn id="9491" xr3:uid="{04F1F8AC-894C-45C2-9323-2B304153359D}" name="Column9470" dataDxfId="13787" totalsRowDxfId="13786"/>
    <tableColumn id="9492" xr3:uid="{DBA0C5C8-EB59-42BE-B88E-BC7A1B56B653}" name="Column9471" dataDxfId="13785" totalsRowDxfId="13784"/>
    <tableColumn id="9493" xr3:uid="{1C9301C4-D3ED-44AF-A06C-A701E3C0691A}" name="Column9472" dataDxfId="13783" totalsRowDxfId="13782"/>
    <tableColumn id="9494" xr3:uid="{E3405AF9-34C8-45BC-A574-78B1E216382E}" name="Column9473" dataDxfId="13781" totalsRowDxfId="13780"/>
    <tableColumn id="9495" xr3:uid="{FF13DC98-0814-47CF-B4F5-BD5F37A588DE}" name="Column9474" dataDxfId="13779" totalsRowDxfId="13778"/>
    <tableColumn id="9496" xr3:uid="{1329F563-61E8-4B35-A0A3-F0AB0A34F29B}" name="Column9475" dataDxfId="13777" totalsRowDxfId="13776"/>
    <tableColumn id="9497" xr3:uid="{52CEC2B0-9A33-4292-8C2F-3ADC2DE28FD6}" name="Column9476" dataDxfId="13775" totalsRowDxfId="13774"/>
    <tableColumn id="9498" xr3:uid="{C9C1EF01-68E2-4476-A98A-F135AD42A8FC}" name="Column9477" dataDxfId="13773" totalsRowDxfId="13772"/>
    <tableColumn id="9499" xr3:uid="{E3ACF6BE-3973-4EA7-A637-CEC452739D1B}" name="Column9478" dataDxfId="13771" totalsRowDxfId="13770"/>
    <tableColumn id="9500" xr3:uid="{F65D1E9B-66F8-4866-A7B0-2C8D7EA1C86E}" name="Column9479" dataDxfId="13769" totalsRowDxfId="13768"/>
    <tableColumn id="9501" xr3:uid="{B895A0A0-7C57-48F6-B591-9C49C16C1BF7}" name="Column9480" dataDxfId="13767" totalsRowDxfId="13766"/>
    <tableColumn id="9502" xr3:uid="{F51391B0-2682-4FB8-94FB-4AED078F18C4}" name="Column9481" dataDxfId="13765" totalsRowDxfId="13764"/>
    <tableColumn id="9503" xr3:uid="{D90EA412-5853-4850-82AC-C6EF8FF4C59D}" name="Column9482" dataDxfId="13763" totalsRowDxfId="13762"/>
    <tableColumn id="9504" xr3:uid="{A1F57E82-1361-46E3-88F0-7AEF5CE1B190}" name="Column9483" dataDxfId="13761" totalsRowDxfId="13760"/>
    <tableColumn id="9505" xr3:uid="{F26AA62D-C443-4E30-A3C7-0688AA3E5B78}" name="Column9484" dataDxfId="13759" totalsRowDxfId="13758"/>
    <tableColumn id="9506" xr3:uid="{A2141F24-9DC1-46FD-AE53-B6640C7659C2}" name="Column9485" dataDxfId="13757" totalsRowDxfId="13756"/>
    <tableColumn id="9507" xr3:uid="{6FB2DF42-42C7-4E56-AFCE-EC81AA180DB9}" name="Column9486" dataDxfId="13755" totalsRowDxfId="13754"/>
    <tableColumn id="9508" xr3:uid="{072414E0-0C52-4457-BC9B-D2F16EAD17A7}" name="Column9487" dataDxfId="13753" totalsRowDxfId="13752"/>
    <tableColumn id="9509" xr3:uid="{122F2190-3069-4376-8650-76166EFE38EC}" name="Column9488" dataDxfId="13751" totalsRowDxfId="13750"/>
    <tableColumn id="9510" xr3:uid="{92CD7C59-FF05-4AD7-8C66-EF0B3C62C4E4}" name="Column9489" dataDxfId="13749" totalsRowDxfId="13748"/>
    <tableColumn id="9511" xr3:uid="{D6413B9C-CCFC-495E-9938-4313144F2AAF}" name="Column9490" dataDxfId="13747" totalsRowDxfId="13746"/>
    <tableColumn id="9512" xr3:uid="{9BEFECFA-AA34-4DB1-8137-40FFA4BB955E}" name="Column9491" dataDxfId="13745" totalsRowDxfId="13744"/>
    <tableColumn id="9513" xr3:uid="{F9B1DFBF-D17E-4005-8F72-B3F213DD83CF}" name="Column9492" dataDxfId="13743" totalsRowDxfId="13742"/>
    <tableColumn id="9514" xr3:uid="{0AFFA625-DCA8-476F-81FE-9282BEBED92F}" name="Column9493" dataDxfId="13741" totalsRowDxfId="13740"/>
    <tableColumn id="9515" xr3:uid="{360C6957-0D64-4EE6-B465-6B4EDB2998A4}" name="Column9494" dataDxfId="13739" totalsRowDxfId="13738"/>
    <tableColumn id="9516" xr3:uid="{DB643BC9-9B9D-4F1C-9D7A-2DCC1C763387}" name="Column9495" dataDxfId="13737" totalsRowDxfId="13736"/>
    <tableColumn id="9517" xr3:uid="{8AA32B9B-3A38-40F9-9158-9286C41FB9CF}" name="Column9496" dataDxfId="13735" totalsRowDxfId="13734"/>
    <tableColumn id="9518" xr3:uid="{5FF6B10A-D676-492C-9796-D563F41B287B}" name="Column9497" dataDxfId="13733" totalsRowDxfId="13732"/>
    <tableColumn id="9519" xr3:uid="{0781677B-5257-43C9-94C9-AB912BB4DD22}" name="Column9498" dataDxfId="13731" totalsRowDxfId="13730"/>
    <tableColumn id="9520" xr3:uid="{9335C6B8-B91F-48EA-804A-94A6CC8DE865}" name="Column9499" dataDxfId="13729" totalsRowDxfId="13728"/>
    <tableColumn id="9521" xr3:uid="{91354193-46E8-4533-9946-8A099562E866}" name="Column9500" dataDxfId="13727" totalsRowDxfId="13726"/>
    <tableColumn id="9522" xr3:uid="{15FDA691-9CF1-43C8-BBF7-F316F1EDCC2C}" name="Column9501" dataDxfId="13725" totalsRowDxfId="13724"/>
    <tableColumn id="9523" xr3:uid="{F13674B9-01AC-4B36-B8A2-E1C21BD79BC0}" name="Column9502" dataDxfId="13723" totalsRowDxfId="13722"/>
    <tableColumn id="9524" xr3:uid="{DB7E2016-A632-4331-8F3C-92C5AB8DA814}" name="Column9503" dataDxfId="13721" totalsRowDxfId="13720"/>
    <tableColumn id="9525" xr3:uid="{415EE997-2516-4F24-9A5C-5025E0466DC2}" name="Column9504" dataDxfId="13719" totalsRowDxfId="13718"/>
    <tableColumn id="9526" xr3:uid="{B2EBAECC-C127-4E79-BEE4-7E459319BFC0}" name="Column9505" dataDxfId="13717" totalsRowDxfId="13716"/>
    <tableColumn id="9527" xr3:uid="{5F3E73FA-DE36-443E-8193-451D41E66883}" name="Column9506" dataDxfId="13715" totalsRowDxfId="13714"/>
    <tableColumn id="9528" xr3:uid="{86114DA3-0160-4D5D-B2FB-E06FCFCE1A8D}" name="Column9507" dataDxfId="13713" totalsRowDxfId="13712"/>
    <tableColumn id="9529" xr3:uid="{1A6D3110-7E4D-485D-8B85-75941854C2D4}" name="Column9508" dataDxfId="13711" totalsRowDxfId="13710"/>
    <tableColumn id="9530" xr3:uid="{E4352D5A-C98B-4A2F-8B21-F1C93851C8EC}" name="Column9509" dataDxfId="13709" totalsRowDxfId="13708"/>
    <tableColumn id="9531" xr3:uid="{1853A003-4AC4-46D7-A58A-3191A3EE4656}" name="Column9510" dataDxfId="13707" totalsRowDxfId="13706"/>
    <tableColumn id="9532" xr3:uid="{FB91A348-2BE5-4347-B738-1474D3B25ED2}" name="Column9511" dataDxfId="13705" totalsRowDxfId="13704"/>
    <tableColumn id="9533" xr3:uid="{41D86B07-65C9-49ED-AB22-F1E8FE158F95}" name="Column9512" dataDxfId="13703" totalsRowDxfId="13702"/>
    <tableColumn id="9534" xr3:uid="{42CCB921-304F-485A-8C8E-40E148FBCC19}" name="Column9513" dataDxfId="13701" totalsRowDxfId="13700"/>
    <tableColumn id="9535" xr3:uid="{F1F8DD31-31B3-4FE0-A6B9-75FD4BCC0FDB}" name="Column9514" dataDxfId="13699" totalsRowDxfId="13698"/>
    <tableColumn id="9536" xr3:uid="{EA25BFD6-7706-476A-B324-4ED3895A3003}" name="Column9515" dataDxfId="13697" totalsRowDxfId="13696"/>
    <tableColumn id="9537" xr3:uid="{BBF6DE95-D210-4CC1-AD7C-F3601E682BAF}" name="Column9516" dataDxfId="13695" totalsRowDxfId="13694"/>
    <tableColumn id="9538" xr3:uid="{2D0CC69A-28B9-4A98-A63B-665F3121B36F}" name="Column9517" dataDxfId="13693" totalsRowDxfId="13692"/>
    <tableColumn id="9539" xr3:uid="{8E6353BA-EFA9-4615-88F2-D3CBD1C3E8B6}" name="Column9518" dataDxfId="13691" totalsRowDxfId="13690"/>
    <tableColumn id="9540" xr3:uid="{7F0CFDEE-6975-483E-9F51-9DA464843C74}" name="Column9519" dataDxfId="13689" totalsRowDxfId="13688"/>
    <tableColumn id="9541" xr3:uid="{491075FE-925E-425B-814E-15EEEFE1F14F}" name="Column9520" dataDxfId="13687" totalsRowDxfId="13686"/>
    <tableColumn id="9542" xr3:uid="{63C7E873-FC32-4437-B12F-B912DA5C5848}" name="Column9521" dataDxfId="13685" totalsRowDxfId="13684"/>
    <tableColumn id="9543" xr3:uid="{0535C236-1B7F-4C52-9F67-4FBE7FF2CD77}" name="Column9522" dataDxfId="13683" totalsRowDxfId="13682"/>
    <tableColumn id="9544" xr3:uid="{5DDB6079-0C2D-44AB-8C4B-AED1D72B3073}" name="Column9523" dataDxfId="13681" totalsRowDxfId="13680"/>
    <tableColumn id="9545" xr3:uid="{45CF2149-6ACC-4ECD-8A1C-BE85F9C01815}" name="Column9524" dataDxfId="13679" totalsRowDxfId="13678"/>
    <tableColumn id="9546" xr3:uid="{B0EEBD48-7BEC-4C4F-B496-9DFF30E664F8}" name="Column9525" dataDxfId="13677" totalsRowDxfId="13676"/>
    <tableColumn id="9547" xr3:uid="{892C00FC-4EF4-4FE8-AB47-67C4FF032FCF}" name="Column9526" dataDxfId="13675" totalsRowDxfId="13674"/>
    <tableColumn id="9548" xr3:uid="{FFE46C2B-FC19-422D-95AA-1A2ADD16DB2B}" name="Column9527" dataDxfId="13673" totalsRowDxfId="13672"/>
    <tableColumn id="9549" xr3:uid="{2A9ABD13-869F-49E0-ADE3-02E38101D4D5}" name="Column9528" dataDxfId="13671" totalsRowDxfId="13670"/>
    <tableColumn id="9550" xr3:uid="{F65B0B97-E032-4778-9CF9-F0C6B3253CE5}" name="Column9529" dataDxfId="13669" totalsRowDxfId="13668"/>
    <tableColumn id="9551" xr3:uid="{2D84F6C2-2B04-4EBD-AEAC-FC9C17050BB2}" name="Column9530" dataDxfId="13667" totalsRowDxfId="13666"/>
    <tableColumn id="9552" xr3:uid="{682B0171-1D09-48BC-8980-1CCC06E2B22E}" name="Column9531" dataDxfId="13665" totalsRowDxfId="13664"/>
    <tableColumn id="9553" xr3:uid="{DA8257D9-F5A2-4B42-926D-2BFFD10A36F0}" name="Column9532" dataDxfId="13663" totalsRowDxfId="13662"/>
    <tableColumn id="9554" xr3:uid="{73C6B54D-F86E-47BB-880F-ED2A0E0A1F58}" name="Column9533" dataDxfId="13661" totalsRowDxfId="13660"/>
    <tableColumn id="9555" xr3:uid="{B2548E39-7F51-4B7A-AE51-C6C178758140}" name="Column9534" dataDxfId="13659" totalsRowDxfId="13658"/>
    <tableColumn id="9556" xr3:uid="{D98E78A7-FC6A-4813-8E5C-999B87585032}" name="Column9535" dataDxfId="13657" totalsRowDxfId="13656"/>
    <tableColumn id="9557" xr3:uid="{32359403-72AE-47C0-A293-C02541C356E0}" name="Column9536" dataDxfId="13655" totalsRowDxfId="13654"/>
    <tableColumn id="9558" xr3:uid="{046AB340-30F4-456F-95CC-C14C31073FEF}" name="Column9537" dataDxfId="13653" totalsRowDxfId="13652"/>
    <tableColumn id="9559" xr3:uid="{EDC414F1-2264-4660-ACB3-DE88C2D53C3C}" name="Column9538" dataDxfId="13651" totalsRowDxfId="13650"/>
    <tableColumn id="9560" xr3:uid="{72CED165-39E5-47B5-B82C-CB7BD610390E}" name="Column9539" dataDxfId="13649" totalsRowDxfId="13648"/>
    <tableColumn id="9561" xr3:uid="{3533B325-C97F-4E12-B9BF-F7D5E34F0C40}" name="Column9540" dataDxfId="13647" totalsRowDxfId="13646"/>
    <tableColumn id="9562" xr3:uid="{56725ED2-E158-4508-A102-1DFACB243BB7}" name="Column9541" dataDxfId="13645" totalsRowDxfId="13644"/>
    <tableColumn id="9563" xr3:uid="{49F6BF9B-A35F-4524-8211-B4D3E2D2673C}" name="Column9542" dataDxfId="13643" totalsRowDxfId="13642"/>
    <tableColumn id="9564" xr3:uid="{2FD23C25-67EB-4510-8E29-B314053F1391}" name="Column9543" dataDxfId="13641" totalsRowDxfId="13640"/>
    <tableColumn id="9565" xr3:uid="{7CE487EF-E3D5-4A07-99D8-E9E33782F712}" name="Column9544" dataDxfId="13639" totalsRowDxfId="13638"/>
    <tableColumn id="9566" xr3:uid="{0D9CF150-2AED-4D92-B2EB-6CD97A4F8832}" name="Column9545" dataDxfId="13637" totalsRowDxfId="13636"/>
    <tableColumn id="9567" xr3:uid="{65E7B7A2-E5C1-4DDA-A888-743A98B7E793}" name="Column9546" dataDxfId="13635" totalsRowDxfId="13634"/>
    <tableColumn id="9568" xr3:uid="{982F33C2-9127-46E3-B240-46EEF32DC56E}" name="Column9547" dataDxfId="13633" totalsRowDxfId="13632"/>
    <tableColumn id="9569" xr3:uid="{11925893-0228-4AC6-9434-A40A3E08072A}" name="Column9548" dataDxfId="13631" totalsRowDxfId="13630"/>
    <tableColumn id="9570" xr3:uid="{1C80DC46-78D2-4025-ACC3-09260313F571}" name="Column9549" dataDxfId="13629" totalsRowDxfId="13628"/>
    <tableColumn id="9571" xr3:uid="{7D26F4BC-EE82-4A5B-9283-0891FE5B489C}" name="Column9550" dataDxfId="13627" totalsRowDxfId="13626"/>
    <tableColumn id="9572" xr3:uid="{38876D98-7406-4D21-9C3E-7AF9D41F2DBC}" name="Column9551" dataDxfId="13625" totalsRowDxfId="13624"/>
    <tableColumn id="9573" xr3:uid="{058AA1F3-50D0-4418-9CC7-ADA4EB02192C}" name="Column9552" dataDxfId="13623" totalsRowDxfId="13622"/>
    <tableColumn id="9574" xr3:uid="{52C83B58-56D8-460F-BE04-BCECC105E040}" name="Column9553" dataDxfId="13621" totalsRowDxfId="13620"/>
    <tableColumn id="9575" xr3:uid="{729BC712-911C-483B-98D9-2ACBC168444E}" name="Column9554" dataDxfId="13619" totalsRowDxfId="13618"/>
    <tableColumn id="9576" xr3:uid="{7B30B224-55BA-405E-9A20-4DF312915A82}" name="Column9555" dataDxfId="13617" totalsRowDxfId="13616"/>
    <tableColumn id="9577" xr3:uid="{E943D6BB-5A48-40E2-BE69-108A0A896389}" name="Column9556" dataDxfId="13615" totalsRowDxfId="13614"/>
    <tableColumn id="9578" xr3:uid="{C2695185-91F4-49F7-B80F-8F1FF4B444EF}" name="Column9557" dataDxfId="13613" totalsRowDxfId="13612"/>
    <tableColumn id="9579" xr3:uid="{BBADF1B8-FA61-46C9-AC24-EF5DD048CB0C}" name="Column9558" dataDxfId="13611" totalsRowDxfId="13610"/>
    <tableColumn id="9580" xr3:uid="{B4122939-B6D9-4557-A4FB-139E4F03FAB1}" name="Column9559" dataDxfId="13609" totalsRowDxfId="13608"/>
    <tableColumn id="9581" xr3:uid="{5C1DC00F-A69D-4B4E-9001-808DA83904BC}" name="Column9560" dataDxfId="13607" totalsRowDxfId="13606"/>
    <tableColumn id="9582" xr3:uid="{47F29F73-4F49-4230-AE22-BDC2AAF6FC38}" name="Column9561" dataDxfId="13605" totalsRowDxfId="13604"/>
    <tableColumn id="9583" xr3:uid="{7DD8B2BA-FF18-490C-9A13-03F2A90F68CF}" name="Column9562" dataDxfId="13603" totalsRowDxfId="13602"/>
    <tableColumn id="9584" xr3:uid="{7A9DE3FF-3146-4D45-B7C2-6605640C0624}" name="Column9563" dataDxfId="13601" totalsRowDxfId="13600"/>
    <tableColumn id="9585" xr3:uid="{0BB1C1BA-A546-4FB8-B037-4DDB0810345F}" name="Column9564" dataDxfId="13599" totalsRowDxfId="13598"/>
    <tableColumn id="9586" xr3:uid="{B4BA9683-E5D4-4381-B71A-14DC5E466E00}" name="Column9565" dataDxfId="13597" totalsRowDxfId="13596"/>
    <tableColumn id="9587" xr3:uid="{615CF8C1-2DFC-4AF8-8199-14F65640EAD0}" name="Column9566" dataDxfId="13595" totalsRowDxfId="13594"/>
    <tableColumn id="9588" xr3:uid="{559067F3-D24B-45EB-A73F-703AA3C18C20}" name="Column9567" dataDxfId="13593" totalsRowDxfId="13592"/>
    <tableColumn id="9589" xr3:uid="{20215298-D12F-45B7-99F3-D925A97B0340}" name="Column9568" dataDxfId="13591" totalsRowDxfId="13590"/>
    <tableColumn id="9590" xr3:uid="{70258C8C-71E5-4529-88DC-DD73E75ADA1E}" name="Column9569" dataDxfId="13589" totalsRowDxfId="13588"/>
    <tableColumn id="9591" xr3:uid="{A46658FD-CB6D-40A8-88AA-6830BC74946E}" name="Column9570" dataDxfId="13587" totalsRowDxfId="13586"/>
    <tableColumn id="9592" xr3:uid="{A4100146-2DD0-402A-BF52-5CB636121E5A}" name="Column9571" dataDxfId="13585" totalsRowDxfId="13584"/>
    <tableColumn id="9593" xr3:uid="{FF4BDEB8-C8C6-4647-BBFD-3A3EA2C78FA5}" name="Column9572" dataDxfId="13583" totalsRowDxfId="13582"/>
    <tableColumn id="9594" xr3:uid="{A907DF95-3B1A-4623-B778-28E392B01B79}" name="Column9573" dataDxfId="13581" totalsRowDxfId="13580"/>
    <tableColumn id="9595" xr3:uid="{9F075803-0ADA-4426-ACE1-A219C24C8BAC}" name="Column9574" dataDxfId="13579" totalsRowDxfId="13578"/>
    <tableColumn id="9596" xr3:uid="{DC2E0CD7-C40D-4C86-B4F5-35754323C0F3}" name="Column9575" dataDxfId="13577" totalsRowDxfId="13576"/>
    <tableColumn id="9597" xr3:uid="{F1C770EC-7982-4DEC-B010-437A022187B8}" name="Column9576" dataDxfId="13575" totalsRowDxfId="13574"/>
    <tableColumn id="9598" xr3:uid="{786C9135-8434-4BE0-94B1-83D3B6383FF3}" name="Column9577" dataDxfId="13573" totalsRowDxfId="13572"/>
    <tableColumn id="9599" xr3:uid="{1422FFCE-B699-4670-A937-0F9BF59FFE1A}" name="Column9578" dataDxfId="13571" totalsRowDxfId="13570"/>
    <tableColumn id="9600" xr3:uid="{2C108D5C-1ECD-406F-A161-F954338D01E4}" name="Column9579" dataDxfId="13569" totalsRowDxfId="13568"/>
    <tableColumn id="9601" xr3:uid="{AA858A1F-EE40-423B-8D61-A31F578C8B57}" name="Column9580" dataDxfId="13567" totalsRowDxfId="13566"/>
    <tableColumn id="9602" xr3:uid="{ED84FB98-6994-40E0-8F79-96A7E12B798E}" name="Column9581" dataDxfId="13565" totalsRowDxfId="13564"/>
    <tableColumn id="9603" xr3:uid="{B3F2D1D3-70C9-417E-8CEA-8EA77939E319}" name="Column9582" dataDxfId="13563" totalsRowDxfId="13562"/>
    <tableColumn id="9604" xr3:uid="{5260B40F-B57F-4FFF-8128-FB8EAC6013BF}" name="Column9583" dataDxfId="13561" totalsRowDxfId="13560"/>
    <tableColumn id="9605" xr3:uid="{9963F242-CE38-42B5-8156-20F5E2E8FECF}" name="Column9584" dataDxfId="13559" totalsRowDxfId="13558"/>
    <tableColumn id="9606" xr3:uid="{DCA46157-A03C-4B8E-8971-F5495E833CBF}" name="Column9585" dataDxfId="13557" totalsRowDxfId="13556"/>
    <tableColumn id="9607" xr3:uid="{6F0EB6C1-084B-454F-9BD0-336B552F67B8}" name="Column9586" dataDxfId="13555" totalsRowDxfId="13554"/>
    <tableColumn id="9608" xr3:uid="{41C2B731-E6DF-423E-ACFD-9BF80D673711}" name="Column9587" dataDxfId="13553" totalsRowDxfId="13552"/>
    <tableColumn id="9609" xr3:uid="{8399BDCD-3839-49F8-8C38-33360B53D70F}" name="Column9588" dataDxfId="13551" totalsRowDxfId="13550"/>
    <tableColumn id="9610" xr3:uid="{DAAD37C1-16C9-40B4-B526-D7CFB433C14C}" name="Column9589" dataDxfId="13549" totalsRowDxfId="13548"/>
    <tableColumn id="9611" xr3:uid="{5F0F07C3-C6A9-4FBF-80C8-DB5B59D804B2}" name="Column9590" dataDxfId="13547" totalsRowDxfId="13546"/>
    <tableColumn id="9612" xr3:uid="{029393AC-A3C7-4E1C-AF8C-090964E85735}" name="Column9591" dataDxfId="13545" totalsRowDxfId="13544"/>
    <tableColumn id="9613" xr3:uid="{56BE05FB-B633-4057-BD3C-34757FCAA19D}" name="Column9592" dataDxfId="13543" totalsRowDxfId="13542"/>
    <tableColumn id="9614" xr3:uid="{3714313B-B690-4690-A3C9-2207A0A6A4D9}" name="Column9593" dataDxfId="13541" totalsRowDxfId="13540"/>
    <tableColumn id="9615" xr3:uid="{55A9BA4D-8219-4646-BC74-FE5C10BC16BC}" name="Column9594" dataDxfId="13539" totalsRowDxfId="13538"/>
    <tableColumn id="9616" xr3:uid="{F4F95F3D-146B-49C3-A35E-4BD83B552047}" name="Column9595" dataDxfId="13537" totalsRowDxfId="13536"/>
    <tableColumn id="9617" xr3:uid="{B5370ECE-E321-4EE2-B560-8108F3A43426}" name="Column9596" dataDxfId="13535" totalsRowDxfId="13534"/>
    <tableColumn id="9618" xr3:uid="{E022B92E-171B-4FC5-AA6D-EA47F373B66A}" name="Column9597" dataDxfId="13533" totalsRowDxfId="13532"/>
    <tableColumn id="9619" xr3:uid="{79FE6676-E74C-4FFF-AD52-54666BE6B2CD}" name="Column9598" dataDxfId="13531" totalsRowDxfId="13530"/>
    <tableColumn id="9620" xr3:uid="{B0D3A678-69EA-4C1D-BEE4-D728FA08E197}" name="Column9599" dataDxfId="13529" totalsRowDxfId="13528"/>
    <tableColumn id="9621" xr3:uid="{A07A2FB7-5DD5-46B1-8C42-349292BCC46F}" name="Column9600" dataDxfId="13527" totalsRowDxfId="13526"/>
    <tableColumn id="9622" xr3:uid="{B6EA44B3-CF99-46DF-9E67-D12A926B41F9}" name="Column9601" dataDxfId="13525" totalsRowDxfId="13524"/>
    <tableColumn id="9623" xr3:uid="{94766571-A6EF-4C11-A58F-F76E7953052D}" name="Column9602" dataDxfId="13523" totalsRowDxfId="13522"/>
    <tableColumn id="9624" xr3:uid="{7A6AAB10-7103-4DF6-B305-6E2DB70A56B4}" name="Column9603" dataDxfId="13521" totalsRowDxfId="13520"/>
    <tableColumn id="9625" xr3:uid="{32C56CE6-756B-4D26-A22F-8FB0DF8617A6}" name="Column9604" dataDxfId="13519" totalsRowDxfId="13518"/>
    <tableColumn id="9626" xr3:uid="{2FFB8693-CCCF-4318-9CE0-FB99CBB67BBF}" name="Column9605" dataDxfId="13517" totalsRowDxfId="13516"/>
    <tableColumn id="9627" xr3:uid="{EB976B27-7751-46EA-8833-E8AF0389308E}" name="Column9606" dataDxfId="13515" totalsRowDxfId="13514"/>
    <tableColumn id="9628" xr3:uid="{E6687E52-33CC-4E46-8D0E-ECB14D417C0D}" name="Column9607" dataDxfId="13513" totalsRowDxfId="13512"/>
    <tableColumn id="9629" xr3:uid="{52A47CBD-280E-4FC9-B79D-8349C892529D}" name="Column9608" dataDxfId="13511" totalsRowDxfId="13510"/>
    <tableColumn id="9630" xr3:uid="{7557F8B1-2394-4AD4-92B5-2DD8EAB12EAF}" name="Column9609" dataDxfId="13509" totalsRowDxfId="13508"/>
    <tableColumn id="9631" xr3:uid="{1390BC78-0CF7-405F-954E-F7E3080C1E66}" name="Column9610" dataDxfId="13507" totalsRowDxfId="13506"/>
    <tableColumn id="9632" xr3:uid="{77740947-6B87-4B74-88CC-A58B1E67EA51}" name="Column9611" dataDxfId="13505" totalsRowDxfId="13504"/>
    <tableColumn id="9633" xr3:uid="{F26C75F3-A0E6-47E1-94D4-8D1695ACD67A}" name="Column9612" dataDxfId="13503" totalsRowDxfId="13502"/>
    <tableColumn id="9634" xr3:uid="{2AE827E3-0166-46CE-B872-49E2A707CE68}" name="Column9613" dataDxfId="13501" totalsRowDxfId="13500"/>
    <tableColumn id="9635" xr3:uid="{1EBAD5C5-0D78-49FC-A899-528A8B5A3307}" name="Column9614" dataDxfId="13499" totalsRowDxfId="13498"/>
    <tableColumn id="9636" xr3:uid="{1D71DBF0-E497-4DFA-A5EB-D1EB2DA24F47}" name="Column9615" dataDxfId="13497" totalsRowDxfId="13496"/>
    <tableColumn id="9637" xr3:uid="{934BC2BE-56EC-444D-AF38-3796D9793E1E}" name="Column9616" dataDxfId="13495" totalsRowDxfId="13494"/>
    <tableColumn id="9638" xr3:uid="{50401145-B79C-4241-A0C4-0B96A1528009}" name="Column9617" dataDxfId="13493" totalsRowDxfId="13492"/>
    <tableColumn id="9639" xr3:uid="{6C62A7B2-9BF9-4325-83BB-8800070F634A}" name="Column9618" dataDxfId="13491" totalsRowDxfId="13490"/>
    <tableColumn id="9640" xr3:uid="{ED2AF6F3-1BBD-40CA-96B7-D857BAB63408}" name="Column9619" dataDxfId="13489" totalsRowDxfId="13488"/>
    <tableColumn id="9641" xr3:uid="{DF284967-412A-475F-8F97-5DBFC910797E}" name="Column9620" dataDxfId="13487" totalsRowDxfId="13486"/>
    <tableColumn id="9642" xr3:uid="{B26FE39A-6BCC-4897-972A-EC5F19DD0468}" name="Column9621" dataDxfId="13485" totalsRowDxfId="13484"/>
    <tableColumn id="9643" xr3:uid="{F87AB931-499C-41F0-A680-8883B5B0C242}" name="Column9622" dataDxfId="13483" totalsRowDxfId="13482"/>
    <tableColumn id="9644" xr3:uid="{65A7920A-9564-46DA-A9AF-6F2FF770F8C8}" name="Column9623" dataDxfId="13481" totalsRowDxfId="13480"/>
    <tableColumn id="9645" xr3:uid="{507B8B7A-778C-4DB8-A1CF-7C85B62E0589}" name="Column9624" dataDxfId="13479" totalsRowDxfId="13478"/>
    <tableColumn id="9646" xr3:uid="{13253555-15B9-40DF-B4F1-7FEFFD26EA5E}" name="Column9625" dataDxfId="13477" totalsRowDxfId="13476"/>
    <tableColumn id="9647" xr3:uid="{32FC1910-AA39-4E84-AD96-5C5DF6C89489}" name="Column9626" dataDxfId="13475" totalsRowDxfId="13474"/>
    <tableColumn id="9648" xr3:uid="{977C6933-D977-4585-AD91-98970E776230}" name="Column9627" dataDxfId="13473" totalsRowDxfId="13472"/>
    <tableColumn id="9649" xr3:uid="{4E178622-4062-4271-8139-1B007D8A4142}" name="Column9628" dataDxfId="13471" totalsRowDxfId="13470"/>
    <tableColumn id="9650" xr3:uid="{63A17503-EBB5-451E-9A25-8FE3372E000D}" name="Column9629" dataDxfId="13469" totalsRowDxfId="13468"/>
    <tableColumn id="9651" xr3:uid="{87B44CC9-76BB-46ED-8AF9-FC245B572ECF}" name="Column9630" dataDxfId="13467" totalsRowDxfId="13466"/>
    <tableColumn id="9652" xr3:uid="{7B316E13-4067-4762-AE16-E59399ECF5ED}" name="Column9631" dataDxfId="13465" totalsRowDxfId="13464"/>
    <tableColumn id="9653" xr3:uid="{653FE959-B541-4283-A1F6-DFE632CB3D12}" name="Column9632" dataDxfId="13463" totalsRowDxfId="13462"/>
    <tableColumn id="9654" xr3:uid="{6C08FE6E-51CF-43DE-8A1A-BCB120D69EF1}" name="Column9633" dataDxfId="13461" totalsRowDxfId="13460"/>
    <tableColumn id="9655" xr3:uid="{314EE12D-3E55-4A7B-8A8B-89FF826EB517}" name="Column9634" dataDxfId="13459" totalsRowDxfId="13458"/>
    <tableColumn id="9656" xr3:uid="{89FECB5A-DB80-43EA-9470-E29577B2AA50}" name="Column9635" dataDxfId="13457" totalsRowDxfId="13456"/>
    <tableColumn id="9657" xr3:uid="{F7F42293-BFD1-41FD-9BE4-E019B7B5509A}" name="Column9636" dataDxfId="13455" totalsRowDxfId="13454"/>
    <tableColumn id="9658" xr3:uid="{353D5F56-57A4-47C7-B676-87CFA21E4722}" name="Column9637" dataDxfId="13453" totalsRowDxfId="13452"/>
    <tableColumn id="9659" xr3:uid="{5AFCFA44-85F4-466E-8360-50BA55B00DA4}" name="Column9638" dataDxfId="13451" totalsRowDxfId="13450"/>
    <tableColumn id="9660" xr3:uid="{65CCDA81-7983-44E9-A021-C64B42D56690}" name="Column9639" dataDxfId="13449" totalsRowDxfId="13448"/>
    <tableColumn id="9661" xr3:uid="{74B24D97-C4E2-4D46-8583-83EE28A8E5DD}" name="Column9640" dataDxfId="13447" totalsRowDxfId="13446"/>
    <tableColumn id="9662" xr3:uid="{459C3EA3-3404-4AC9-BD18-B7DD50E565FE}" name="Column9641" dataDxfId="13445" totalsRowDxfId="13444"/>
    <tableColumn id="9663" xr3:uid="{41C26B73-8049-4857-8878-4E2B17EAC9A5}" name="Column9642" dataDxfId="13443" totalsRowDxfId="13442"/>
    <tableColumn id="9664" xr3:uid="{2489FC77-5212-445E-80A2-4357F71F293B}" name="Column9643" dataDxfId="13441" totalsRowDxfId="13440"/>
    <tableColumn id="9665" xr3:uid="{2C716FFE-D237-4DE4-8405-9D9BECAC9182}" name="Column9644" dataDxfId="13439" totalsRowDxfId="13438"/>
    <tableColumn id="9666" xr3:uid="{8CA5F141-6830-49FE-9EB6-12D2486A4A5B}" name="Column9645" dataDxfId="13437" totalsRowDxfId="13436"/>
    <tableColumn id="9667" xr3:uid="{A1404657-490D-4C57-8E39-7FBC636D2C0C}" name="Column9646" dataDxfId="13435" totalsRowDxfId="13434"/>
    <tableColumn id="9668" xr3:uid="{DDAF6191-E5E4-4FB4-9E8E-3BD28DCE235B}" name="Column9647" dataDxfId="13433" totalsRowDxfId="13432"/>
    <tableColumn id="9669" xr3:uid="{8FE36553-5021-4375-AD82-7E8E6B71E4A6}" name="Column9648" dataDxfId="13431" totalsRowDxfId="13430"/>
    <tableColumn id="9670" xr3:uid="{545AA5EB-4812-4DCD-8DDC-515E0C75646F}" name="Column9649" dataDxfId="13429" totalsRowDxfId="13428"/>
    <tableColumn id="9671" xr3:uid="{2C913C72-E848-4887-AB59-F6DFECAB5BCF}" name="Column9650" dataDxfId="13427" totalsRowDxfId="13426"/>
    <tableColumn id="9672" xr3:uid="{34050CB3-BA01-482D-9120-DAA64F45BA76}" name="Column9651" dataDxfId="13425" totalsRowDxfId="13424"/>
    <tableColumn id="9673" xr3:uid="{4943D200-A92D-43B2-81A4-EBB46FE82411}" name="Column9652" dataDxfId="13423" totalsRowDxfId="13422"/>
    <tableColumn id="9674" xr3:uid="{841AD28D-8414-41D6-84C0-6892EB8E9039}" name="Column9653" dataDxfId="13421" totalsRowDxfId="13420"/>
    <tableColumn id="9675" xr3:uid="{AA8D75CB-BCC0-4BD8-B15C-46915CD18E02}" name="Column9654" dataDxfId="13419" totalsRowDxfId="13418"/>
    <tableColumn id="9676" xr3:uid="{CE283BD9-1B7C-4D08-90A7-9B477F140B3F}" name="Column9655" dataDxfId="13417" totalsRowDxfId="13416"/>
    <tableColumn id="9677" xr3:uid="{2F356EFD-6A86-41B5-952F-B14C160046BE}" name="Column9656" dataDxfId="13415" totalsRowDxfId="13414"/>
    <tableColumn id="9678" xr3:uid="{773C50BD-0FC1-4F34-8983-ABFB2B61BF84}" name="Column9657" dataDxfId="13413" totalsRowDxfId="13412"/>
    <tableColumn id="9679" xr3:uid="{3CD5F9D6-BB7A-4375-BBFB-64EAC92DF02F}" name="Column9658" dataDxfId="13411" totalsRowDxfId="13410"/>
    <tableColumn id="9680" xr3:uid="{400D5FAD-5345-4B19-B760-A760C25E8C78}" name="Column9659" dataDxfId="13409" totalsRowDxfId="13408"/>
    <tableColumn id="9681" xr3:uid="{E4484E78-E31E-4B10-B60F-4ECFCA95E222}" name="Column9660" dataDxfId="13407" totalsRowDxfId="13406"/>
    <tableColumn id="9682" xr3:uid="{263155AA-DA62-4270-B6A7-C2B808576791}" name="Column9661" dataDxfId="13405" totalsRowDxfId="13404"/>
    <tableColumn id="9683" xr3:uid="{28BFB818-DF7E-4A6E-8C39-6D65F23DC221}" name="Column9662" dataDxfId="13403" totalsRowDxfId="13402"/>
    <tableColumn id="9684" xr3:uid="{5DE8F93E-679D-4DAB-9E6D-2B269707DA63}" name="Column9663" dataDxfId="13401" totalsRowDxfId="13400"/>
    <tableColumn id="9685" xr3:uid="{6E29DDFA-EF18-4C37-BDD2-769949FA5403}" name="Column9664" dataDxfId="13399" totalsRowDxfId="13398"/>
    <tableColumn id="9686" xr3:uid="{143C1201-2FA8-4916-B390-C341AC42D26E}" name="Column9665" dataDxfId="13397" totalsRowDxfId="13396"/>
    <tableColumn id="9687" xr3:uid="{0847F277-1461-436A-9798-177914D73897}" name="Column9666" dataDxfId="13395" totalsRowDxfId="13394"/>
    <tableColumn id="9688" xr3:uid="{42B1DB90-5534-42AB-8656-D9553F259157}" name="Column9667" dataDxfId="13393" totalsRowDxfId="13392"/>
    <tableColumn id="9689" xr3:uid="{193A35BF-668A-48DC-A23C-39464CE0ADB0}" name="Column9668" dataDxfId="13391" totalsRowDxfId="13390"/>
    <tableColumn id="9690" xr3:uid="{2AC784EA-FB0B-447F-B22B-E6E14D9276C6}" name="Column9669" dataDxfId="13389" totalsRowDxfId="13388"/>
    <tableColumn id="9691" xr3:uid="{AC982444-A2B5-4761-A83A-3B493A7E81BE}" name="Column9670" dataDxfId="13387" totalsRowDxfId="13386"/>
    <tableColumn id="9692" xr3:uid="{035F8EBC-1740-45A3-8B87-1309ACC54221}" name="Column9671" dataDxfId="13385" totalsRowDxfId="13384"/>
    <tableColumn id="9693" xr3:uid="{024F24E1-63FC-414F-9E94-533D2F55F63B}" name="Column9672" dataDxfId="13383" totalsRowDxfId="13382"/>
    <tableColumn id="9694" xr3:uid="{BBA97BB1-D9FE-4A4B-8859-7625EB5658DC}" name="Column9673" dataDxfId="13381" totalsRowDxfId="13380"/>
    <tableColumn id="9695" xr3:uid="{29577D9D-6F1F-456C-BBBB-90CD9E8DBAF3}" name="Column9674" dataDxfId="13379" totalsRowDxfId="13378"/>
    <tableColumn id="9696" xr3:uid="{49BDFA8F-5794-43D6-8BC6-28BAFBCDFD5F}" name="Column9675" dataDxfId="13377" totalsRowDxfId="13376"/>
    <tableColumn id="9697" xr3:uid="{F0550644-37DD-4D5C-AC74-151B4880F55B}" name="Column9676" dataDxfId="13375" totalsRowDxfId="13374"/>
    <tableColumn id="9698" xr3:uid="{2E22890B-BAFB-4051-9D3A-B827E77659D0}" name="Column9677" dataDxfId="13373" totalsRowDxfId="13372"/>
    <tableColumn id="9699" xr3:uid="{6EC76706-3C3B-4E9C-993E-606D7D1ACE01}" name="Column9678" dataDxfId="13371" totalsRowDxfId="13370"/>
    <tableColumn id="9700" xr3:uid="{3A062B0F-4132-41C6-ACFD-0EAD91CAF454}" name="Column9679" dataDxfId="13369" totalsRowDxfId="13368"/>
    <tableColumn id="9701" xr3:uid="{9A4B81D4-E288-4659-A3A4-51C946359D68}" name="Column9680" dataDxfId="13367" totalsRowDxfId="13366"/>
    <tableColumn id="9702" xr3:uid="{A0DC1822-4D9A-4542-B5B0-744AFFDF19A7}" name="Column9681" dataDxfId="13365" totalsRowDxfId="13364"/>
    <tableColumn id="9703" xr3:uid="{39FE7100-0E18-4768-98FF-B24DBBB5E981}" name="Column9682" dataDxfId="13363" totalsRowDxfId="13362"/>
    <tableColumn id="9704" xr3:uid="{48C4BB29-A93C-4472-B36C-83C41CCA30DB}" name="Column9683" dataDxfId="13361" totalsRowDxfId="13360"/>
    <tableColumn id="9705" xr3:uid="{CADA1B23-0A3D-45DF-9515-20D744A95E1F}" name="Column9684" dataDxfId="13359" totalsRowDxfId="13358"/>
    <tableColumn id="9706" xr3:uid="{821B030D-37D2-4D96-83DF-64686D729FA2}" name="Column9685" dataDxfId="13357" totalsRowDxfId="13356"/>
    <tableColumn id="9707" xr3:uid="{B81B2FAB-7FD9-401A-8A71-99DD1DDD5FA4}" name="Column9686" dataDxfId="13355" totalsRowDxfId="13354"/>
    <tableColumn id="9708" xr3:uid="{E8167782-21EC-48CA-9A71-07C1691EC9B1}" name="Column9687" dataDxfId="13353" totalsRowDxfId="13352"/>
    <tableColumn id="9709" xr3:uid="{3ED5ED3D-B7DE-4516-9A2B-1E0EBD016790}" name="Column9688" dataDxfId="13351" totalsRowDxfId="13350"/>
    <tableColumn id="9710" xr3:uid="{5E7CD95F-BC18-4007-A680-948CA02B9044}" name="Column9689" dataDxfId="13349" totalsRowDxfId="13348"/>
    <tableColumn id="9711" xr3:uid="{73872EFE-2E30-45B0-9FC5-EFB74E4418C1}" name="Column9690" dataDxfId="13347" totalsRowDxfId="13346"/>
    <tableColumn id="9712" xr3:uid="{A004A89C-CD56-4445-ADCC-553172970222}" name="Column9691" dataDxfId="13345" totalsRowDxfId="13344"/>
    <tableColumn id="9713" xr3:uid="{5DFEBE81-A159-408E-9582-F976AD7820EC}" name="Column9692" dataDxfId="13343" totalsRowDxfId="13342"/>
    <tableColumn id="9714" xr3:uid="{44B0A657-1A08-48F7-AB40-60F6B7A4866C}" name="Column9693" dataDxfId="13341" totalsRowDxfId="13340"/>
    <tableColumn id="9715" xr3:uid="{9F7471A7-A8D7-4CAD-B255-B9FF7A45676A}" name="Column9694" dataDxfId="13339" totalsRowDxfId="13338"/>
    <tableColumn id="9716" xr3:uid="{FA74237D-9040-494C-BE40-DC1D3E462859}" name="Column9695" dataDxfId="13337" totalsRowDxfId="13336"/>
    <tableColumn id="9717" xr3:uid="{C8E824A2-83F7-4A60-94CE-99D2FD730367}" name="Column9696" dataDxfId="13335" totalsRowDxfId="13334"/>
    <tableColumn id="9718" xr3:uid="{2933404E-BE2F-4302-A0CC-5DD7924662CC}" name="Column9697" dataDxfId="13333" totalsRowDxfId="13332"/>
    <tableColumn id="9719" xr3:uid="{06D8164A-B247-41CE-A9AA-A30E807F5682}" name="Column9698" dataDxfId="13331" totalsRowDxfId="13330"/>
    <tableColumn id="9720" xr3:uid="{DB0BB78A-C86A-4973-BEB8-E63AAED7A48A}" name="Column9699" dataDxfId="13329" totalsRowDxfId="13328"/>
    <tableColumn id="9721" xr3:uid="{40042EF0-AF00-4288-A34D-AF12C45671C9}" name="Column9700" dataDxfId="13327" totalsRowDxfId="13326"/>
    <tableColumn id="9722" xr3:uid="{B28A9861-935E-42B7-93A4-5058D4186E72}" name="Column9701" dataDxfId="13325" totalsRowDxfId="13324"/>
    <tableColumn id="9723" xr3:uid="{4DE2B3D2-C495-46A7-90AE-027E03F95AF6}" name="Column9702" dataDxfId="13323" totalsRowDxfId="13322"/>
    <tableColumn id="9724" xr3:uid="{46897C34-45D6-45EA-B95D-1D6D6E489CEB}" name="Column9703" dataDxfId="13321" totalsRowDxfId="13320"/>
    <tableColumn id="9725" xr3:uid="{AD1EB6B9-D9D2-4494-A007-4B1EF08AC52B}" name="Column9704" dataDxfId="13319" totalsRowDxfId="13318"/>
    <tableColumn id="9726" xr3:uid="{28DE4D3C-1DB6-40BD-8403-29A2BEF70392}" name="Column9705" dataDxfId="13317" totalsRowDxfId="13316"/>
    <tableColumn id="9727" xr3:uid="{934B26A1-CB9A-4162-8AB9-5EA61B044A83}" name="Column9706" dataDxfId="13315" totalsRowDxfId="13314"/>
    <tableColumn id="9728" xr3:uid="{501E1749-761C-484B-987B-AF7CDA721332}" name="Column9707" dataDxfId="13313" totalsRowDxfId="13312"/>
    <tableColumn id="9729" xr3:uid="{76FD01AE-AE42-478E-9045-621EAA828486}" name="Column9708" dataDxfId="13311" totalsRowDxfId="13310"/>
    <tableColumn id="9730" xr3:uid="{F858DF3D-3E23-4A33-AB7D-230826E9B4D4}" name="Column9709" dataDxfId="13309" totalsRowDxfId="13308"/>
    <tableColumn id="9731" xr3:uid="{E9FD048D-55AF-4FCE-8F7E-3BC9141FCC8E}" name="Column9710" dataDxfId="13307" totalsRowDxfId="13306"/>
    <tableColumn id="9732" xr3:uid="{18220690-9B19-4909-9133-2E45A9EB8E9E}" name="Column9711" dataDxfId="13305" totalsRowDxfId="13304"/>
    <tableColumn id="9733" xr3:uid="{BEA2F7B9-3496-48A3-A40D-5D6359F233A5}" name="Column9712" dataDxfId="13303" totalsRowDxfId="13302"/>
    <tableColumn id="9734" xr3:uid="{215A1413-EF92-4EF5-BCED-B45666C20CF5}" name="Column9713" dataDxfId="13301" totalsRowDxfId="13300"/>
    <tableColumn id="9735" xr3:uid="{BE972D8E-E452-4380-B12E-ECCF0C6A42B8}" name="Column9714" dataDxfId="13299" totalsRowDxfId="13298"/>
    <tableColumn id="9736" xr3:uid="{DF91CCB8-7BD5-4C08-AFF0-A5399A014077}" name="Column9715" dataDxfId="13297" totalsRowDxfId="13296"/>
    <tableColumn id="9737" xr3:uid="{C8668639-BC46-43F2-A583-57F83A850173}" name="Column9716" dataDxfId="13295" totalsRowDxfId="13294"/>
    <tableColumn id="9738" xr3:uid="{41C6CCE1-8BE5-48AE-A565-E2D153CE6A09}" name="Column9717" dataDxfId="13293" totalsRowDxfId="13292"/>
    <tableColumn id="9739" xr3:uid="{5562CF56-F91E-4A6C-8221-E527B6672D71}" name="Column9718" dataDxfId="13291" totalsRowDxfId="13290"/>
    <tableColumn id="9740" xr3:uid="{CFF30FE1-5CB4-42AA-8087-47B0FE13F683}" name="Column9719" dataDxfId="13289" totalsRowDxfId="13288"/>
    <tableColumn id="9741" xr3:uid="{E87838AA-75A3-4FCA-A00E-4EE55FCE2E7F}" name="Column9720" dataDxfId="13287" totalsRowDxfId="13286"/>
    <tableColumn id="9742" xr3:uid="{F61FAF97-8DEE-40D4-B2BC-6C99AD8133D4}" name="Column9721" dataDxfId="13285" totalsRowDxfId="13284"/>
    <tableColumn id="9743" xr3:uid="{D477422C-E5BB-4629-937F-72CB38A13BD8}" name="Column9722" dataDxfId="13283" totalsRowDxfId="13282"/>
    <tableColumn id="9744" xr3:uid="{7D6771AB-E4AB-4D18-852E-D0B6379F7492}" name="Column9723" dataDxfId="13281" totalsRowDxfId="13280"/>
    <tableColumn id="9745" xr3:uid="{4A4D0090-7B53-44CC-9017-00B0B841BDBC}" name="Column9724" dataDxfId="13279" totalsRowDxfId="13278"/>
    <tableColumn id="9746" xr3:uid="{B4097AD9-EB65-4B87-A907-021B8336D5D1}" name="Column9725" dataDxfId="13277" totalsRowDxfId="13276"/>
    <tableColumn id="9747" xr3:uid="{DF1D1B6A-0950-49CD-9837-0A2040E5E8EC}" name="Column9726" dataDxfId="13275" totalsRowDxfId="13274"/>
    <tableColumn id="9748" xr3:uid="{0EA152FA-A131-4A78-88B8-1523AD0EF038}" name="Column9727" dataDxfId="13273" totalsRowDxfId="13272"/>
    <tableColumn id="9749" xr3:uid="{126BE19F-79F7-4812-A7A7-87E7A01EDF85}" name="Column9728" dataDxfId="13271" totalsRowDxfId="13270"/>
    <tableColumn id="9750" xr3:uid="{EED78B85-D76D-44C2-8AC4-F254E72D5CEB}" name="Column9729" dataDxfId="13269" totalsRowDxfId="13268"/>
    <tableColumn id="9751" xr3:uid="{EF3F6DFC-1516-45C4-B9C0-247239867C03}" name="Column9730" dataDxfId="13267" totalsRowDxfId="13266"/>
    <tableColumn id="9752" xr3:uid="{FB8F244B-AB89-48A5-8B72-14CB7C730757}" name="Column9731" dataDxfId="13265" totalsRowDxfId="13264"/>
    <tableColumn id="9753" xr3:uid="{B112874B-37E4-4630-BC63-19BD6B523EE3}" name="Column9732" dataDxfId="13263" totalsRowDxfId="13262"/>
    <tableColumn id="9754" xr3:uid="{BCA83E2A-216E-41F9-B15E-74BC6D839FD5}" name="Column9733" dataDxfId="13261" totalsRowDxfId="13260"/>
    <tableColumn id="9755" xr3:uid="{CC80A178-A638-43FB-8905-170DD1CB9689}" name="Column9734" dataDxfId="13259" totalsRowDxfId="13258"/>
    <tableColumn id="9756" xr3:uid="{1129ED4C-5B8D-45A0-B192-FD3BFDF1F57B}" name="Column9735" dataDxfId="13257" totalsRowDxfId="13256"/>
    <tableColumn id="9757" xr3:uid="{BF9D908F-38DB-4011-B7A7-7A2D02E3B791}" name="Column9736" dataDxfId="13255" totalsRowDxfId="13254"/>
    <tableColumn id="9758" xr3:uid="{4752D6E0-DBEB-426B-88D9-60193B5DFAFC}" name="Column9737" dataDxfId="13253" totalsRowDxfId="13252"/>
    <tableColumn id="9759" xr3:uid="{A5A36D44-2370-4CAE-BB83-17DE28E794C3}" name="Column9738" dataDxfId="13251" totalsRowDxfId="13250"/>
    <tableColumn id="9760" xr3:uid="{04B9202C-E1BA-4FB0-84E9-B9197D5F733D}" name="Column9739" dataDxfId="13249" totalsRowDxfId="13248"/>
    <tableColumn id="9761" xr3:uid="{6E71666E-4990-40C0-9CA0-766D464FE31A}" name="Column9740" dataDxfId="13247" totalsRowDxfId="13246"/>
    <tableColumn id="9762" xr3:uid="{CF83A3E2-C7FE-4D59-A7E3-B06939C83778}" name="Column9741" dataDxfId="13245" totalsRowDxfId="13244"/>
    <tableColumn id="9763" xr3:uid="{834D7C17-E409-4AD0-8170-1D50156277F6}" name="Column9742" dataDxfId="13243" totalsRowDxfId="13242"/>
    <tableColumn id="9764" xr3:uid="{85D75199-EE6E-4D3E-8DA5-77F99DB2A647}" name="Column9743" dataDxfId="13241" totalsRowDxfId="13240"/>
    <tableColumn id="9765" xr3:uid="{2620F501-0865-4C47-9973-04B2716557A2}" name="Column9744" dataDxfId="13239" totalsRowDxfId="13238"/>
    <tableColumn id="9766" xr3:uid="{C2F5B183-53D1-4840-928C-CA1E0A37B33D}" name="Column9745" dataDxfId="13237" totalsRowDxfId="13236"/>
    <tableColumn id="9767" xr3:uid="{DE615753-7D4A-4273-AD21-32604BD8033A}" name="Column9746" dataDxfId="13235" totalsRowDxfId="13234"/>
    <tableColumn id="9768" xr3:uid="{F9CA725C-7F14-4B33-99FF-9AD44F77A298}" name="Column9747" dataDxfId="13233" totalsRowDxfId="13232"/>
    <tableColumn id="9769" xr3:uid="{05E62069-D7E7-4EFC-BEDE-9A54DAFB8C8E}" name="Column9748" dataDxfId="13231" totalsRowDxfId="13230"/>
    <tableColumn id="9770" xr3:uid="{DEA685BD-405A-430D-8F01-B48CEEB1C825}" name="Column9749" dataDxfId="13229" totalsRowDxfId="13228"/>
    <tableColumn id="9771" xr3:uid="{B94AD0CE-29E4-42E3-B171-78E7E11578AF}" name="Column9750" dataDxfId="13227" totalsRowDxfId="13226"/>
    <tableColumn id="9772" xr3:uid="{650B4958-9D49-4F01-8410-67C7F7FEDA32}" name="Column9751" dataDxfId="13225" totalsRowDxfId="13224"/>
    <tableColumn id="9773" xr3:uid="{2CD9D763-904C-4D80-B2F9-B69D7E1E8FF5}" name="Column9752" dataDxfId="13223" totalsRowDxfId="13222"/>
    <tableColumn id="9774" xr3:uid="{02B8058D-8D51-4513-8C8F-19A460D05A8A}" name="Column9753" dataDxfId="13221" totalsRowDxfId="13220"/>
    <tableColumn id="9775" xr3:uid="{8F6E4F3D-7DCB-4B83-95D4-83DEB60A6224}" name="Column9754" dataDxfId="13219" totalsRowDxfId="13218"/>
    <tableColumn id="9776" xr3:uid="{129225A0-40EC-4877-B35D-0358A7D2253D}" name="Column9755" dataDxfId="13217" totalsRowDxfId="13216"/>
    <tableColumn id="9777" xr3:uid="{3481A908-DC74-48D6-ADC5-C95FB0E3F2A8}" name="Column9756" dataDxfId="13215" totalsRowDxfId="13214"/>
    <tableColumn id="9778" xr3:uid="{3050EB98-8FA4-4C93-ACC1-54CB377500D1}" name="Column9757" dataDxfId="13213" totalsRowDxfId="13212"/>
    <tableColumn id="9779" xr3:uid="{BEEA2589-77D3-47FC-AB0A-30BDCAE70C0C}" name="Column9758" dataDxfId="13211" totalsRowDxfId="13210"/>
    <tableColumn id="9780" xr3:uid="{BB4F09D4-F439-49E2-9814-F803E4D0594F}" name="Column9759" dataDxfId="13209" totalsRowDxfId="13208"/>
    <tableColumn id="9781" xr3:uid="{DDEC3848-316D-46DB-8852-16B05155E696}" name="Column9760" dataDxfId="13207" totalsRowDxfId="13206"/>
    <tableColumn id="9782" xr3:uid="{916052EE-D9DE-4685-86F4-871CA41A5062}" name="Column9761" dataDxfId="13205" totalsRowDxfId="13204"/>
    <tableColumn id="9783" xr3:uid="{5F494044-58BA-49D1-9676-ED7357AF4BDF}" name="Column9762" dataDxfId="13203" totalsRowDxfId="13202"/>
    <tableColumn id="9784" xr3:uid="{634F99F7-FA34-41DC-8EA7-5E87978FA6F5}" name="Column9763" dataDxfId="13201" totalsRowDxfId="13200"/>
    <tableColumn id="9785" xr3:uid="{BBF6DEFA-DA3E-4BFE-B8E7-EA3F0AC4331F}" name="Column9764" dataDxfId="13199" totalsRowDxfId="13198"/>
    <tableColumn id="9786" xr3:uid="{4B21AEAF-5835-426B-A94E-47B09B502D4B}" name="Column9765" dataDxfId="13197" totalsRowDxfId="13196"/>
    <tableColumn id="9787" xr3:uid="{61C8AB32-0345-42BC-B428-8012ADDF6360}" name="Column9766" dataDxfId="13195" totalsRowDxfId="13194"/>
    <tableColumn id="9788" xr3:uid="{9C89D6D3-6F67-4DCB-812C-D606C6EFF7ED}" name="Column9767" dataDxfId="13193" totalsRowDxfId="13192"/>
    <tableColumn id="9789" xr3:uid="{83C566D9-DAE7-4CA9-91D4-E2257958C57D}" name="Column9768" dataDxfId="13191" totalsRowDxfId="13190"/>
    <tableColumn id="9790" xr3:uid="{61D0E166-D7A9-486F-86F7-AC20DCBC4243}" name="Column9769" dataDxfId="13189" totalsRowDxfId="13188"/>
    <tableColumn id="9791" xr3:uid="{CA46655F-2FBB-4A52-AE70-DCAA46FB6DCF}" name="Column9770" dataDxfId="13187" totalsRowDxfId="13186"/>
    <tableColumn id="9792" xr3:uid="{6FA27933-2C71-4F7A-8B3A-A673900C550C}" name="Column9771" dataDxfId="13185" totalsRowDxfId="13184"/>
    <tableColumn id="9793" xr3:uid="{A0DAFF5D-7E4E-47D9-B070-65D672E6D38B}" name="Column9772" dataDxfId="13183" totalsRowDxfId="13182"/>
    <tableColumn id="9794" xr3:uid="{2D67B729-662C-419D-B23B-4FA4CE7ADDB6}" name="Column9773" dataDxfId="13181" totalsRowDxfId="13180"/>
    <tableColumn id="9795" xr3:uid="{48A8194C-437B-4EF1-9D91-5EF7FBB17BAD}" name="Column9774" dataDxfId="13179" totalsRowDxfId="13178"/>
    <tableColumn id="9796" xr3:uid="{7F68C94F-2BC9-4FBE-8BC5-8EDB3EED16A4}" name="Column9775" dataDxfId="13177" totalsRowDxfId="13176"/>
    <tableColumn id="9797" xr3:uid="{117A4A83-7EAF-4DC6-8CE8-0BFFCF568B5D}" name="Column9776" dataDxfId="13175" totalsRowDxfId="13174"/>
    <tableColumn id="9798" xr3:uid="{C55166C8-038C-4B48-A4B1-E8BEE5FA5813}" name="Column9777" dataDxfId="13173" totalsRowDxfId="13172"/>
    <tableColumn id="9799" xr3:uid="{5DC9ACE3-393B-45F9-8B6A-AD7F1BD74B0F}" name="Column9778" dataDxfId="13171" totalsRowDxfId="13170"/>
    <tableColumn id="9800" xr3:uid="{2CF40853-A55A-4598-B0FB-6EB00B241045}" name="Column9779" dataDxfId="13169" totalsRowDxfId="13168"/>
    <tableColumn id="9801" xr3:uid="{1E1F6353-5B39-473D-86A8-CDA57777B77F}" name="Column9780" dataDxfId="13167" totalsRowDxfId="13166"/>
    <tableColumn id="9802" xr3:uid="{BF5C8F39-CAFD-4F63-B7A3-06CBCF5E2616}" name="Column9781" dataDxfId="13165" totalsRowDxfId="13164"/>
    <tableColumn id="9803" xr3:uid="{9183231A-6F55-45F9-AA92-1C4A4B923D52}" name="Column9782" dataDxfId="13163" totalsRowDxfId="13162"/>
    <tableColumn id="9804" xr3:uid="{616CF9B3-6D87-4465-9143-1631DED61945}" name="Column9783" dataDxfId="13161" totalsRowDxfId="13160"/>
    <tableColumn id="9805" xr3:uid="{19790B20-34B0-4F0C-8B6C-FCC988E1E0AF}" name="Column9784" dataDxfId="13159" totalsRowDxfId="13158"/>
    <tableColumn id="9806" xr3:uid="{02CF4183-BEB3-4117-B569-576E53D6DD1A}" name="Column9785" dataDxfId="13157" totalsRowDxfId="13156"/>
    <tableColumn id="9807" xr3:uid="{BA22727F-0BE5-431F-9BC4-97A0DC98BD63}" name="Column9786" dataDxfId="13155" totalsRowDxfId="13154"/>
    <tableColumn id="9808" xr3:uid="{F320B3CC-BD52-4433-81ED-ACC0C1C6CEF8}" name="Column9787" dataDxfId="13153" totalsRowDxfId="13152"/>
    <tableColumn id="9809" xr3:uid="{8B8961D0-0C30-4E16-8A3E-DA6D82A5D3F1}" name="Column9788" dataDxfId="13151" totalsRowDxfId="13150"/>
    <tableColumn id="9810" xr3:uid="{5F852C13-26F0-42A8-977C-1A158DCDD856}" name="Column9789" dataDxfId="13149" totalsRowDxfId="13148"/>
    <tableColumn id="9811" xr3:uid="{85A33DB7-E58E-47BB-9B6F-D363A091383E}" name="Column9790" dataDxfId="13147" totalsRowDxfId="13146"/>
    <tableColumn id="9812" xr3:uid="{05F7F9F1-0F99-4BA5-B589-6ACC21E2DD49}" name="Column9791" dataDxfId="13145" totalsRowDxfId="13144"/>
    <tableColumn id="9813" xr3:uid="{5801F343-07D6-489A-8B91-3E76B7CC203D}" name="Column9792" dataDxfId="13143" totalsRowDxfId="13142"/>
    <tableColumn id="9814" xr3:uid="{3429536D-3D65-4879-85C2-AD6BC63198FE}" name="Column9793" dataDxfId="13141" totalsRowDxfId="13140"/>
    <tableColumn id="9815" xr3:uid="{C53CCC82-9547-460E-92EA-754CB30FE738}" name="Column9794" dataDxfId="13139" totalsRowDxfId="13138"/>
    <tableColumn id="9816" xr3:uid="{F4C2E18E-83C5-4E7A-B635-C298BF1F6EE5}" name="Column9795" dataDxfId="13137" totalsRowDxfId="13136"/>
    <tableColumn id="9817" xr3:uid="{FDEA2D18-777A-4054-9407-595BCBA70F5F}" name="Column9796" dataDxfId="13135" totalsRowDxfId="13134"/>
    <tableColumn id="9818" xr3:uid="{8A0599EC-5409-4CE2-8385-F80611F0E7A3}" name="Column9797" dataDxfId="13133" totalsRowDxfId="13132"/>
    <tableColumn id="9819" xr3:uid="{51D83960-8AA9-4542-9F8D-38D0567D42A8}" name="Column9798" dataDxfId="13131" totalsRowDxfId="13130"/>
    <tableColumn id="9820" xr3:uid="{C3BF6704-3B54-43CA-AEC5-0FB9B4AE5A54}" name="Column9799" dataDxfId="13129" totalsRowDxfId="13128"/>
    <tableColumn id="9821" xr3:uid="{30CDC9B8-C5A4-4170-83B8-8A00C7940C06}" name="Column9800" dataDxfId="13127" totalsRowDxfId="13126"/>
    <tableColumn id="9822" xr3:uid="{B0B041A9-62E1-4617-B4D7-B3AD118AE730}" name="Column9801" dataDxfId="13125" totalsRowDxfId="13124"/>
    <tableColumn id="9823" xr3:uid="{2D375B33-B2C4-46DF-B275-FFCF5BC294D4}" name="Column9802" dataDxfId="13123" totalsRowDxfId="13122"/>
    <tableColumn id="9824" xr3:uid="{970EFDD3-84DB-4939-A218-744FFF46E2B7}" name="Column9803" dataDxfId="13121" totalsRowDxfId="13120"/>
    <tableColumn id="9825" xr3:uid="{83BA44C4-9AC3-425E-A52F-59A139447F3D}" name="Column9804" dataDxfId="13119" totalsRowDxfId="13118"/>
    <tableColumn id="9826" xr3:uid="{B4066CE5-0858-4046-A2B0-8474DEF67D8F}" name="Column9805" dataDxfId="13117" totalsRowDxfId="13116"/>
    <tableColumn id="9827" xr3:uid="{A2A50868-CAB6-4119-8723-1D2A0A995414}" name="Column9806" dataDxfId="13115" totalsRowDxfId="13114"/>
    <tableColumn id="9828" xr3:uid="{FA7DFCBB-3548-4AF7-87F0-C70FB4297316}" name="Column9807" dataDxfId="13113" totalsRowDxfId="13112"/>
    <tableColumn id="9829" xr3:uid="{2BCC378F-9A0B-4A74-9DB3-9C175A287FC7}" name="Column9808" dataDxfId="13111" totalsRowDxfId="13110"/>
    <tableColumn id="9830" xr3:uid="{5F26C88F-145F-4681-919D-CEB7B9E39E24}" name="Column9809" dataDxfId="13109" totalsRowDxfId="13108"/>
    <tableColumn id="9831" xr3:uid="{5B3482A9-B7B4-43EF-96B0-2A9B38F49A45}" name="Column9810" dataDxfId="13107" totalsRowDxfId="13106"/>
    <tableColumn id="9832" xr3:uid="{EB448851-F98E-4247-BF38-C36CF764D5E9}" name="Column9811" dataDxfId="13105" totalsRowDxfId="13104"/>
    <tableColumn id="9833" xr3:uid="{C6E0F8AD-43D3-44B3-ACEB-BB2F833FB629}" name="Column9812" dataDxfId="13103" totalsRowDxfId="13102"/>
    <tableColumn id="9834" xr3:uid="{F7BEA7F1-F050-4DA3-93CB-055A46328AD6}" name="Column9813" dataDxfId="13101" totalsRowDxfId="13100"/>
    <tableColumn id="9835" xr3:uid="{A4A570A9-8C36-4C2B-878A-142974496E28}" name="Column9814" dataDxfId="13099" totalsRowDxfId="13098"/>
    <tableColumn id="9836" xr3:uid="{22FAC9CC-C536-4DDD-998D-2720CE211789}" name="Column9815" dataDxfId="13097" totalsRowDxfId="13096"/>
    <tableColumn id="9837" xr3:uid="{BC3F19B2-FC0D-4F08-AFE6-30AC4D51F7DE}" name="Column9816" dataDxfId="13095" totalsRowDxfId="13094"/>
    <tableColumn id="9838" xr3:uid="{639C6A16-EA8E-4056-A647-AA19BC4E5F12}" name="Column9817" dataDxfId="13093" totalsRowDxfId="13092"/>
    <tableColumn id="9839" xr3:uid="{E8C6A46D-B6F3-4AE6-A411-009ECCBDF2C0}" name="Column9818" dataDxfId="13091" totalsRowDxfId="13090"/>
    <tableColumn id="9840" xr3:uid="{ECA53846-B1D0-4EB7-9AB1-D7FDFD25B7B1}" name="Column9819" dataDxfId="13089" totalsRowDxfId="13088"/>
    <tableColumn id="9841" xr3:uid="{F57F2399-FAF3-4D30-8CE4-3EB88306F78E}" name="Column9820" dataDxfId="13087" totalsRowDxfId="13086"/>
    <tableColumn id="9842" xr3:uid="{0A338128-F022-4645-B846-1BE76B866416}" name="Column9821" dataDxfId="13085" totalsRowDxfId="13084"/>
    <tableColumn id="9843" xr3:uid="{473ED75A-A13A-4172-B0F5-249F259248CB}" name="Column9822" dataDxfId="13083" totalsRowDxfId="13082"/>
    <tableColumn id="9844" xr3:uid="{0EA500C8-0062-4C86-BA17-983B7BAB90A4}" name="Column9823" dataDxfId="13081" totalsRowDxfId="13080"/>
    <tableColumn id="9845" xr3:uid="{3D3AFA98-0598-43A6-AD60-DBDA0D770807}" name="Column9824" dataDxfId="13079" totalsRowDxfId="13078"/>
    <tableColumn id="9846" xr3:uid="{DE94BBCE-7CE1-4BED-92E1-D3545E2D49D5}" name="Column9825" dataDxfId="13077" totalsRowDxfId="13076"/>
    <tableColumn id="9847" xr3:uid="{2E951D72-7242-49AF-9875-D3549D421C98}" name="Column9826" dataDxfId="13075" totalsRowDxfId="13074"/>
    <tableColumn id="9848" xr3:uid="{0BB196E5-6BCF-4DD6-8AA8-E2239710DA76}" name="Column9827" dataDxfId="13073" totalsRowDxfId="13072"/>
    <tableColumn id="9849" xr3:uid="{3FB6C885-0394-4E1A-967D-493C49CA0825}" name="Column9828" dataDxfId="13071" totalsRowDxfId="13070"/>
    <tableColumn id="9850" xr3:uid="{3DDA58EC-3DD6-47C6-BB63-1A47E2B73C14}" name="Column9829" dataDxfId="13069" totalsRowDxfId="13068"/>
    <tableColumn id="9851" xr3:uid="{A4A90C4A-2B94-401B-8D9A-2D10137413A9}" name="Column9830" dataDxfId="13067" totalsRowDxfId="13066"/>
    <tableColumn id="9852" xr3:uid="{FC326795-6C56-4F95-B6E7-A46107004CB1}" name="Column9831" dataDxfId="13065" totalsRowDxfId="13064"/>
    <tableColumn id="9853" xr3:uid="{D4DB85F6-5B13-434A-8C8F-3BA73748A112}" name="Column9832" dataDxfId="13063" totalsRowDxfId="13062"/>
    <tableColumn id="9854" xr3:uid="{6E1A36BF-BE2D-4DD6-8284-395135515B11}" name="Column9833" dataDxfId="13061" totalsRowDxfId="13060"/>
    <tableColumn id="9855" xr3:uid="{4C8F5B26-A93F-41EE-90A9-35733FE38774}" name="Column9834" dataDxfId="13059" totalsRowDxfId="13058"/>
    <tableColumn id="9856" xr3:uid="{25E8190D-9ACA-40BB-A9FF-90BC52917ADA}" name="Column9835" dataDxfId="13057" totalsRowDxfId="13056"/>
    <tableColumn id="9857" xr3:uid="{4077C70D-EF19-4FDB-B0F9-603EFA23E885}" name="Column9836" dataDxfId="13055" totalsRowDxfId="13054"/>
    <tableColumn id="9858" xr3:uid="{7156EBAB-28DD-4463-A765-7B6E65EBD83B}" name="Column9837" dataDxfId="13053" totalsRowDxfId="13052"/>
    <tableColumn id="9859" xr3:uid="{2ABD2F44-4DB0-4AD9-A143-F1EAE2D97C6F}" name="Column9838" dataDxfId="13051" totalsRowDxfId="13050"/>
    <tableColumn id="9860" xr3:uid="{3F03E637-BF55-422B-AF29-B62236450D5F}" name="Column9839" dataDxfId="13049" totalsRowDxfId="13048"/>
    <tableColumn id="9861" xr3:uid="{7D2F860C-12E6-4211-93EA-24620C5619DE}" name="Column9840" dataDxfId="13047" totalsRowDxfId="13046"/>
    <tableColumn id="9862" xr3:uid="{6E0E0168-75B9-49DA-BF87-3246DD0DAE0B}" name="Column9841" dataDxfId="13045" totalsRowDxfId="13044"/>
    <tableColumn id="9863" xr3:uid="{7BEC3782-4086-4A38-AEB6-3D2B508E0A65}" name="Column9842" dataDxfId="13043" totalsRowDxfId="13042"/>
    <tableColumn id="9864" xr3:uid="{9BE98BC8-8CB7-4E26-8693-3FBE42A76295}" name="Column9843" dataDxfId="13041" totalsRowDxfId="13040"/>
    <tableColumn id="9865" xr3:uid="{18AD73D2-B9B7-4ACD-A995-C6F273AE59EB}" name="Column9844" dataDxfId="13039" totalsRowDxfId="13038"/>
    <tableColumn id="9866" xr3:uid="{53B77E1A-CC73-4DF1-8ED3-4C4EAEF7233F}" name="Column9845" dataDxfId="13037" totalsRowDxfId="13036"/>
    <tableColumn id="9867" xr3:uid="{3485538C-2F2E-47D7-B3AD-C15B95E7A4FB}" name="Column9846" dataDxfId="13035" totalsRowDxfId="13034"/>
    <tableColumn id="9868" xr3:uid="{580BD017-7214-4E69-8376-D30E1B2AC812}" name="Column9847" dataDxfId="13033" totalsRowDxfId="13032"/>
    <tableColumn id="9869" xr3:uid="{EF024E27-FFAC-4E9A-81A4-9E578B673741}" name="Column9848" dataDxfId="13031" totalsRowDxfId="13030"/>
    <tableColumn id="9870" xr3:uid="{97F2BC0A-1B44-415E-A0FD-D4B7D9FE9808}" name="Column9849" dataDxfId="13029" totalsRowDxfId="13028"/>
    <tableColumn id="9871" xr3:uid="{CB2B3570-5989-4F91-8DB1-70B07123383E}" name="Column9850" dataDxfId="13027" totalsRowDxfId="13026"/>
    <tableColumn id="9872" xr3:uid="{19463699-59D8-47AD-9700-A4FFD08374D8}" name="Column9851" dataDxfId="13025" totalsRowDxfId="13024"/>
    <tableColumn id="9873" xr3:uid="{D1302BDD-75DF-4687-AB7F-94FAA6B11817}" name="Column9852" dataDxfId="13023" totalsRowDxfId="13022"/>
    <tableColumn id="9874" xr3:uid="{3E436DBE-1880-433C-B318-1E29DA858946}" name="Column9853" dataDxfId="13021" totalsRowDxfId="13020"/>
    <tableColumn id="9875" xr3:uid="{2863E365-F3DB-453C-9C01-CFC3601ED88C}" name="Column9854" dataDxfId="13019" totalsRowDxfId="13018"/>
    <tableColumn id="9876" xr3:uid="{F0CA31FF-EF48-4033-8E22-F7441F0BD7D7}" name="Column9855" dataDxfId="13017" totalsRowDxfId="13016"/>
    <tableColumn id="9877" xr3:uid="{5716CA15-1824-4902-A54D-1060F4ED66F6}" name="Column9856" dataDxfId="13015" totalsRowDxfId="13014"/>
    <tableColumn id="9878" xr3:uid="{FF0E0D4F-3283-4795-A5DC-F7F84A3255CE}" name="Column9857" dataDxfId="13013" totalsRowDxfId="13012"/>
    <tableColumn id="9879" xr3:uid="{76F283F8-A283-4D28-9F83-05C0B009A093}" name="Column9858" dataDxfId="13011" totalsRowDxfId="13010"/>
    <tableColumn id="9880" xr3:uid="{CE839150-CD2E-4287-8D26-1114B9544ACA}" name="Column9859" dataDxfId="13009" totalsRowDxfId="13008"/>
    <tableColumn id="9881" xr3:uid="{7160A3D6-FD9E-415E-8344-889C3BAB0CB9}" name="Column9860" dataDxfId="13007" totalsRowDxfId="13006"/>
    <tableColumn id="9882" xr3:uid="{4DDA583F-DBE3-4844-A52B-846DFE7386F3}" name="Column9861" dataDxfId="13005" totalsRowDxfId="13004"/>
    <tableColumn id="9883" xr3:uid="{540A9AB1-BD5C-4A5E-85F6-881394C8D6D7}" name="Column9862" dataDxfId="13003" totalsRowDxfId="13002"/>
    <tableColumn id="9884" xr3:uid="{8EDB12F7-3A67-4620-A496-845B890E0803}" name="Column9863" dataDxfId="13001" totalsRowDxfId="13000"/>
    <tableColumn id="9885" xr3:uid="{F6B920CD-90DB-431A-A94F-0867D7EC84DE}" name="Column9864" dataDxfId="12999" totalsRowDxfId="12998"/>
    <tableColumn id="9886" xr3:uid="{DF4574D1-A0FB-4C03-A6DA-E1455C5213D8}" name="Column9865" dataDxfId="12997" totalsRowDxfId="12996"/>
    <tableColumn id="9887" xr3:uid="{B2EA26C9-8BCC-4D8C-ABAB-0BA1BAC35C40}" name="Column9866" dataDxfId="12995" totalsRowDxfId="12994"/>
    <tableColumn id="9888" xr3:uid="{B94E6699-7E68-43E9-AC19-249C18EE9761}" name="Column9867" dataDxfId="12993" totalsRowDxfId="12992"/>
    <tableColumn id="9889" xr3:uid="{2439A9E2-1D42-45BC-B2A0-F25D1AC48412}" name="Column9868" dataDxfId="12991" totalsRowDxfId="12990"/>
    <tableColumn id="9890" xr3:uid="{668B3B75-36DD-48DA-A8EB-1A5AB419F513}" name="Column9869" dataDxfId="12989" totalsRowDxfId="12988"/>
    <tableColumn id="9891" xr3:uid="{7E9185DA-270B-4154-BDD7-2A80CAC421C8}" name="Column9870" dataDxfId="12987" totalsRowDxfId="12986"/>
    <tableColumn id="9892" xr3:uid="{BB90C5CB-BFC0-4D09-86FB-DD5082D2B82F}" name="Column9871" dataDxfId="12985" totalsRowDxfId="12984"/>
    <tableColumn id="9893" xr3:uid="{7FFDFDF6-324F-4A54-8267-745479513099}" name="Column9872" dataDxfId="12983" totalsRowDxfId="12982"/>
    <tableColumn id="9894" xr3:uid="{289CC94E-2322-49EF-85E0-CCFFF2C79130}" name="Column9873" dataDxfId="12981" totalsRowDxfId="12980"/>
    <tableColumn id="9895" xr3:uid="{12C7085B-AD43-446C-9515-907B3D11F704}" name="Column9874" dataDxfId="12979" totalsRowDxfId="12978"/>
    <tableColumn id="9896" xr3:uid="{BFF153B4-96DE-417F-85D8-67A001BD4885}" name="Column9875" dataDxfId="12977" totalsRowDxfId="12976"/>
    <tableColumn id="9897" xr3:uid="{A1AD3698-B6D4-4BCB-AB77-341AB795D686}" name="Column9876" dataDxfId="12975" totalsRowDxfId="12974"/>
    <tableColumn id="9898" xr3:uid="{CACA5EDF-C5A4-4A65-B097-7EE201661C3C}" name="Column9877" dataDxfId="12973" totalsRowDxfId="12972"/>
    <tableColumn id="9899" xr3:uid="{CCAB52B2-9811-4D0E-ADC1-B5986C0E94FF}" name="Column9878" dataDxfId="12971" totalsRowDxfId="12970"/>
    <tableColumn id="9900" xr3:uid="{47FCB8DA-99CD-4B68-9E5A-8B539D1E73D6}" name="Column9879" dataDxfId="12969" totalsRowDxfId="12968"/>
    <tableColumn id="9901" xr3:uid="{A8A0AEAA-49EB-429B-91AA-05606E060405}" name="Column9880" dataDxfId="12967" totalsRowDxfId="12966"/>
    <tableColumn id="9902" xr3:uid="{A936F4E0-B52A-47E3-A3B7-009058B69B91}" name="Column9881" dataDxfId="12965" totalsRowDxfId="12964"/>
    <tableColumn id="9903" xr3:uid="{1BB24BFF-6955-47EF-9890-766048266A12}" name="Column9882" dataDxfId="12963" totalsRowDxfId="12962"/>
    <tableColumn id="9904" xr3:uid="{463E2C0E-FA79-4AC6-8EA2-3A03B7D23CC0}" name="Column9883" dataDxfId="12961" totalsRowDxfId="12960"/>
    <tableColumn id="9905" xr3:uid="{2975E2F8-3316-412E-8C70-37C9C8490E9C}" name="Column9884" dataDxfId="12959" totalsRowDxfId="12958"/>
    <tableColumn id="9906" xr3:uid="{DED48CA2-C375-48F0-A954-3D7ED0DD40A7}" name="Column9885" dataDxfId="12957" totalsRowDxfId="12956"/>
    <tableColumn id="9907" xr3:uid="{1FE60DBE-F738-4517-B65A-836C64B646C1}" name="Column9886" dataDxfId="12955" totalsRowDxfId="12954"/>
    <tableColumn id="9908" xr3:uid="{CDCE5177-B977-4260-ADC2-26DD3A42A6A0}" name="Column9887" dataDxfId="12953" totalsRowDxfId="12952"/>
    <tableColumn id="9909" xr3:uid="{A91E35E6-E6C4-43EE-8858-F57B641CBB85}" name="Column9888" dataDxfId="12951" totalsRowDxfId="12950"/>
    <tableColumn id="9910" xr3:uid="{04A1F0A7-A1C3-4C16-8A40-57F18EDE8D6A}" name="Column9889" dataDxfId="12949" totalsRowDxfId="12948"/>
    <tableColumn id="9911" xr3:uid="{93E0E169-706F-46A2-AD9F-36BBDEBD70C2}" name="Column9890" dataDxfId="12947" totalsRowDxfId="12946"/>
    <tableColumn id="9912" xr3:uid="{73EC98F3-E60E-4BCA-9C34-F2D6E9E3E476}" name="Column9891" dataDxfId="12945" totalsRowDxfId="12944"/>
    <tableColumn id="9913" xr3:uid="{7E76D44E-FDEC-4C98-B2D3-4D18E5D776D8}" name="Column9892" dataDxfId="12943" totalsRowDxfId="12942"/>
    <tableColumn id="9914" xr3:uid="{5CC8A5D6-5D08-4263-BAFE-F6EB3323B865}" name="Column9893" dataDxfId="12941" totalsRowDxfId="12940"/>
    <tableColumn id="9915" xr3:uid="{3FCA59D3-C3C7-4472-99CD-E7F72D5F67E2}" name="Column9894" dataDxfId="12939" totalsRowDxfId="12938"/>
    <tableColumn id="9916" xr3:uid="{50F782FB-51C1-4164-A9E2-7ED190F4ACBE}" name="Column9895" dataDxfId="12937" totalsRowDxfId="12936"/>
    <tableColumn id="9917" xr3:uid="{FB94AB56-F944-44D0-821D-478D2967CC1C}" name="Column9896" dataDxfId="12935" totalsRowDxfId="12934"/>
    <tableColumn id="9918" xr3:uid="{D8EA6D01-ED86-41EA-BF96-ACE6A04332C9}" name="Column9897" dataDxfId="12933" totalsRowDxfId="12932"/>
    <tableColumn id="9919" xr3:uid="{26A04743-DB33-42DE-8DED-E82DF40FB664}" name="Column9898" dataDxfId="12931" totalsRowDxfId="12930"/>
    <tableColumn id="9920" xr3:uid="{2A4B3510-A857-4C73-B610-88265B54D773}" name="Column9899" dataDxfId="12929" totalsRowDxfId="12928"/>
    <tableColumn id="9921" xr3:uid="{2A7E8677-F445-4BE2-8D3C-20BF9AC59FD4}" name="Column9900" dataDxfId="12927" totalsRowDxfId="12926"/>
    <tableColumn id="9922" xr3:uid="{D586960A-A52B-4E92-B501-D5311582FC84}" name="Column9901" dataDxfId="12925" totalsRowDxfId="12924"/>
    <tableColumn id="9923" xr3:uid="{FD983982-A620-40A6-B75F-ED8E6EE87447}" name="Column9902" dataDxfId="12923" totalsRowDxfId="12922"/>
    <tableColumn id="9924" xr3:uid="{AB2F3D93-8044-403D-8650-73524B607C23}" name="Column9903" dataDxfId="12921" totalsRowDxfId="12920"/>
    <tableColumn id="9925" xr3:uid="{4B75F091-EF2E-4A50-9878-35D13C20D9F3}" name="Column9904" dataDxfId="12919" totalsRowDxfId="12918"/>
    <tableColumn id="9926" xr3:uid="{1C0E78C9-70AF-462A-BD03-A54BD69DF14B}" name="Column9905" dataDxfId="12917" totalsRowDxfId="12916"/>
    <tableColumn id="9927" xr3:uid="{37C3F5E6-787F-4B7E-885C-3A42F719F66B}" name="Column9906" dataDxfId="12915" totalsRowDxfId="12914"/>
    <tableColumn id="9928" xr3:uid="{E4654F62-B6CE-482B-9BF8-DC020CC918AA}" name="Column9907" dataDxfId="12913" totalsRowDxfId="12912"/>
    <tableColumn id="9929" xr3:uid="{50E374C1-8269-4180-AF58-895C8EE8618E}" name="Column9908" dataDxfId="12911" totalsRowDxfId="12910"/>
    <tableColumn id="9930" xr3:uid="{17805317-ED20-4D87-B644-2DB8321BDD3E}" name="Column9909" dataDxfId="12909" totalsRowDxfId="12908"/>
    <tableColumn id="9931" xr3:uid="{0799EBAE-EFE2-4F2E-A30D-AA26319A5BD8}" name="Column9910" dataDxfId="12907" totalsRowDxfId="12906"/>
    <tableColumn id="9932" xr3:uid="{A910D882-F78F-4E3F-83C4-EDE34C30B42D}" name="Column9911" dataDxfId="12905" totalsRowDxfId="12904"/>
    <tableColumn id="9933" xr3:uid="{E7A6E29D-A2A1-463F-B3CC-E438B38EAF0F}" name="Column9912" dataDxfId="12903" totalsRowDxfId="12902"/>
    <tableColumn id="9934" xr3:uid="{562674A9-6D18-494E-A437-7E03DF18E9F7}" name="Column9913" dataDxfId="12901" totalsRowDxfId="12900"/>
    <tableColumn id="9935" xr3:uid="{75FF2A24-3FC9-4227-A30C-5891B9B8086F}" name="Column9914" dataDxfId="12899" totalsRowDxfId="12898"/>
    <tableColumn id="9936" xr3:uid="{25258324-9EFF-4FBE-A0F8-5A053460C5C8}" name="Column9915" dataDxfId="12897" totalsRowDxfId="12896"/>
    <tableColumn id="9937" xr3:uid="{F3B29DA5-A75A-4A7D-BB91-836D21BE573C}" name="Column9916" dataDxfId="12895" totalsRowDxfId="12894"/>
    <tableColumn id="9938" xr3:uid="{809A5CD8-1259-4CF3-AC2B-C6DA7E246EBA}" name="Column9917" dataDxfId="12893" totalsRowDxfId="12892"/>
    <tableColumn id="9939" xr3:uid="{F507CF66-15F4-4FFB-BABB-4EA6E42019BF}" name="Column9918" dataDxfId="12891" totalsRowDxfId="12890"/>
    <tableColumn id="9940" xr3:uid="{27C77235-9164-4772-9F3B-8665035FF449}" name="Column9919" dataDxfId="12889" totalsRowDxfId="12888"/>
    <tableColumn id="9941" xr3:uid="{D9C2850B-A5F7-4352-9153-B836E0722ED6}" name="Column9920" dataDxfId="12887" totalsRowDxfId="12886"/>
    <tableColumn id="9942" xr3:uid="{13B2BAA2-716F-44E0-99C1-0591D0907EE6}" name="Column9921" dataDxfId="12885" totalsRowDxfId="12884"/>
    <tableColumn id="9943" xr3:uid="{768E9F4C-03CD-48B8-8D00-DC609DBBDE02}" name="Column9922" dataDxfId="12883" totalsRowDxfId="12882"/>
    <tableColumn id="9944" xr3:uid="{833580CE-1879-48BA-9C56-A90F97642390}" name="Column9923" dataDxfId="12881" totalsRowDxfId="12880"/>
    <tableColumn id="9945" xr3:uid="{47A43675-7A7A-4FD0-9AB4-07926A2FB72B}" name="Column9924" dataDxfId="12879" totalsRowDxfId="12878"/>
    <tableColumn id="9946" xr3:uid="{32985D01-BA94-4950-A5FE-9BA32D66ED4A}" name="Column9925" dataDxfId="12877" totalsRowDxfId="12876"/>
    <tableColumn id="9947" xr3:uid="{A44C8973-167A-4E05-96F2-DE64BA5D7ACA}" name="Column9926" dataDxfId="12875" totalsRowDxfId="12874"/>
    <tableColumn id="9948" xr3:uid="{CAF9C026-D610-4E48-A2F9-FAABF93C5963}" name="Column9927" dataDxfId="12873" totalsRowDxfId="12872"/>
    <tableColumn id="9949" xr3:uid="{DCC13B71-4E75-4566-AACB-7B031B062FEA}" name="Column9928" dataDxfId="12871" totalsRowDxfId="12870"/>
    <tableColumn id="9950" xr3:uid="{FBF52F49-CAB7-4FDB-AA94-D9DF8D188EB7}" name="Column9929" dataDxfId="12869" totalsRowDxfId="12868"/>
    <tableColumn id="9951" xr3:uid="{FBA64181-A9EA-4D78-85DC-9F7645571A30}" name="Column9930" dataDxfId="12867" totalsRowDxfId="12866"/>
    <tableColumn id="9952" xr3:uid="{69A09D29-D307-4FCA-8B45-959F8C95CA0E}" name="Column9931" dataDxfId="12865" totalsRowDxfId="12864"/>
    <tableColumn id="9953" xr3:uid="{DF4FAB5B-39C0-4460-B9FF-AF92E4990507}" name="Column9932" dataDxfId="12863" totalsRowDxfId="12862"/>
    <tableColumn id="9954" xr3:uid="{F2C72D57-5F35-45BC-BC60-619AF1F1C229}" name="Column9933" dataDxfId="12861" totalsRowDxfId="12860"/>
    <tableColumn id="9955" xr3:uid="{A847B4FD-2878-4EE8-A66F-37D90EF8982E}" name="Column9934" dataDxfId="12859" totalsRowDxfId="12858"/>
    <tableColumn id="9956" xr3:uid="{069E4D23-7E1D-403F-9436-A999E6AD90D2}" name="Column9935" dataDxfId="12857" totalsRowDxfId="12856"/>
    <tableColumn id="9957" xr3:uid="{B5F1020D-459C-4F66-BA85-E40265FE9923}" name="Column9936" dataDxfId="12855" totalsRowDxfId="12854"/>
    <tableColumn id="9958" xr3:uid="{ACEA7712-8369-44A6-9292-B594AA806973}" name="Column9937" dataDxfId="12853" totalsRowDxfId="12852"/>
    <tableColumn id="9959" xr3:uid="{36B4DF69-69F9-4C59-851C-3B90303C75D0}" name="Column9938" dataDxfId="12851" totalsRowDxfId="12850"/>
    <tableColumn id="9960" xr3:uid="{087558D1-C2DD-4D71-BEA5-A5F50E04CB16}" name="Column9939" dataDxfId="12849" totalsRowDxfId="12848"/>
    <tableColumn id="9961" xr3:uid="{FCC97C20-707F-41B8-B109-917B92E56672}" name="Column9940" dataDxfId="12847" totalsRowDxfId="12846"/>
    <tableColumn id="9962" xr3:uid="{EA0CA37F-EBE0-43A2-BF23-0CE2012E2887}" name="Column9941" dataDxfId="12845" totalsRowDxfId="12844"/>
    <tableColumn id="9963" xr3:uid="{40B79BCC-0B8C-45D4-A1CA-A7871D10C61D}" name="Column9942" dataDxfId="12843" totalsRowDxfId="12842"/>
    <tableColumn id="9964" xr3:uid="{4D3D335D-EC39-4FC5-9B0D-370FDCDE99C3}" name="Column9943" dataDxfId="12841" totalsRowDxfId="12840"/>
    <tableColumn id="9965" xr3:uid="{C24AD2F4-650F-4119-BCE4-50A3FEB6A705}" name="Column9944" dataDxfId="12839" totalsRowDxfId="12838"/>
    <tableColumn id="9966" xr3:uid="{89CB7185-458C-43B0-BF81-F87C67641D96}" name="Column9945" dataDxfId="12837" totalsRowDxfId="12836"/>
    <tableColumn id="9967" xr3:uid="{1C859362-2A71-4F53-BFE8-2C15A1B3CD35}" name="Column9946" dataDxfId="12835" totalsRowDxfId="12834"/>
    <tableColumn id="9968" xr3:uid="{6201C263-F5C4-4F2D-9FCA-3D27066EE238}" name="Column9947" dataDxfId="12833" totalsRowDxfId="12832"/>
    <tableColumn id="9969" xr3:uid="{4EE8A764-9017-4E32-88B9-B309632A8925}" name="Column9948" dataDxfId="12831" totalsRowDxfId="12830"/>
    <tableColumn id="9970" xr3:uid="{D4B983BE-5DE1-4152-964A-4C1EE17A22D4}" name="Column9949" dataDxfId="12829" totalsRowDxfId="12828"/>
    <tableColumn id="9971" xr3:uid="{C1BE500D-B068-4DA2-B130-4E7ED62FB674}" name="Column9950" dataDxfId="12827" totalsRowDxfId="12826"/>
    <tableColumn id="9972" xr3:uid="{B1073087-2224-427C-B7B3-AF076C0C0D47}" name="Column9951" dataDxfId="12825" totalsRowDxfId="12824"/>
    <tableColumn id="9973" xr3:uid="{C36ED0F6-DDA9-4913-B900-D9A70011960C}" name="Column9952" dataDxfId="12823" totalsRowDxfId="12822"/>
    <tableColumn id="9974" xr3:uid="{C3D3129F-336E-4360-910C-270D4C1248AB}" name="Column9953" dataDxfId="12821" totalsRowDxfId="12820"/>
    <tableColumn id="9975" xr3:uid="{14FD352E-CAE4-4BE1-9756-058964DFBC82}" name="Column9954" dataDxfId="12819" totalsRowDxfId="12818"/>
    <tableColumn id="9976" xr3:uid="{7BD9003E-FCE2-405D-B6C4-897A48A8A665}" name="Column9955" dataDxfId="12817" totalsRowDxfId="12816"/>
    <tableColumn id="9977" xr3:uid="{4DE1AF71-8D20-4920-9C56-2883BA588B83}" name="Column9956" dataDxfId="12815" totalsRowDxfId="12814"/>
    <tableColumn id="9978" xr3:uid="{E5548D0D-5CC3-4857-BC3F-DAD8141E9B33}" name="Column9957" dataDxfId="12813" totalsRowDxfId="12812"/>
    <tableColumn id="9979" xr3:uid="{34FFD5CF-5ECC-4F9C-94A5-BFDC0E18255E}" name="Column9958" dataDxfId="12811" totalsRowDxfId="12810"/>
    <tableColumn id="9980" xr3:uid="{00CB93F9-6EBB-4EF2-BD29-3519672F3412}" name="Column9959" dataDxfId="12809" totalsRowDxfId="12808"/>
    <tableColumn id="9981" xr3:uid="{3B5122D3-78F8-46C1-9ECD-90B7D4DE35B1}" name="Column9960" dataDxfId="12807" totalsRowDxfId="12806"/>
    <tableColumn id="9982" xr3:uid="{76A34EE2-C2A8-4953-BE67-7FBFBEAA0915}" name="Column9961" dataDxfId="12805" totalsRowDxfId="12804"/>
    <tableColumn id="9983" xr3:uid="{6F759F1E-CB67-44EF-94FE-FB1092D3890C}" name="Column9962" dataDxfId="12803" totalsRowDxfId="12802"/>
    <tableColumn id="9984" xr3:uid="{DFCC473D-2C9A-44B7-8867-073CAF885B62}" name="Column9963" dataDxfId="12801" totalsRowDxfId="12800"/>
    <tableColumn id="9985" xr3:uid="{D86404EF-5AD5-4ED2-9D6B-7F2179E0B81F}" name="Column9964" dataDxfId="12799" totalsRowDxfId="12798"/>
    <tableColumn id="9986" xr3:uid="{6FA7E413-F84E-4FC5-8BB4-A78709E822ED}" name="Column9965" dataDxfId="12797" totalsRowDxfId="12796"/>
    <tableColumn id="9987" xr3:uid="{15DD6D46-7FD4-4D9D-BD85-48D977352CCD}" name="Column9966" dataDxfId="12795" totalsRowDxfId="12794"/>
    <tableColumn id="9988" xr3:uid="{D79AD402-94D1-41CC-AAA6-7F66C850FDBE}" name="Column9967" dataDxfId="12793" totalsRowDxfId="12792"/>
    <tableColumn id="9989" xr3:uid="{EEA587B5-1EF2-4491-A88C-798EAD6E4517}" name="Column9968" dataDxfId="12791" totalsRowDxfId="12790"/>
    <tableColumn id="9990" xr3:uid="{92258B61-0E01-4B01-B3AE-2352CC62231F}" name="Column9969" dataDxfId="12789" totalsRowDxfId="12788"/>
    <tableColumn id="9991" xr3:uid="{8510B50D-5052-4EF4-87C2-89437BA00436}" name="Column9970" dataDxfId="12787" totalsRowDxfId="12786"/>
    <tableColumn id="9992" xr3:uid="{F80289D9-2E34-49B4-AC35-C46B072B0EAE}" name="Column9971" dataDxfId="12785" totalsRowDxfId="12784"/>
    <tableColumn id="9993" xr3:uid="{0A5F49CC-288D-4E9C-9769-6C66AF92728B}" name="Column9972" dataDxfId="12783" totalsRowDxfId="12782"/>
    <tableColumn id="9994" xr3:uid="{8C01172E-F4A5-4788-BDCA-ECB2B362DC3F}" name="Column9973" dataDxfId="12781" totalsRowDxfId="12780"/>
    <tableColumn id="9995" xr3:uid="{E2DB9023-2486-46EA-8924-EC91899F0A0E}" name="Column9974" dataDxfId="12779" totalsRowDxfId="12778"/>
    <tableColumn id="9996" xr3:uid="{5605A4F7-7847-41A0-A408-E4994DE82519}" name="Column9975" dataDxfId="12777" totalsRowDxfId="12776"/>
    <tableColumn id="9997" xr3:uid="{DEA4CCE5-1ED8-4F5B-AB6E-73A2CEE9D478}" name="Column9976" dataDxfId="12775" totalsRowDxfId="12774"/>
    <tableColumn id="9998" xr3:uid="{31796A34-49EF-45FF-BE05-CF23B8D8ED5B}" name="Column9977" dataDxfId="12773" totalsRowDxfId="12772"/>
    <tableColumn id="9999" xr3:uid="{7C71C04B-2F9B-4731-8C2E-142B9BBF3118}" name="Column9978" dataDxfId="12771" totalsRowDxfId="12770"/>
    <tableColumn id="10000" xr3:uid="{D9F50ED9-8999-47A7-A438-BF94CA933A23}" name="Column9979" dataDxfId="12769" totalsRowDxfId="12768"/>
    <tableColumn id="10001" xr3:uid="{B49CEF57-A7E1-40AE-86AE-03D409EE3B3C}" name="Column9980" dataDxfId="12767" totalsRowDxfId="12766"/>
    <tableColumn id="10002" xr3:uid="{5A7CF5F8-0B87-4887-A70E-0A384B2451B1}" name="Column9981" dataDxfId="12765" totalsRowDxfId="12764"/>
    <tableColumn id="10003" xr3:uid="{29859483-5CB1-4348-B5A9-71F2B2F6B451}" name="Column9982" dataDxfId="12763" totalsRowDxfId="12762"/>
    <tableColumn id="10004" xr3:uid="{6E6A728E-A813-4591-B25A-17864AABCF57}" name="Column9983" dataDxfId="12761" totalsRowDxfId="12760"/>
    <tableColumn id="10005" xr3:uid="{95565161-403D-4EB2-9F0F-F50F1D13C678}" name="Column9984" dataDxfId="12759" totalsRowDxfId="12758"/>
    <tableColumn id="10006" xr3:uid="{51B56C4B-6C28-4484-9DCD-720916541B3A}" name="Column9985" dataDxfId="12757" totalsRowDxfId="12756"/>
    <tableColumn id="10007" xr3:uid="{53A4A120-2BDA-45E7-BDFF-648A1858880B}" name="Column9986" dataDxfId="12755" totalsRowDxfId="12754"/>
    <tableColumn id="10008" xr3:uid="{D9C18A85-2E69-414C-A9DF-D6C2A7AB64F5}" name="Column9987" dataDxfId="12753" totalsRowDxfId="12752"/>
    <tableColumn id="10009" xr3:uid="{A1C4A6F2-A038-4819-9853-34C3E90033A5}" name="Column9988" dataDxfId="12751" totalsRowDxfId="12750"/>
    <tableColumn id="10010" xr3:uid="{7F6DC79C-4228-4230-AFDF-41DC175F2DCA}" name="Column9989" dataDxfId="12749" totalsRowDxfId="12748"/>
    <tableColumn id="10011" xr3:uid="{BECDDBB3-F283-4FE9-9D8E-81F9657C69C6}" name="Column9990" dataDxfId="12747" totalsRowDxfId="12746"/>
    <tableColumn id="10012" xr3:uid="{E00F150E-25F7-4A38-B0ED-3F7264CA595E}" name="Column9991" dataDxfId="12745" totalsRowDxfId="12744"/>
    <tableColumn id="10013" xr3:uid="{4F967E94-B8F5-4EC7-9377-6C67B22ADA7B}" name="Column9992" dataDxfId="12743" totalsRowDxfId="12742"/>
    <tableColumn id="10014" xr3:uid="{A8D9FC3B-0C09-42E6-9C33-2BB8B487DD69}" name="Column9993" dataDxfId="12741" totalsRowDxfId="12740"/>
    <tableColumn id="10015" xr3:uid="{BF809CB9-6833-4AB0-A30A-5088204946EE}" name="Column9994" dataDxfId="12739" totalsRowDxfId="12738"/>
    <tableColumn id="10016" xr3:uid="{7D5976D2-20C8-4382-BEB9-C4C8CCDDFEA8}" name="Column9995" dataDxfId="12737" totalsRowDxfId="12736"/>
    <tableColumn id="10017" xr3:uid="{D537634F-54AA-4A13-98A0-AC52A81A4695}" name="Column9996" dataDxfId="12735" totalsRowDxfId="12734"/>
    <tableColumn id="10018" xr3:uid="{41C1AB3D-C0E6-48E4-963F-4D8E950CF7DB}" name="Column9997" dataDxfId="12733" totalsRowDxfId="12732"/>
    <tableColumn id="10019" xr3:uid="{F516A3EA-9C0C-4F83-9A1C-C177DE59F22F}" name="Column9998" dataDxfId="12731" totalsRowDxfId="12730"/>
    <tableColumn id="10020" xr3:uid="{EA1E44B9-3920-42E4-8114-D2C2888C2F36}" name="Column9999" dataDxfId="12729" totalsRowDxfId="12728"/>
    <tableColumn id="10021" xr3:uid="{5A4DC2C1-A2B8-4BDA-B562-8C89D433CEB4}" name="Column10000" dataDxfId="12727" totalsRowDxfId="12726"/>
    <tableColumn id="10022" xr3:uid="{A4ABAD28-D798-4523-9778-B5428CE5CAF5}" name="Column10001" dataDxfId="12725" totalsRowDxfId="12724"/>
    <tableColumn id="10023" xr3:uid="{0E79944C-D87D-4536-870D-83740CC9EAB5}" name="Column10002" dataDxfId="12723" totalsRowDxfId="12722"/>
    <tableColumn id="10024" xr3:uid="{E870034E-B570-41DE-BC31-38B87CFCFAE8}" name="Column10003" dataDxfId="12721" totalsRowDxfId="12720"/>
    <tableColumn id="10025" xr3:uid="{405E9A75-059D-48CC-8E2F-45C64CED8BCF}" name="Column10004" dataDxfId="12719" totalsRowDxfId="12718"/>
    <tableColumn id="10026" xr3:uid="{9566878E-AF05-4442-81F7-C578D4B95CA0}" name="Column10005" dataDxfId="12717" totalsRowDxfId="12716"/>
    <tableColumn id="10027" xr3:uid="{E05E5186-8841-4388-BD19-5B02FAE23ADD}" name="Column10006" dataDxfId="12715" totalsRowDxfId="12714"/>
    <tableColumn id="10028" xr3:uid="{D625B0FF-6616-425C-8ECD-C978E7F6F85E}" name="Column10007" dataDxfId="12713" totalsRowDxfId="12712"/>
    <tableColumn id="10029" xr3:uid="{90B3C8C1-11B7-4371-BC4D-6283CDF08A77}" name="Column10008" dataDxfId="12711" totalsRowDxfId="12710"/>
    <tableColumn id="10030" xr3:uid="{21A736CA-4D39-4E9E-A223-8BEB6D14FE1F}" name="Column10009" dataDxfId="12709" totalsRowDxfId="12708"/>
    <tableColumn id="10031" xr3:uid="{9BEEBE04-248B-4680-A49B-639371740908}" name="Column10010" dataDxfId="12707" totalsRowDxfId="12706"/>
    <tableColumn id="10032" xr3:uid="{D1E427F8-01C9-46DB-8529-EE80E0CC9C70}" name="Column10011" dataDxfId="12705" totalsRowDxfId="12704"/>
    <tableColumn id="10033" xr3:uid="{B5B49C70-95DA-4DCD-8F5F-BDAA52FD65B0}" name="Column10012" dataDxfId="12703" totalsRowDxfId="12702"/>
    <tableColumn id="10034" xr3:uid="{5C2C3260-EC1A-4B01-B1DB-EECD848455ED}" name="Column10013" dataDxfId="12701" totalsRowDxfId="12700"/>
    <tableColumn id="10035" xr3:uid="{C3A64349-A528-4B6F-A046-B904C80C37DF}" name="Column10014" dataDxfId="12699" totalsRowDxfId="12698"/>
    <tableColumn id="10036" xr3:uid="{00A2E530-933D-4736-AE73-1BE74D791C84}" name="Column10015" dataDxfId="12697" totalsRowDxfId="12696"/>
    <tableColumn id="10037" xr3:uid="{110F8CC1-E8CE-45A9-A6E2-5FE3A692EDF6}" name="Column10016" dataDxfId="12695" totalsRowDxfId="12694"/>
    <tableColumn id="10038" xr3:uid="{E7DC2FF8-9BAB-4377-8C6A-619760508FAD}" name="Column10017" dataDxfId="12693" totalsRowDxfId="12692"/>
    <tableColumn id="10039" xr3:uid="{0F5F23C8-85DF-4F3E-BE77-A88D510E3DD0}" name="Column10018" dataDxfId="12691" totalsRowDxfId="12690"/>
    <tableColumn id="10040" xr3:uid="{3BE4FE2E-9435-4A5A-A1AB-DD446313F835}" name="Column10019" dataDxfId="12689" totalsRowDxfId="12688"/>
    <tableColumn id="10041" xr3:uid="{1AEAEA90-127D-41EF-8E17-93C0CBDD9A9B}" name="Column10020" dataDxfId="12687" totalsRowDxfId="12686"/>
    <tableColumn id="10042" xr3:uid="{C53F83C2-FD0A-4A07-BF06-7B0DE2E7EBBE}" name="Column10021" dataDxfId="12685" totalsRowDxfId="12684"/>
    <tableColumn id="10043" xr3:uid="{B8242CE3-89EE-4F30-9857-BE23901BB83E}" name="Column10022" dataDxfId="12683" totalsRowDxfId="12682"/>
    <tableColumn id="10044" xr3:uid="{13278844-E2C5-4D78-A2E8-5231F768409A}" name="Column10023" dataDxfId="12681" totalsRowDxfId="12680"/>
    <tableColumn id="10045" xr3:uid="{C06EC1A7-4177-4130-82EE-4FA795ECFC83}" name="Column10024" dataDxfId="12679" totalsRowDxfId="12678"/>
    <tableColumn id="10046" xr3:uid="{F2A7844B-B9CE-44C3-8884-5815FF58B982}" name="Column10025" dataDxfId="12677" totalsRowDxfId="12676"/>
    <tableColumn id="10047" xr3:uid="{67C6408E-23A7-4D0D-9D61-2B83058BAE6E}" name="Column10026" dataDxfId="12675" totalsRowDxfId="12674"/>
    <tableColumn id="10048" xr3:uid="{871B5D4E-349C-45AC-AE52-05BB2C9AFD32}" name="Column10027" dataDxfId="12673" totalsRowDxfId="12672"/>
    <tableColumn id="10049" xr3:uid="{EF9807AE-58A8-4D2F-A43C-9CA976AB7038}" name="Column10028" dataDxfId="12671" totalsRowDxfId="12670"/>
    <tableColumn id="10050" xr3:uid="{F70DFF35-47C4-4F28-B8E9-C4D7B286DE23}" name="Column10029" dataDxfId="12669" totalsRowDxfId="12668"/>
    <tableColumn id="10051" xr3:uid="{965790B0-916E-43A1-B3BE-D9D2C3854C9E}" name="Column10030" dataDxfId="12667" totalsRowDxfId="12666"/>
    <tableColumn id="10052" xr3:uid="{8257F602-177E-43F4-B940-1E62B73D8B45}" name="Column10031" dataDxfId="12665" totalsRowDxfId="12664"/>
    <tableColumn id="10053" xr3:uid="{9F0F7673-8B1F-4951-A2EF-8F73C687B19D}" name="Column10032" dataDxfId="12663" totalsRowDxfId="12662"/>
    <tableColumn id="10054" xr3:uid="{0BE559FF-3642-4D77-8665-B2D182319237}" name="Column10033" dataDxfId="12661" totalsRowDxfId="12660"/>
    <tableColumn id="10055" xr3:uid="{E9CF7EC5-83D3-47E1-8B12-33807037ABFF}" name="Column10034" dataDxfId="12659" totalsRowDxfId="12658"/>
    <tableColumn id="10056" xr3:uid="{113F8E54-FD24-479B-A770-01553EDEAD4C}" name="Column10035" dataDxfId="12657" totalsRowDxfId="12656"/>
    <tableColumn id="10057" xr3:uid="{D907F986-E167-4D78-9203-61406F97A945}" name="Column10036" dataDxfId="12655" totalsRowDxfId="12654"/>
    <tableColumn id="10058" xr3:uid="{93FCE0B2-E809-4C34-9791-6677750F444A}" name="Column10037" dataDxfId="12653" totalsRowDxfId="12652"/>
    <tableColumn id="10059" xr3:uid="{C36109DF-6DBC-4795-9B04-32043217C745}" name="Column10038" dataDxfId="12651" totalsRowDxfId="12650"/>
    <tableColumn id="10060" xr3:uid="{04E7A9E3-43CC-43D2-AB2E-FF4EF1B12F63}" name="Column10039" dataDxfId="12649" totalsRowDxfId="12648"/>
    <tableColumn id="10061" xr3:uid="{C4D2B4F7-CFFF-40D0-BE2A-D6CD930E02ED}" name="Column10040" dataDxfId="12647" totalsRowDxfId="12646"/>
    <tableColumn id="10062" xr3:uid="{F7FF0492-82CE-47E5-88EA-6995ED9E75B1}" name="Column10041" dataDxfId="12645" totalsRowDxfId="12644"/>
    <tableColumn id="10063" xr3:uid="{F0441FA4-B3C1-438B-A9DB-664A91A33AD2}" name="Column10042" dataDxfId="12643" totalsRowDxfId="12642"/>
    <tableColumn id="10064" xr3:uid="{DB06AD72-433E-44A6-940F-3879CFCECF36}" name="Column10043" dataDxfId="12641" totalsRowDxfId="12640"/>
    <tableColumn id="10065" xr3:uid="{4007368B-8121-4F1A-8BEB-B91C25D456E8}" name="Column10044" dataDxfId="12639" totalsRowDxfId="12638"/>
    <tableColumn id="10066" xr3:uid="{5C299FEA-C300-41AB-BAB1-1C72C854869F}" name="Column10045" dataDxfId="12637" totalsRowDxfId="12636"/>
    <tableColumn id="10067" xr3:uid="{CF32FA5C-BE1D-4F3C-9FDA-25B569DE158B}" name="Column10046" dataDxfId="12635" totalsRowDxfId="12634"/>
    <tableColumn id="10068" xr3:uid="{B0C38CE1-E26C-4963-891A-69A2CDDB88BE}" name="Column10047" dataDxfId="12633" totalsRowDxfId="12632"/>
    <tableColumn id="10069" xr3:uid="{787F8955-00A6-4D17-A611-B8996B34ECCF}" name="Column10048" dataDxfId="12631" totalsRowDxfId="12630"/>
    <tableColumn id="10070" xr3:uid="{508E4DF5-8625-4916-9645-658E3BAB6150}" name="Column10049" dataDxfId="12629" totalsRowDxfId="12628"/>
    <tableColumn id="10071" xr3:uid="{DD6ADD1D-AB52-4DF1-9A93-8429845E69F5}" name="Column10050" dataDxfId="12627" totalsRowDxfId="12626"/>
    <tableColumn id="10072" xr3:uid="{DA1B143E-9F7A-4D36-A490-45B9A3AEAF9D}" name="Column10051" dataDxfId="12625" totalsRowDxfId="12624"/>
    <tableColumn id="10073" xr3:uid="{99533D9F-FD34-4A60-9995-FD95892614DC}" name="Column10052" dataDxfId="12623" totalsRowDxfId="12622"/>
    <tableColumn id="10074" xr3:uid="{4866F729-F435-4BEA-AD4C-C7C9C1B9B90A}" name="Column10053" dataDxfId="12621" totalsRowDxfId="12620"/>
    <tableColumn id="10075" xr3:uid="{58821DFB-6B31-4B77-8E2A-C7348252E791}" name="Column10054" dataDxfId="12619" totalsRowDxfId="12618"/>
    <tableColumn id="10076" xr3:uid="{41EDA58B-1BDB-42D9-9216-5F9096F5FC36}" name="Column10055" dataDxfId="12617" totalsRowDxfId="12616"/>
    <tableColumn id="10077" xr3:uid="{D43035B5-B9EB-4B77-8B63-96343C501FAC}" name="Column10056" dataDxfId="12615" totalsRowDxfId="12614"/>
    <tableColumn id="10078" xr3:uid="{B9F8F492-4608-41C6-B24D-52D67904F015}" name="Column10057" dataDxfId="12613" totalsRowDxfId="12612"/>
    <tableColumn id="10079" xr3:uid="{4238173D-9AFB-4B7D-BD0D-1A313AC61234}" name="Column10058" dataDxfId="12611" totalsRowDxfId="12610"/>
    <tableColumn id="10080" xr3:uid="{48B56E49-6D7F-4013-821C-4FF98D55F133}" name="Column10059" dataDxfId="12609" totalsRowDxfId="12608"/>
    <tableColumn id="10081" xr3:uid="{BCB81CA4-27B1-4A15-9F75-1A86414C7E05}" name="Column10060" dataDxfId="12607" totalsRowDxfId="12606"/>
    <tableColumn id="10082" xr3:uid="{CB559D81-326C-4848-A4FF-1C437F276F6F}" name="Column10061" dataDxfId="12605" totalsRowDxfId="12604"/>
    <tableColumn id="10083" xr3:uid="{2955D0F0-8E77-48B8-8D9D-A1E7C40A31E1}" name="Column10062" dataDxfId="12603" totalsRowDxfId="12602"/>
    <tableColumn id="10084" xr3:uid="{E9E2AB5D-3B85-4661-B31E-BC88E8B8DD0F}" name="Column10063" dataDxfId="12601" totalsRowDxfId="12600"/>
    <tableColumn id="10085" xr3:uid="{4593D15A-5F28-4BDD-97D2-279949CC6BA9}" name="Column10064" dataDxfId="12599" totalsRowDxfId="12598"/>
    <tableColumn id="10086" xr3:uid="{194CECB6-FE23-4A41-A3FF-DF232D38B179}" name="Column10065" dataDxfId="12597" totalsRowDxfId="12596"/>
    <tableColumn id="10087" xr3:uid="{97471E00-5B4B-4BD8-BDC7-D823771E52DD}" name="Column10066" dataDxfId="12595" totalsRowDxfId="12594"/>
    <tableColumn id="10088" xr3:uid="{B29855D0-0A90-48C2-984F-18050FD0D5E2}" name="Column10067" dataDxfId="12593" totalsRowDxfId="12592"/>
    <tableColumn id="10089" xr3:uid="{D5B6A748-F766-4185-8FA9-C2F9F84893B4}" name="Column10068" dataDxfId="12591" totalsRowDxfId="12590"/>
    <tableColumn id="10090" xr3:uid="{BA4A235E-1489-459D-A977-35AC1BAEC1F1}" name="Column10069" dataDxfId="12589" totalsRowDxfId="12588"/>
    <tableColumn id="10091" xr3:uid="{325AF82C-CD2B-48C5-BB06-186BE06D94F2}" name="Column10070" dataDxfId="12587" totalsRowDxfId="12586"/>
    <tableColumn id="10092" xr3:uid="{565ABE56-F06A-4E69-A6FB-2AD7B513C497}" name="Column10071" dataDxfId="12585" totalsRowDxfId="12584"/>
    <tableColumn id="10093" xr3:uid="{BA26D5E7-6783-4E0A-A78A-3BBF50C8B583}" name="Column10072" dataDxfId="12583" totalsRowDxfId="12582"/>
    <tableColumn id="10094" xr3:uid="{E6533BFB-C698-4C89-9F34-13023EF7FDF6}" name="Column10073" dataDxfId="12581" totalsRowDxfId="12580"/>
    <tableColumn id="10095" xr3:uid="{E2F243F4-827E-4C61-A1A6-5023829D3C99}" name="Column10074" dataDxfId="12579" totalsRowDxfId="12578"/>
    <tableColumn id="10096" xr3:uid="{62CC9638-8892-48DB-A8EF-4E9D3CDCACAB}" name="Column10075" dataDxfId="12577" totalsRowDxfId="12576"/>
    <tableColumn id="10097" xr3:uid="{B4203992-6051-4C5F-8325-8A72540D5576}" name="Column10076" dataDxfId="12575" totalsRowDxfId="12574"/>
    <tableColumn id="10098" xr3:uid="{FA5FB646-DF9C-4131-9938-13C4AE5A3728}" name="Column10077" dataDxfId="12573" totalsRowDxfId="12572"/>
    <tableColumn id="10099" xr3:uid="{7B4BA634-B46C-47B1-BAAA-7E84E08CDF00}" name="Column10078" dataDxfId="12571" totalsRowDxfId="12570"/>
    <tableColumn id="10100" xr3:uid="{601648F0-3B22-474F-97FD-51507C698029}" name="Column10079" dataDxfId="12569" totalsRowDxfId="12568"/>
    <tableColumn id="10101" xr3:uid="{0DF623EC-F768-4C25-A865-0054536615CD}" name="Column10080" dataDxfId="12567" totalsRowDxfId="12566"/>
    <tableColumn id="10102" xr3:uid="{A367BE61-73C1-44B2-8C41-3A593E742EFA}" name="Column10081" dataDxfId="12565" totalsRowDxfId="12564"/>
    <tableColumn id="10103" xr3:uid="{F73039C1-8F85-4CB1-A7DF-ABC6F43B3F6B}" name="Column10082" dataDxfId="12563" totalsRowDxfId="12562"/>
    <tableColumn id="10104" xr3:uid="{5D2C6383-0696-471D-BEB0-79596EBF7F61}" name="Column10083" dataDxfId="12561" totalsRowDxfId="12560"/>
    <tableColumn id="10105" xr3:uid="{F37AD033-5214-48FF-871A-6C3959241420}" name="Column10084" dataDxfId="12559" totalsRowDxfId="12558"/>
    <tableColumn id="10106" xr3:uid="{B8380E1A-9D92-43A1-A4DD-A1018FBBDEA7}" name="Column10085" dataDxfId="12557" totalsRowDxfId="12556"/>
    <tableColumn id="10107" xr3:uid="{8B5684D4-74DC-4219-8696-5DD1DDD7CEEE}" name="Column10086" dataDxfId="12555" totalsRowDxfId="12554"/>
    <tableColumn id="10108" xr3:uid="{7B119CBF-DF58-4D2E-A387-6544C14FA0AD}" name="Column10087" dataDxfId="12553" totalsRowDxfId="12552"/>
    <tableColumn id="10109" xr3:uid="{253E5420-10DF-4D0E-9679-9206C5DB8D97}" name="Column10088" dataDxfId="12551" totalsRowDxfId="12550"/>
    <tableColumn id="10110" xr3:uid="{5AFA9A0A-7255-4753-BF8D-1088933DCFE3}" name="Column10089" dataDxfId="12549" totalsRowDxfId="12548"/>
    <tableColumn id="10111" xr3:uid="{90045B7C-DD89-4B0C-B310-245A061D22B3}" name="Column10090" dataDxfId="12547" totalsRowDxfId="12546"/>
    <tableColumn id="10112" xr3:uid="{578197E6-1F92-4ABA-85E2-0513D9277FC6}" name="Column10091" dataDxfId="12545" totalsRowDxfId="12544"/>
    <tableColumn id="10113" xr3:uid="{BDE3DA88-F091-48C2-A0E2-B624BC77C727}" name="Column10092" dataDxfId="12543" totalsRowDxfId="12542"/>
    <tableColumn id="10114" xr3:uid="{7159A684-24C1-40B0-B36B-8E11F91F5E84}" name="Column10093" dataDxfId="12541" totalsRowDxfId="12540"/>
    <tableColumn id="10115" xr3:uid="{E2E9A96E-D5FD-4532-A5AC-51A8AED21543}" name="Column10094" dataDxfId="12539" totalsRowDxfId="12538"/>
    <tableColumn id="10116" xr3:uid="{11A18270-9A6A-4482-A32E-82D5637B2A32}" name="Column10095" dataDxfId="12537" totalsRowDxfId="12536"/>
    <tableColumn id="10117" xr3:uid="{2D98FC44-C767-4F57-8EE3-1EE7BCB3A702}" name="Column10096" dataDxfId="12535" totalsRowDxfId="12534"/>
    <tableColumn id="10118" xr3:uid="{55420A8E-06F6-427C-B57A-62488B24568A}" name="Column10097" dataDxfId="12533" totalsRowDxfId="12532"/>
    <tableColumn id="10119" xr3:uid="{94BEE3BA-142F-4814-97D5-E0BAC637228E}" name="Column10098" dataDxfId="12531" totalsRowDxfId="12530"/>
    <tableColumn id="10120" xr3:uid="{0FA949AB-DBB2-44ED-82F0-3E66AE315728}" name="Column10099" dataDxfId="12529" totalsRowDxfId="12528"/>
    <tableColumn id="10121" xr3:uid="{3C3C4DBD-F7B2-4C32-BFAF-5742F142F386}" name="Column10100" dataDxfId="12527" totalsRowDxfId="12526"/>
    <tableColumn id="10122" xr3:uid="{2EED45F5-C872-4125-8792-A0489040D27F}" name="Column10101" dataDxfId="12525" totalsRowDxfId="12524"/>
    <tableColumn id="10123" xr3:uid="{C5443429-510D-4FB3-A5B4-046BC48ABC03}" name="Column10102" dataDxfId="12523" totalsRowDxfId="12522"/>
    <tableColumn id="10124" xr3:uid="{C49DD30E-C25A-4553-B78A-492985FCB919}" name="Column10103" dataDxfId="12521" totalsRowDxfId="12520"/>
    <tableColumn id="10125" xr3:uid="{23423581-C04D-4102-90AD-11A2F013EF17}" name="Column10104" dataDxfId="12519" totalsRowDxfId="12518"/>
    <tableColumn id="10126" xr3:uid="{C00694F6-8367-48BB-BD61-888789F5D2FE}" name="Column10105" dataDxfId="12517" totalsRowDxfId="12516"/>
    <tableColumn id="10127" xr3:uid="{6F688D4D-282F-4B20-91E1-C3CAC142F1C5}" name="Column10106" dataDxfId="12515" totalsRowDxfId="12514"/>
    <tableColumn id="10128" xr3:uid="{6183A896-787D-4103-A492-012432D60AF3}" name="Column10107" dataDxfId="12513" totalsRowDxfId="12512"/>
    <tableColumn id="10129" xr3:uid="{500E37E4-C99C-4695-80FF-A20D35E5E4FB}" name="Column10108" dataDxfId="12511" totalsRowDxfId="12510"/>
    <tableColumn id="10130" xr3:uid="{3F95C9E0-EC7F-4A4A-A2E2-85B3009A9A83}" name="Column10109" dataDxfId="12509" totalsRowDxfId="12508"/>
    <tableColumn id="10131" xr3:uid="{0B114E1F-C675-41BD-BAFC-D21B04BB7F2B}" name="Column10110" dataDxfId="12507" totalsRowDxfId="12506"/>
    <tableColumn id="10132" xr3:uid="{31FE6F70-D2BD-4D5C-8691-590786793292}" name="Column10111" dataDxfId="12505" totalsRowDxfId="12504"/>
    <tableColumn id="10133" xr3:uid="{33AAD4FE-D2FB-432B-90A2-3E07E2393B2B}" name="Column10112" dataDxfId="12503" totalsRowDxfId="12502"/>
    <tableColumn id="10134" xr3:uid="{12914221-F1E7-4F66-B869-A6443EB010F5}" name="Column10113" dataDxfId="12501" totalsRowDxfId="12500"/>
    <tableColumn id="10135" xr3:uid="{DBB94590-A87C-470B-B209-C01EC4FDDB3B}" name="Column10114" dataDxfId="12499" totalsRowDxfId="12498"/>
    <tableColumn id="10136" xr3:uid="{1D428E35-0395-4D74-8D02-753037DE065D}" name="Column10115" dataDxfId="12497" totalsRowDxfId="12496"/>
    <tableColumn id="10137" xr3:uid="{02A00431-F93F-4461-B2AA-5AE0FE0F49E6}" name="Column10116" dataDxfId="12495" totalsRowDxfId="12494"/>
    <tableColumn id="10138" xr3:uid="{65BDA9FD-E07A-4303-9ABC-2E7E9B5B9EFB}" name="Column10117" dataDxfId="12493" totalsRowDxfId="12492"/>
    <tableColumn id="10139" xr3:uid="{BEBE25A3-031C-4D89-9185-9D933EFC2979}" name="Column10118" dataDxfId="12491" totalsRowDxfId="12490"/>
    <tableColumn id="10140" xr3:uid="{9FAB6B84-4763-4EB7-A0F4-7AD18A305FFA}" name="Column10119" dataDxfId="12489" totalsRowDxfId="12488"/>
    <tableColumn id="10141" xr3:uid="{603DD29C-0A1F-4AA6-A1BD-D7B4B47E20E7}" name="Column10120" dataDxfId="12487" totalsRowDxfId="12486"/>
    <tableColumn id="10142" xr3:uid="{D317CE1C-F161-41D9-8AF9-5258D9D8CE98}" name="Column10121" dataDxfId="12485" totalsRowDxfId="12484"/>
    <tableColumn id="10143" xr3:uid="{EF910BE5-1E95-442D-81D0-73FAF2D60906}" name="Column10122" dataDxfId="12483" totalsRowDxfId="12482"/>
    <tableColumn id="10144" xr3:uid="{F792D5F9-8929-4086-8336-106998ECD01E}" name="Column10123" dataDxfId="12481" totalsRowDxfId="12480"/>
    <tableColumn id="10145" xr3:uid="{C4C1365E-E111-40D5-9749-B3F0B4156D20}" name="Column10124" dataDxfId="12479" totalsRowDxfId="12478"/>
    <tableColumn id="10146" xr3:uid="{F0C135A6-4CAC-4FE2-B4E4-2A5538E17C41}" name="Column10125" dataDxfId="12477" totalsRowDxfId="12476"/>
    <tableColumn id="10147" xr3:uid="{97A6615C-D422-41EB-8071-8EE194736336}" name="Column10126" dataDxfId="12475" totalsRowDxfId="12474"/>
    <tableColumn id="10148" xr3:uid="{034E0E54-4C39-40F5-908F-7912BE3885FA}" name="Column10127" dataDxfId="12473" totalsRowDxfId="12472"/>
    <tableColumn id="10149" xr3:uid="{1CCD1DA1-6E3E-48D2-A811-E25E0D1EC3F8}" name="Column10128" dataDxfId="12471" totalsRowDxfId="12470"/>
    <tableColumn id="10150" xr3:uid="{A87E4171-B542-4ADD-BA73-E8B7C53C8E95}" name="Column10129" dataDxfId="12469" totalsRowDxfId="12468"/>
    <tableColumn id="10151" xr3:uid="{43E18C07-32CF-4A93-BE76-9C9216D0727C}" name="Column10130" dataDxfId="12467" totalsRowDxfId="12466"/>
    <tableColumn id="10152" xr3:uid="{BB9BB617-7D2B-40DF-9DF4-BD3113772811}" name="Column10131" dataDxfId="12465" totalsRowDxfId="12464"/>
    <tableColumn id="10153" xr3:uid="{10418A94-AD0E-4CBE-A453-BC4F93937A10}" name="Column10132" dataDxfId="12463" totalsRowDxfId="12462"/>
    <tableColumn id="10154" xr3:uid="{01E41997-37A5-40BA-ADA8-43D579FB6616}" name="Column10133" dataDxfId="12461" totalsRowDxfId="12460"/>
    <tableColumn id="10155" xr3:uid="{FA37DFA7-AC0D-4715-B8D4-1937FFF2CB28}" name="Column10134" dataDxfId="12459" totalsRowDxfId="12458"/>
    <tableColumn id="10156" xr3:uid="{AE6C3D1C-1754-49F7-BAC0-1325A6F2B4F5}" name="Column10135" dataDxfId="12457" totalsRowDxfId="12456"/>
    <tableColumn id="10157" xr3:uid="{76D9EBD3-441D-43AA-8D41-56006200E83D}" name="Column10136" dataDxfId="12455" totalsRowDxfId="12454"/>
    <tableColumn id="10158" xr3:uid="{826669C3-0B80-48E9-B0F5-53E23AB2DC12}" name="Column10137" dataDxfId="12453" totalsRowDxfId="12452"/>
    <tableColumn id="10159" xr3:uid="{D6A23DC7-C2F2-4466-80CD-99D626BDC433}" name="Column10138" dataDxfId="12451" totalsRowDxfId="12450"/>
    <tableColumn id="10160" xr3:uid="{20DD43D4-0253-4F94-B79D-603204950576}" name="Column10139" dataDxfId="12449" totalsRowDxfId="12448"/>
    <tableColumn id="10161" xr3:uid="{6DCE7EFF-B540-43D9-A124-421935B6094E}" name="Column10140" dataDxfId="12447" totalsRowDxfId="12446"/>
    <tableColumn id="10162" xr3:uid="{259ED259-D259-4300-9B6A-27259F37662E}" name="Column10141" dataDxfId="12445" totalsRowDxfId="12444"/>
    <tableColumn id="10163" xr3:uid="{08CC6844-0B5C-427C-A96D-74B393D8C0CC}" name="Column10142" dataDxfId="12443" totalsRowDxfId="12442"/>
    <tableColumn id="10164" xr3:uid="{2412779F-1E0C-4272-9407-97E633F09F3B}" name="Column10143" dataDxfId="12441" totalsRowDxfId="12440"/>
    <tableColumn id="10165" xr3:uid="{201AA785-9AB0-4094-B921-BA07BF126180}" name="Column10144" dataDxfId="12439" totalsRowDxfId="12438"/>
    <tableColumn id="10166" xr3:uid="{E2DB3DE6-C95C-4F20-810C-339A6904B26A}" name="Column10145" dataDxfId="12437" totalsRowDxfId="12436"/>
    <tableColumn id="10167" xr3:uid="{1551FD11-D298-4F01-8833-A21F00390A4C}" name="Column10146" dataDxfId="12435" totalsRowDxfId="12434"/>
    <tableColumn id="10168" xr3:uid="{0E1582EB-DDD4-4630-8703-B3056719EA8E}" name="Column10147" dataDxfId="12433" totalsRowDxfId="12432"/>
    <tableColumn id="10169" xr3:uid="{04627F13-7D3E-42D8-A51F-F6BDBFF9FCC2}" name="Column10148" dataDxfId="12431" totalsRowDxfId="12430"/>
    <tableColumn id="10170" xr3:uid="{CB3F0369-33DB-4930-A190-0BC230F406E1}" name="Column10149" dataDxfId="12429" totalsRowDxfId="12428"/>
    <tableColumn id="10171" xr3:uid="{C11E6B65-1364-41F2-B2C6-3EA1DBF025A6}" name="Column10150" dataDxfId="12427" totalsRowDxfId="12426"/>
    <tableColumn id="10172" xr3:uid="{8C2D9AD5-E03B-4205-B7C7-BA9A08CA6694}" name="Column10151" dataDxfId="12425" totalsRowDxfId="12424"/>
    <tableColumn id="10173" xr3:uid="{410C0DB0-E94D-4F93-8C72-AFD1A9BB7609}" name="Column10152" dataDxfId="12423" totalsRowDxfId="12422"/>
    <tableColumn id="10174" xr3:uid="{9BB74E20-3DAC-4532-932D-1D7FF59EE8DF}" name="Column10153" dataDxfId="12421" totalsRowDxfId="12420"/>
    <tableColumn id="10175" xr3:uid="{33051C49-119A-49AC-9584-A172B55DBD4E}" name="Column10154" dataDxfId="12419" totalsRowDxfId="12418"/>
    <tableColumn id="10176" xr3:uid="{2EE6BF8B-C397-4F8E-A0D4-F0A1B7790C14}" name="Column10155" dataDxfId="12417" totalsRowDxfId="12416"/>
    <tableColumn id="10177" xr3:uid="{C167EF72-CD02-4615-8826-DD0943C2BE1E}" name="Column10156" dataDxfId="12415" totalsRowDxfId="12414"/>
    <tableColumn id="10178" xr3:uid="{F2C380E0-4AB9-4A5E-9679-CA8D7E6F1EF6}" name="Column10157" dataDxfId="12413" totalsRowDxfId="12412"/>
    <tableColumn id="10179" xr3:uid="{54B3D633-7FD4-41D1-8EA1-98F2A0066450}" name="Column10158" dataDxfId="12411" totalsRowDxfId="12410"/>
    <tableColumn id="10180" xr3:uid="{1E245D47-DE82-41EB-8CF3-D758ECC41E97}" name="Column10159" dataDxfId="12409" totalsRowDxfId="12408"/>
    <tableColumn id="10181" xr3:uid="{D61E93E2-79E4-453F-B8DD-77DEEAB5998F}" name="Column10160" dataDxfId="12407" totalsRowDxfId="12406"/>
    <tableColumn id="10182" xr3:uid="{11393380-6FFC-4853-BC89-34A42BF3721C}" name="Column10161" dataDxfId="12405" totalsRowDxfId="12404"/>
    <tableColumn id="10183" xr3:uid="{A2374E02-0D3C-4D14-8684-5B159EE0821F}" name="Column10162" dataDxfId="12403" totalsRowDxfId="12402"/>
    <tableColumn id="10184" xr3:uid="{FAB3DC3E-0F2F-42FD-9208-2EC53C876629}" name="Column10163" dataDxfId="12401" totalsRowDxfId="12400"/>
    <tableColumn id="10185" xr3:uid="{A4E35046-10D1-4C84-89B3-72CAB8934A0D}" name="Column10164" dataDxfId="12399" totalsRowDxfId="12398"/>
    <tableColumn id="10186" xr3:uid="{4E144261-66B1-4221-827B-21672C2525FE}" name="Column10165" dataDxfId="12397" totalsRowDxfId="12396"/>
    <tableColumn id="10187" xr3:uid="{2693191C-87E2-4374-9F47-61D651EDF6CC}" name="Column10166" dataDxfId="12395" totalsRowDxfId="12394"/>
    <tableColumn id="10188" xr3:uid="{5158162A-0A97-43F4-AD2D-2280B0C1C5C3}" name="Column10167" dataDxfId="12393" totalsRowDxfId="12392"/>
    <tableColumn id="10189" xr3:uid="{5F2BA3C0-29C9-445A-BB9C-C0A4989188A4}" name="Column10168" dataDxfId="12391" totalsRowDxfId="12390"/>
    <tableColumn id="10190" xr3:uid="{29B5998A-7A8D-48EC-97A1-F43D69AAF2C6}" name="Column10169" dataDxfId="12389" totalsRowDxfId="12388"/>
    <tableColumn id="10191" xr3:uid="{8CFEED7F-F823-4E81-9836-E817AA510BF2}" name="Column10170" dataDxfId="12387" totalsRowDxfId="12386"/>
    <tableColumn id="10192" xr3:uid="{197D6E14-D501-4A2C-B8C9-1D28865D01E5}" name="Column10171" dataDxfId="12385" totalsRowDxfId="12384"/>
    <tableColumn id="10193" xr3:uid="{7F6C25F2-5FE2-4281-8CC5-4F11078C0C56}" name="Column10172" dataDxfId="12383" totalsRowDxfId="12382"/>
    <tableColumn id="10194" xr3:uid="{E17C4D3C-33C7-4597-86D9-FE41C871542A}" name="Column10173" dataDxfId="12381" totalsRowDxfId="12380"/>
    <tableColumn id="10195" xr3:uid="{DA231EBC-64C2-418D-A720-CF74D9D1FBCC}" name="Column10174" dataDxfId="12379" totalsRowDxfId="12378"/>
    <tableColumn id="10196" xr3:uid="{8E127B2A-DA0A-427E-91EF-FAEC101B5ABF}" name="Column10175" dataDxfId="12377" totalsRowDxfId="12376"/>
    <tableColumn id="10197" xr3:uid="{D108DFB0-72FD-47CD-B51B-266E93102E15}" name="Column10176" dataDxfId="12375" totalsRowDxfId="12374"/>
    <tableColumn id="10198" xr3:uid="{6F186D26-A13F-4E56-9E18-AC67635AD138}" name="Column10177" dataDxfId="12373" totalsRowDxfId="12372"/>
    <tableColumn id="10199" xr3:uid="{971A74E8-40C9-43F0-8431-BE28A4C114AD}" name="Column10178" dataDxfId="12371" totalsRowDxfId="12370"/>
    <tableColumn id="10200" xr3:uid="{A6947107-75D0-46C6-973B-4913C2AE83AA}" name="Column10179" dataDxfId="12369" totalsRowDxfId="12368"/>
    <tableColumn id="10201" xr3:uid="{C32AE0CE-8456-4E15-AB26-BA3CA80FA735}" name="Column10180" dataDxfId="12367" totalsRowDxfId="12366"/>
    <tableColumn id="10202" xr3:uid="{35986B92-F4B2-49F1-A8CB-6E79CB5E0B47}" name="Column10181" dataDxfId="12365" totalsRowDxfId="12364"/>
    <tableColumn id="10203" xr3:uid="{7A3F9618-BFE6-4BA4-B9B4-0A86025EB093}" name="Column10182" dataDxfId="12363" totalsRowDxfId="12362"/>
    <tableColumn id="10204" xr3:uid="{98E20EC0-B2E5-45D7-A17E-164249220510}" name="Column10183" dataDxfId="12361" totalsRowDxfId="12360"/>
    <tableColumn id="10205" xr3:uid="{46472B68-993F-4587-B0DC-8E3524F56318}" name="Column10184" dataDxfId="12359" totalsRowDxfId="12358"/>
    <tableColumn id="10206" xr3:uid="{A81D2BD2-4DEF-44C8-80C0-8D4BE96826F1}" name="Column10185" dataDxfId="12357" totalsRowDxfId="12356"/>
    <tableColumn id="10207" xr3:uid="{13DD3E9D-B6F1-4B26-A994-4ED8D7C400E3}" name="Column10186" dataDxfId="12355" totalsRowDxfId="12354"/>
    <tableColumn id="10208" xr3:uid="{05AF6DF6-3578-4E5D-84E6-7BE1CB00A9BB}" name="Column10187" dataDxfId="12353" totalsRowDxfId="12352"/>
    <tableColumn id="10209" xr3:uid="{B0C0811C-B96F-46E8-AA8D-3E32C2B0AF24}" name="Column10188" dataDxfId="12351" totalsRowDxfId="12350"/>
    <tableColumn id="10210" xr3:uid="{4DE7DAC2-322A-4AE8-B25B-A6FA7EF7CE16}" name="Column10189" dataDxfId="12349" totalsRowDxfId="12348"/>
    <tableColumn id="10211" xr3:uid="{F53422DE-8E7B-43E4-A6F3-A293E2940F31}" name="Column10190" dataDxfId="12347" totalsRowDxfId="12346"/>
    <tableColumn id="10212" xr3:uid="{12CED68E-BA25-4008-BE99-1D15FE9C2517}" name="Column10191" dataDxfId="12345" totalsRowDxfId="12344"/>
    <tableColumn id="10213" xr3:uid="{03AAB060-EE44-4436-82C3-0C4EF0731F42}" name="Column10192" dataDxfId="12343" totalsRowDxfId="12342"/>
    <tableColumn id="10214" xr3:uid="{C4699256-1523-4F7D-939B-EB1E14841C2D}" name="Column10193" dataDxfId="12341" totalsRowDxfId="12340"/>
    <tableColumn id="10215" xr3:uid="{993FAD35-2EF6-4074-B1B8-DA119A656D0C}" name="Column10194" dataDxfId="12339" totalsRowDxfId="12338"/>
    <tableColumn id="10216" xr3:uid="{212F9E65-D355-4ADE-862B-57DC74FDB55E}" name="Column10195" dataDxfId="12337" totalsRowDxfId="12336"/>
    <tableColumn id="10217" xr3:uid="{130CAE90-FE7A-4373-9A26-EA2934FD1E61}" name="Column10196" dataDxfId="12335" totalsRowDxfId="12334"/>
    <tableColumn id="10218" xr3:uid="{DCD3F2A9-A8D4-4F35-BDB2-27B072EEDD33}" name="Column10197" dataDxfId="12333" totalsRowDxfId="12332"/>
    <tableColumn id="10219" xr3:uid="{32405BA2-544D-4195-96D5-476E029AFB91}" name="Column10198" dataDxfId="12331" totalsRowDxfId="12330"/>
    <tableColumn id="10220" xr3:uid="{6F3303D1-BB96-43EF-9B44-700AD03B5CB8}" name="Column10199" dataDxfId="12329" totalsRowDxfId="12328"/>
    <tableColumn id="10221" xr3:uid="{43B2D4E3-C0F3-4664-B3A7-221E5250B4D1}" name="Column10200" dataDxfId="12327" totalsRowDxfId="12326"/>
    <tableColumn id="10222" xr3:uid="{999DD337-7F43-4250-8F24-2AFB5C937AB0}" name="Column10201" dataDxfId="12325" totalsRowDxfId="12324"/>
    <tableColumn id="10223" xr3:uid="{C0837664-D164-415C-B019-E145692815B8}" name="Column10202" dataDxfId="12323" totalsRowDxfId="12322"/>
    <tableColumn id="10224" xr3:uid="{8D07F921-4395-4282-A0EA-A5848180331C}" name="Column10203" dataDxfId="12321" totalsRowDxfId="12320"/>
    <tableColumn id="10225" xr3:uid="{FAEC7E9B-4843-46A5-9B0F-7E3A0C164577}" name="Column10204" dataDxfId="12319" totalsRowDxfId="12318"/>
    <tableColumn id="10226" xr3:uid="{7061C294-1324-4298-8DDD-9F59E8749E09}" name="Column10205" dataDxfId="12317" totalsRowDxfId="12316"/>
    <tableColumn id="10227" xr3:uid="{C66A8BE4-4783-466C-8EC6-DD9F46DE3B22}" name="Column10206" dataDxfId="12315" totalsRowDxfId="12314"/>
    <tableColumn id="10228" xr3:uid="{F755E7FC-D13B-4950-BC67-9E2847414E04}" name="Column10207" dataDxfId="12313" totalsRowDxfId="12312"/>
    <tableColumn id="10229" xr3:uid="{520A30EA-6BB1-45ED-80B4-46D6982C51DF}" name="Column10208" dataDxfId="12311" totalsRowDxfId="12310"/>
    <tableColumn id="10230" xr3:uid="{F27C09FC-4204-4B91-A27E-849169F86233}" name="Column10209" dataDxfId="12309" totalsRowDxfId="12308"/>
    <tableColumn id="10231" xr3:uid="{E6A2D5C1-37A7-4604-855C-6BE40751216D}" name="Column10210" dataDxfId="12307" totalsRowDxfId="12306"/>
    <tableColumn id="10232" xr3:uid="{95F5457F-5CEA-45A0-ABE0-CA23A3109143}" name="Column10211" dataDxfId="12305" totalsRowDxfId="12304"/>
    <tableColumn id="10233" xr3:uid="{7D8F9E1D-0136-4B63-A994-00982A230150}" name="Column10212" dataDxfId="12303" totalsRowDxfId="12302"/>
    <tableColumn id="10234" xr3:uid="{ECEC0F54-1FC4-4115-9737-4A6DAF32D4E2}" name="Column10213" dataDxfId="12301" totalsRowDxfId="12300"/>
    <tableColumn id="10235" xr3:uid="{11C12842-95AF-4491-A701-13C3BFA94BAB}" name="Column10214" dataDxfId="12299" totalsRowDxfId="12298"/>
    <tableColumn id="10236" xr3:uid="{EAF1016E-DE5B-4524-BF92-A93855CD944E}" name="Column10215" dataDxfId="12297" totalsRowDxfId="12296"/>
    <tableColumn id="10237" xr3:uid="{A4D4CE12-F2A9-4D58-B9B0-FFB60A854D93}" name="Column10216" dataDxfId="12295" totalsRowDxfId="12294"/>
    <tableColumn id="10238" xr3:uid="{C1D80B89-DA98-4393-A9AB-0CE0EFFE5B31}" name="Column10217" dataDxfId="12293" totalsRowDxfId="12292"/>
    <tableColumn id="10239" xr3:uid="{FBC1DFB0-691E-451C-9A4E-65E454159FB6}" name="Column10218" dataDxfId="12291" totalsRowDxfId="12290"/>
    <tableColumn id="10240" xr3:uid="{FAE40473-9E4A-4C26-BDF7-9F9239AE504E}" name="Column10219" dataDxfId="12289" totalsRowDxfId="12288"/>
    <tableColumn id="10241" xr3:uid="{923D909A-19BF-4242-A202-98F6FF7EB9DD}" name="Column10220" dataDxfId="12287" totalsRowDxfId="12286"/>
    <tableColumn id="10242" xr3:uid="{7C800E8D-249F-418A-AF11-2ADAF6D3DA72}" name="Column10221" dataDxfId="12285" totalsRowDxfId="12284"/>
    <tableColumn id="10243" xr3:uid="{A58A4C79-9F9D-4C2D-A481-E4B791757086}" name="Column10222" dataDxfId="12283" totalsRowDxfId="12282"/>
    <tableColumn id="10244" xr3:uid="{3E1795B5-440F-4BD9-A513-CF5AA4C04162}" name="Column10223" dataDxfId="12281" totalsRowDxfId="12280"/>
    <tableColumn id="10245" xr3:uid="{929209B6-E27B-413D-883E-0C1E6D7396B6}" name="Column10224" dataDxfId="12279" totalsRowDxfId="12278"/>
    <tableColumn id="10246" xr3:uid="{726F65FD-52F3-4BCD-8579-F0DC6EEEE5ED}" name="Column10225" dataDxfId="12277" totalsRowDxfId="12276"/>
    <tableColumn id="10247" xr3:uid="{2138EDD9-E8B5-44F5-BCF0-62938B5EA48B}" name="Column10226" dataDxfId="12275" totalsRowDxfId="12274"/>
    <tableColumn id="10248" xr3:uid="{EE7518ED-CF28-404F-8E9F-63B4E9136EDC}" name="Column10227" dataDxfId="12273" totalsRowDxfId="12272"/>
    <tableColumn id="10249" xr3:uid="{1BC03729-4D27-4AA5-8E29-72AF9E486305}" name="Column10228" dataDxfId="12271" totalsRowDxfId="12270"/>
    <tableColumn id="10250" xr3:uid="{B09ABC02-E901-4710-8D9A-6FFC61CCDB18}" name="Column10229" dataDxfId="12269" totalsRowDxfId="12268"/>
    <tableColumn id="10251" xr3:uid="{7791C66F-C7EF-4523-9E4A-704234B3DC65}" name="Column10230" dataDxfId="12267" totalsRowDxfId="12266"/>
    <tableColumn id="10252" xr3:uid="{B71837CF-0C41-44E7-95A2-087303D2741F}" name="Column10231" dataDxfId="12265" totalsRowDxfId="12264"/>
    <tableColumn id="10253" xr3:uid="{3130A887-9BBC-4207-9422-604B8D01536A}" name="Column10232" dataDxfId="12263" totalsRowDxfId="12262"/>
    <tableColumn id="10254" xr3:uid="{2F79480A-2554-45EB-98FB-967ECBD348B9}" name="Column10233" dataDxfId="12261" totalsRowDxfId="12260"/>
    <tableColumn id="10255" xr3:uid="{DF4DE2D0-07F5-4F01-BBF1-9E0F16AC6CEC}" name="Column10234" dataDxfId="12259" totalsRowDxfId="12258"/>
    <tableColumn id="10256" xr3:uid="{B89EBC59-4B0E-4EA0-A683-CDA4593A0248}" name="Column10235" dataDxfId="12257" totalsRowDxfId="12256"/>
    <tableColumn id="10257" xr3:uid="{B730DAD5-6399-4F75-B916-DAC1C04D03D3}" name="Column10236" dataDxfId="12255" totalsRowDxfId="12254"/>
    <tableColumn id="10258" xr3:uid="{A8C71E81-2787-4445-8E42-6939154C2590}" name="Column10237" dataDxfId="12253" totalsRowDxfId="12252"/>
    <tableColumn id="10259" xr3:uid="{3664B3DD-1DE5-4851-BCE5-DEA6BD5F170B}" name="Column10238" dataDxfId="12251" totalsRowDxfId="12250"/>
    <tableColumn id="10260" xr3:uid="{87555AC8-BB6C-409A-B49D-1F03B0F7907D}" name="Column10239" dataDxfId="12249" totalsRowDxfId="12248"/>
    <tableColumn id="10261" xr3:uid="{617FDB1C-BF75-4D7E-9351-F2BEAD8C3769}" name="Column10240" dataDxfId="12247" totalsRowDxfId="12246"/>
    <tableColumn id="10262" xr3:uid="{4603CD20-6DBC-4CA1-BC4B-675AF10381EF}" name="Column10241" dataDxfId="12245" totalsRowDxfId="12244"/>
    <tableColumn id="10263" xr3:uid="{02F86556-13FD-4BA3-A9A6-E2E52A49795E}" name="Column10242" dataDxfId="12243" totalsRowDxfId="12242"/>
    <tableColumn id="10264" xr3:uid="{CA93B176-324B-42E3-81AC-86BA5F561FEA}" name="Column10243" dataDxfId="12241" totalsRowDxfId="12240"/>
    <tableColumn id="10265" xr3:uid="{DA952EFB-D7DD-4602-A834-1487EB7212E2}" name="Column10244" dataDxfId="12239" totalsRowDxfId="12238"/>
    <tableColumn id="10266" xr3:uid="{D00594DD-CCFE-4D2B-BCBC-003593DBB47E}" name="Column10245" dataDxfId="12237" totalsRowDxfId="12236"/>
    <tableColumn id="10267" xr3:uid="{296A72DF-92E3-4B7A-AB1B-F2D5A452FD09}" name="Column10246" dataDxfId="12235" totalsRowDxfId="12234"/>
    <tableColumn id="10268" xr3:uid="{E46D63F9-A4A9-4B37-9C45-5DAE10D76CB5}" name="Column10247" dataDxfId="12233" totalsRowDxfId="12232"/>
    <tableColumn id="10269" xr3:uid="{E1BC6DB9-D695-483F-BD05-09678ED0A130}" name="Column10248" dataDxfId="12231" totalsRowDxfId="12230"/>
    <tableColumn id="10270" xr3:uid="{142AD9E3-25F3-4135-ACA9-84C69B558099}" name="Column10249" dataDxfId="12229" totalsRowDxfId="12228"/>
    <tableColumn id="10271" xr3:uid="{A701EA16-D798-42C6-9636-B1AA30505760}" name="Column10250" dataDxfId="12227" totalsRowDxfId="12226"/>
    <tableColumn id="10272" xr3:uid="{6954EBAA-5117-458E-B011-2C3CA57E946F}" name="Column10251" dataDxfId="12225" totalsRowDxfId="12224"/>
    <tableColumn id="10273" xr3:uid="{E6F295E6-FB77-4B8F-9B27-5A34FF4E4FB6}" name="Column10252" dataDxfId="12223" totalsRowDxfId="12222"/>
    <tableColumn id="10274" xr3:uid="{6A58F5E1-EFD3-4404-A153-04A2B1F6DB4A}" name="Column10253" dataDxfId="12221" totalsRowDxfId="12220"/>
    <tableColumn id="10275" xr3:uid="{C0BE19D5-5ADC-4744-8850-4BBCCB1029C5}" name="Column10254" dataDxfId="12219" totalsRowDxfId="12218"/>
    <tableColumn id="10276" xr3:uid="{29F0B5E6-D337-4FEF-9386-D705C21322D3}" name="Column10255" dataDxfId="12217" totalsRowDxfId="12216"/>
    <tableColumn id="10277" xr3:uid="{3B59FB23-242E-42B3-BD2E-C09174F611B2}" name="Column10256" dataDxfId="12215" totalsRowDxfId="12214"/>
    <tableColumn id="10278" xr3:uid="{06D1E2F1-19E5-4615-B3A5-9153A94CC103}" name="Column10257" dataDxfId="12213" totalsRowDxfId="12212"/>
    <tableColumn id="10279" xr3:uid="{1C090317-D86A-4E06-BDF9-65BEAC1952C3}" name="Column10258" dataDxfId="12211" totalsRowDxfId="12210"/>
    <tableColumn id="10280" xr3:uid="{7863395F-C453-4291-9C2F-148968953D62}" name="Column10259" dataDxfId="12209" totalsRowDxfId="12208"/>
    <tableColumn id="10281" xr3:uid="{0BD6D6D4-7B6D-416E-BE5A-F8FDBD7540C8}" name="Column10260" dataDxfId="12207" totalsRowDxfId="12206"/>
    <tableColumn id="10282" xr3:uid="{7CDBEF98-066B-4683-A4C3-1D493C6A0528}" name="Column10261" dataDxfId="12205" totalsRowDxfId="12204"/>
    <tableColumn id="10283" xr3:uid="{1D1F3910-598F-4418-AA0A-1E5813CD7BDB}" name="Column10262" dataDxfId="12203" totalsRowDxfId="12202"/>
    <tableColumn id="10284" xr3:uid="{56E799DF-B71B-4EEE-880C-C874FB67C186}" name="Column10263" dataDxfId="12201" totalsRowDxfId="12200"/>
    <tableColumn id="10285" xr3:uid="{369B174E-D506-4F79-B363-493E042BA8DE}" name="Column10264" dataDxfId="12199" totalsRowDxfId="12198"/>
    <tableColumn id="10286" xr3:uid="{893FB004-E52B-41EE-8203-721CBD9C5FE9}" name="Column10265" dataDxfId="12197" totalsRowDxfId="12196"/>
    <tableColumn id="10287" xr3:uid="{4D343C6A-CBB4-4B20-8A90-8F4C39C2ED31}" name="Column10266" dataDxfId="12195" totalsRowDxfId="12194"/>
    <tableColumn id="10288" xr3:uid="{7896965C-7691-4C11-8A33-D7D9353C21E7}" name="Column10267" dataDxfId="12193" totalsRowDxfId="12192"/>
    <tableColumn id="10289" xr3:uid="{5E12E549-5760-456B-BCA7-F7520079E7B2}" name="Column10268" dataDxfId="12191" totalsRowDxfId="12190"/>
    <tableColumn id="10290" xr3:uid="{548A3903-8347-4127-B6C7-DF362928614C}" name="Column10269" dataDxfId="12189" totalsRowDxfId="12188"/>
    <tableColumn id="10291" xr3:uid="{82535035-0260-4D60-8E05-6C57287E9700}" name="Column10270" dataDxfId="12187" totalsRowDxfId="12186"/>
    <tableColumn id="10292" xr3:uid="{723CB4D5-FA50-4D3A-AEA2-9A0D35C7C9AD}" name="Column10271" dataDxfId="12185" totalsRowDxfId="12184"/>
    <tableColumn id="10293" xr3:uid="{1CF89E6B-EE9E-4CB7-847C-4C576E5740B6}" name="Column10272" dataDxfId="12183" totalsRowDxfId="12182"/>
    <tableColumn id="10294" xr3:uid="{4C0D6A60-8926-4719-B2FF-75EC11CAAC3B}" name="Column10273" dataDxfId="12181" totalsRowDxfId="12180"/>
    <tableColumn id="10295" xr3:uid="{EB43064D-9393-43EF-8FF8-B58C44FBB18D}" name="Column10274" dataDxfId="12179" totalsRowDxfId="12178"/>
    <tableColumn id="10296" xr3:uid="{06D0B758-AB4D-4F64-95A2-43A6C5AE498B}" name="Column10275" dataDxfId="12177" totalsRowDxfId="12176"/>
    <tableColumn id="10297" xr3:uid="{CE022084-FFE0-485A-BC99-B3FD48257333}" name="Column10276" dataDxfId="12175" totalsRowDxfId="12174"/>
    <tableColumn id="10298" xr3:uid="{2CDB8E95-150D-40D8-9AD0-D54498E38D1A}" name="Column10277" dataDxfId="12173" totalsRowDxfId="12172"/>
    <tableColumn id="10299" xr3:uid="{27BF4F14-E96D-4B5D-A7D1-FF24A66EC396}" name="Column10278" dataDxfId="12171" totalsRowDxfId="12170"/>
    <tableColumn id="10300" xr3:uid="{A49FA538-AF05-47D3-A5DE-9BC3DE93DFDB}" name="Column10279" dataDxfId="12169" totalsRowDxfId="12168"/>
    <tableColumn id="10301" xr3:uid="{AC7A56AF-EA00-4E3B-9308-F514A5AF050C}" name="Column10280" dataDxfId="12167" totalsRowDxfId="12166"/>
    <tableColumn id="10302" xr3:uid="{2AD3BD5C-CEB3-47CD-875B-B8CBABF8E41E}" name="Column10281" dataDxfId="12165" totalsRowDxfId="12164"/>
    <tableColumn id="10303" xr3:uid="{42012C0D-BCEC-4B8A-8D9F-4F7857ED95A2}" name="Column10282" dataDxfId="12163" totalsRowDxfId="12162"/>
    <tableColumn id="10304" xr3:uid="{E0A33F10-2849-487E-A283-D7F51F05C2EE}" name="Column10283" dataDxfId="12161" totalsRowDxfId="12160"/>
    <tableColumn id="10305" xr3:uid="{0EF26119-48A5-4083-93D9-0577822A173A}" name="Column10284" dataDxfId="12159" totalsRowDxfId="12158"/>
    <tableColumn id="10306" xr3:uid="{9DD1ED55-45F2-434F-9752-6CC31B13DF05}" name="Column10285" dataDxfId="12157" totalsRowDxfId="12156"/>
    <tableColumn id="10307" xr3:uid="{54C32529-D443-45DF-8A48-1297920D5C4C}" name="Column10286" dataDxfId="12155" totalsRowDxfId="12154"/>
    <tableColumn id="10308" xr3:uid="{2E850559-7CC8-4EB7-A73B-EFB1717BBFEE}" name="Column10287" dataDxfId="12153" totalsRowDxfId="12152"/>
    <tableColumn id="10309" xr3:uid="{030ECBB8-C8D1-4B0A-A94F-94231D817C8A}" name="Column10288" dataDxfId="12151" totalsRowDxfId="12150"/>
    <tableColumn id="10310" xr3:uid="{7006C790-8912-4909-9FDA-6BA1AC185CF5}" name="Column10289" dataDxfId="12149" totalsRowDxfId="12148"/>
    <tableColumn id="10311" xr3:uid="{903B1DC6-7E8F-403D-8A89-B8CE1837722E}" name="Column10290" dataDxfId="12147" totalsRowDxfId="12146"/>
    <tableColumn id="10312" xr3:uid="{0783BB7D-9004-4614-A164-53773F6A73E5}" name="Column10291" dataDxfId="12145" totalsRowDxfId="12144"/>
    <tableColumn id="10313" xr3:uid="{08E08A73-D024-428B-8DCE-054006F5DD59}" name="Column10292" dataDxfId="12143" totalsRowDxfId="12142"/>
    <tableColumn id="10314" xr3:uid="{B3AD94BC-56CC-45DE-BE91-40D7929F4406}" name="Column10293" dataDxfId="12141" totalsRowDxfId="12140"/>
    <tableColumn id="10315" xr3:uid="{CD874531-86D3-4088-AE24-BC4FAE2CB22B}" name="Column10294" dataDxfId="12139" totalsRowDxfId="12138"/>
    <tableColumn id="10316" xr3:uid="{05D6E7EF-2EE4-40AC-84CF-3A427EF629B8}" name="Column10295" dataDxfId="12137" totalsRowDxfId="12136"/>
    <tableColumn id="10317" xr3:uid="{E3CB66EE-E5B1-4365-BE74-E154BD666A2F}" name="Column10296" dataDxfId="12135" totalsRowDxfId="12134"/>
    <tableColumn id="10318" xr3:uid="{C888CA62-FE53-4496-8BF6-BE6F0DE52AFC}" name="Column10297" dataDxfId="12133" totalsRowDxfId="12132"/>
    <tableColumn id="10319" xr3:uid="{74CCFFCE-5391-4458-90DB-FF254B7652AA}" name="Column10298" dataDxfId="12131" totalsRowDxfId="12130"/>
    <tableColumn id="10320" xr3:uid="{8134E840-1C59-43A1-917D-24B4589EA14F}" name="Column10299" dataDxfId="12129" totalsRowDxfId="12128"/>
    <tableColumn id="10321" xr3:uid="{B99B85B4-F952-4053-ADC8-99CACDE71026}" name="Column10300" dataDxfId="12127" totalsRowDxfId="12126"/>
    <tableColumn id="10322" xr3:uid="{E28AC76F-8318-49A1-A36D-3C20C281E10E}" name="Column10301" dataDxfId="12125" totalsRowDxfId="12124"/>
    <tableColumn id="10323" xr3:uid="{1808724D-C8BD-4129-836C-27BBB92E5B24}" name="Column10302" dataDxfId="12123" totalsRowDxfId="12122"/>
    <tableColumn id="10324" xr3:uid="{3E63C45C-AB63-4EB8-B52B-976389240FA4}" name="Column10303" dataDxfId="12121" totalsRowDxfId="12120"/>
    <tableColumn id="10325" xr3:uid="{650B4229-051C-4C63-801C-A40A166E9B95}" name="Column10304" dataDxfId="12119" totalsRowDxfId="12118"/>
    <tableColumn id="10326" xr3:uid="{BE274AD1-CF71-41C7-9541-92AC14419CFB}" name="Column10305" dataDxfId="12117" totalsRowDxfId="12116"/>
    <tableColumn id="10327" xr3:uid="{C2F81185-C4FA-45E0-A4FB-F39F63C44AFA}" name="Column10306" dataDxfId="12115" totalsRowDxfId="12114"/>
    <tableColumn id="10328" xr3:uid="{973A4D6D-BB3F-486C-9C03-20A0AC9F9D5D}" name="Column10307" dataDxfId="12113" totalsRowDxfId="12112"/>
    <tableColumn id="10329" xr3:uid="{A796F988-01FB-429D-A343-273020F13F72}" name="Column10308" dataDxfId="12111" totalsRowDxfId="12110"/>
    <tableColumn id="10330" xr3:uid="{DAAEF0D9-78E4-456B-B591-C01CC29099ED}" name="Column10309" dataDxfId="12109" totalsRowDxfId="12108"/>
    <tableColumn id="10331" xr3:uid="{B69F5CAF-30C6-42C6-83DC-29D74848EDCD}" name="Column10310" dataDxfId="12107" totalsRowDxfId="12106"/>
    <tableColumn id="10332" xr3:uid="{F37CF436-3FC3-4D5E-9882-C7A4FC3260C9}" name="Column10311" dataDxfId="12105" totalsRowDxfId="12104"/>
    <tableColumn id="10333" xr3:uid="{E44AE610-7CAF-4467-9A6F-BB3BC91EF4FB}" name="Column10312" dataDxfId="12103" totalsRowDxfId="12102"/>
    <tableColumn id="10334" xr3:uid="{0B2816EE-9748-4C69-AF9C-DADA52F77328}" name="Column10313" dataDxfId="12101" totalsRowDxfId="12100"/>
    <tableColumn id="10335" xr3:uid="{895952DB-CDD3-4542-B7AD-8B1F66B668AA}" name="Column10314" dataDxfId="12099" totalsRowDxfId="12098"/>
    <tableColumn id="10336" xr3:uid="{8AC16DC7-7D94-4337-ABF2-026BB0F77C8F}" name="Column10315" dataDxfId="12097" totalsRowDxfId="12096"/>
    <tableColumn id="10337" xr3:uid="{D7735DDB-C01F-4A62-9A96-EFFBC405DCAC}" name="Column10316" dataDxfId="12095" totalsRowDxfId="12094"/>
    <tableColumn id="10338" xr3:uid="{E97085D0-E53F-4541-B83F-CB9E696DC6F0}" name="Column10317" dataDxfId="12093" totalsRowDxfId="12092"/>
    <tableColumn id="10339" xr3:uid="{FB274DB5-DE48-4AD4-8944-B7080175DBFB}" name="Column10318" dataDxfId="12091" totalsRowDxfId="12090"/>
    <tableColumn id="10340" xr3:uid="{137028C9-3E6F-4DB6-811B-28D90007C75F}" name="Column10319" dataDxfId="12089" totalsRowDxfId="12088"/>
    <tableColumn id="10341" xr3:uid="{7AE5C094-A999-4435-8AFD-98BF89E69462}" name="Column10320" dataDxfId="12087" totalsRowDxfId="12086"/>
    <tableColumn id="10342" xr3:uid="{09F20657-2C6C-4E04-89BC-0832202C02A9}" name="Column10321" dataDxfId="12085" totalsRowDxfId="12084"/>
    <tableColumn id="10343" xr3:uid="{99E6A2D6-A789-4F8C-A218-68B02BD40669}" name="Column10322" dataDxfId="12083" totalsRowDxfId="12082"/>
    <tableColumn id="10344" xr3:uid="{FBE743D7-3815-4103-A6C5-182DB0B80BD8}" name="Column10323" dataDxfId="12081" totalsRowDxfId="12080"/>
    <tableColumn id="10345" xr3:uid="{5347E198-6FAA-4823-98E3-63792E1C133C}" name="Column10324" dataDxfId="12079" totalsRowDxfId="12078"/>
    <tableColumn id="10346" xr3:uid="{CE7DBC34-2E2B-4C1E-BEA1-5F43272636D3}" name="Column10325" dataDxfId="12077" totalsRowDxfId="12076"/>
    <tableColumn id="10347" xr3:uid="{DD8B8D03-AB1E-44C7-A387-39681E34FEFE}" name="Column10326" dataDxfId="12075" totalsRowDxfId="12074"/>
    <tableColumn id="10348" xr3:uid="{11886D7A-4893-4174-8B24-16B2DC3E04CC}" name="Column10327" dataDxfId="12073" totalsRowDxfId="12072"/>
    <tableColumn id="10349" xr3:uid="{8369DA46-9439-4F01-A11F-5D79797F4A07}" name="Column10328" dataDxfId="12071" totalsRowDxfId="12070"/>
    <tableColumn id="10350" xr3:uid="{357524E0-1631-45EC-9F37-EDD53D87EB2D}" name="Column10329" dataDxfId="12069" totalsRowDxfId="12068"/>
    <tableColumn id="10351" xr3:uid="{7D488A3E-A9F2-4F47-8ED8-863EE8BE80DA}" name="Column10330" dataDxfId="12067" totalsRowDxfId="12066"/>
    <tableColumn id="10352" xr3:uid="{6154C5A9-9B22-43CA-AF2D-C851CBBB7B12}" name="Column10331" dataDxfId="12065" totalsRowDxfId="12064"/>
    <tableColumn id="10353" xr3:uid="{6D829B04-F136-41A3-8209-FCCEFC9038E9}" name="Column10332" dataDxfId="12063" totalsRowDxfId="12062"/>
    <tableColumn id="10354" xr3:uid="{E1ABA8D0-1D4E-44CB-A0CE-9BD196EB88E5}" name="Column10333" dataDxfId="12061" totalsRowDxfId="12060"/>
    <tableColumn id="10355" xr3:uid="{558295D5-93A7-4984-9C6C-F89FA89871D3}" name="Column10334" dataDxfId="12059" totalsRowDxfId="12058"/>
    <tableColumn id="10356" xr3:uid="{E149E537-5EEE-4391-85BD-9BC524D3224B}" name="Column10335" dataDxfId="12057" totalsRowDxfId="12056"/>
    <tableColumn id="10357" xr3:uid="{2461A001-BE3C-4D56-AF00-C6F392DCC937}" name="Column10336" dataDxfId="12055" totalsRowDxfId="12054"/>
    <tableColumn id="10358" xr3:uid="{B88EA3CF-9A16-4D4E-A232-9DE91C8E3A62}" name="Column10337" dataDxfId="12053" totalsRowDxfId="12052"/>
    <tableColumn id="10359" xr3:uid="{CDB04A9F-8ACB-4FB7-AC24-8BB98524D299}" name="Column10338" dataDxfId="12051" totalsRowDxfId="12050"/>
    <tableColumn id="10360" xr3:uid="{17737917-FC82-4866-A22F-800545190BF9}" name="Column10339" dataDxfId="12049" totalsRowDxfId="12048"/>
    <tableColumn id="10361" xr3:uid="{228A679C-EFBD-4BAB-B745-EC560C08A494}" name="Column10340" dataDxfId="12047" totalsRowDxfId="12046"/>
    <tableColumn id="10362" xr3:uid="{6AEE007F-93B5-4AE7-B3F1-8B4DF8334597}" name="Column10341" dataDxfId="12045" totalsRowDxfId="12044"/>
    <tableColumn id="10363" xr3:uid="{3A15481B-8225-4A88-A061-2B4196889889}" name="Column10342" dataDxfId="12043" totalsRowDxfId="12042"/>
    <tableColumn id="10364" xr3:uid="{F8133C8C-32A6-4C64-97C4-9C90F611CB98}" name="Column10343" dataDxfId="12041" totalsRowDxfId="12040"/>
    <tableColumn id="10365" xr3:uid="{F713A709-EC5C-413E-856E-39C8851C3162}" name="Column10344" dataDxfId="12039" totalsRowDxfId="12038"/>
    <tableColumn id="10366" xr3:uid="{B27BD4C7-6C58-46E7-B45D-2AD2E988B9C6}" name="Column10345" dataDxfId="12037" totalsRowDxfId="12036"/>
    <tableColumn id="10367" xr3:uid="{EB9AF128-944B-4762-9B9A-F78105924CB3}" name="Column10346" dataDxfId="12035" totalsRowDxfId="12034"/>
    <tableColumn id="10368" xr3:uid="{F34639FF-0FEE-4778-8D5E-B70A3EE1B0EA}" name="Column10347" dataDxfId="12033" totalsRowDxfId="12032"/>
    <tableColumn id="10369" xr3:uid="{29E1776B-108C-42AD-8B62-62B03B26DC0D}" name="Column10348" dataDxfId="12031" totalsRowDxfId="12030"/>
    <tableColumn id="10370" xr3:uid="{E60E32A7-5D88-4EB5-BB0B-A34D73609F78}" name="Column10349" dataDxfId="12029" totalsRowDxfId="12028"/>
    <tableColumn id="10371" xr3:uid="{99C9AE49-BC05-457A-B31D-AE7908C59FC0}" name="Column10350" dataDxfId="12027" totalsRowDxfId="12026"/>
    <tableColumn id="10372" xr3:uid="{65BAED65-5B6D-4977-8728-1C3B83FA63D6}" name="Column10351" dataDxfId="12025" totalsRowDxfId="12024"/>
    <tableColumn id="10373" xr3:uid="{A5A482C2-3CDD-4A21-8F82-2913F4525F25}" name="Column10352" dataDxfId="12023" totalsRowDxfId="12022"/>
    <tableColumn id="10374" xr3:uid="{608B79AD-EDEC-4C04-9A4D-485717E95E45}" name="Column10353" dataDxfId="12021" totalsRowDxfId="12020"/>
    <tableColumn id="10375" xr3:uid="{1D98CD67-585B-477E-9FC1-2D4A365584EA}" name="Column10354" dataDxfId="12019" totalsRowDxfId="12018"/>
    <tableColumn id="10376" xr3:uid="{826A5A73-90B5-4E56-86E4-0A2FDCCA66D7}" name="Column10355" dataDxfId="12017" totalsRowDxfId="12016"/>
    <tableColumn id="10377" xr3:uid="{A1141FCD-6E62-4753-BF95-84AE4B195E36}" name="Column10356" dataDxfId="12015" totalsRowDxfId="12014"/>
    <tableColumn id="10378" xr3:uid="{C09F20BC-5306-43CF-BC16-337162962156}" name="Column10357" dataDxfId="12013" totalsRowDxfId="12012"/>
    <tableColumn id="10379" xr3:uid="{1A0C2BDB-17A9-4B8E-AF06-2B4B0A524B93}" name="Column10358" dataDxfId="12011" totalsRowDxfId="12010"/>
    <tableColumn id="10380" xr3:uid="{ADC1F730-7B34-4CDC-9E89-8E85A5876296}" name="Column10359" dataDxfId="12009" totalsRowDxfId="12008"/>
    <tableColumn id="10381" xr3:uid="{35D7C71D-23D9-4198-83CD-07A0F37B533C}" name="Column10360" dataDxfId="12007" totalsRowDxfId="12006"/>
    <tableColumn id="10382" xr3:uid="{15EC39B1-99F7-494C-9B65-4F84D1CF77FF}" name="Column10361" dataDxfId="12005" totalsRowDxfId="12004"/>
    <tableColumn id="10383" xr3:uid="{33DB99FB-D046-418A-9689-F80736675D49}" name="Column10362" dataDxfId="12003" totalsRowDxfId="12002"/>
    <tableColumn id="10384" xr3:uid="{23693D56-3C73-49CC-B675-C425DCBFD088}" name="Column10363" dataDxfId="12001" totalsRowDxfId="12000"/>
    <tableColumn id="10385" xr3:uid="{5EA33C2E-2E76-4BFA-AD45-F3F5001FA7C7}" name="Column10364" dataDxfId="11999" totalsRowDxfId="11998"/>
    <tableColumn id="10386" xr3:uid="{E336D640-1658-4AE5-945F-D378989494C7}" name="Column10365" dataDxfId="11997" totalsRowDxfId="11996"/>
    <tableColumn id="10387" xr3:uid="{AD6121D2-5C49-44A7-AFE0-5FA5FD6D1B68}" name="Column10366" dataDxfId="11995" totalsRowDxfId="11994"/>
    <tableColumn id="10388" xr3:uid="{B17E2F13-92E3-4F60-BC67-B76C6699101C}" name="Column10367" dataDxfId="11993" totalsRowDxfId="11992"/>
    <tableColumn id="10389" xr3:uid="{F87AF27C-F686-4B29-913B-C3358B9DF7F6}" name="Column10368" dataDxfId="11991" totalsRowDxfId="11990"/>
    <tableColumn id="10390" xr3:uid="{89AB1385-B9E3-4EBD-9AE8-F89472C2356A}" name="Column10369" dataDxfId="11989" totalsRowDxfId="11988"/>
    <tableColumn id="10391" xr3:uid="{8999C1FB-D691-4C79-9B35-E8C16FB13D43}" name="Column10370" dataDxfId="11987" totalsRowDxfId="11986"/>
    <tableColumn id="10392" xr3:uid="{362FC09B-5820-4482-B08D-9A14E5B38831}" name="Column10371" dataDxfId="11985" totalsRowDxfId="11984"/>
    <tableColumn id="10393" xr3:uid="{A68E4909-ED41-43B5-A75F-C4DD8B2C05D6}" name="Column10372" dataDxfId="11983" totalsRowDxfId="11982"/>
    <tableColumn id="10394" xr3:uid="{8BC5F176-8CE7-43A3-8499-034A37CC4E25}" name="Column10373" dataDxfId="11981" totalsRowDxfId="11980"/>
    <tableColumn id="10395" xr3:uid="{657AC688-EF44-4208-BEFA-4C6872EFBADE}" name="Column10374" dataDxfId="11979" totalsRowDxfId="11978"/>
    <tableColumn id="10396" xr3:uid="{063FE817-8BCB-4382-9E19-70ED880833FC}" name="Column10375" dataDxfId="11977" totalsRowDxfId="11976"/>
    <tableColumn id="10397" xr3:uid="{2E628F77-D653-4CFF-8B98-89249D741DBA}" name="Column10376" dataDxfId="11975" totalsRowDxfId="11974"/>
    <tableColumn id="10398" xr3:uid="{74BA43F0-1AAE-488E-9674-E2B783BB3CDE}" name="Column10377" dataDxfId="11973" totalsRowDxfId="11972"/>
    <tableColumn id="10399" xr3:uid="{242CDFF4-3F6F-41AE-AD2A-48FA34EDB5EA}" name="Column10378" dataDxfId="11971" totalsRowDxfId="11970"/>
    <tableColumn id="10400" xr3:uid="{FE66E683-7A32-4169-B83D-59AFBEC368E7}" name="Column10379" dataDxfId="11969" totalsRowDxfId="11968"/>
    <tableColumn id="10401" xr3:uid="{39C5DF39-90AE-465F-A462-319429F1F28E}" name="Column10380" dataDxfId="11967" totalsRowDxfId="11966"/>
    <tableColumn id="10402" xr3:uid="{D9D5092E-6D00-430A-89FE-9C991FCF3242}" name="Column10381" dataDxfId="11965" totalsRowDxfId="11964"/>
    <tableColumn id="10403" xr3:uid="{72491492-293C-4E21-AC4E-9162B2C38121}" name="Column10382" dataDxfId="11963" totalsRowDxfId="11962"/>
    <tableColumn id="10404" xr3:uid="{B98AD3ED-8271-4FF6-BA3C-3B11B9911013}" name="Column10383" dataDxfId="11961" totalsRowDxfId="11960"/>
    <tableColumn id="10405" xr3:uid="{3A1AA180-9931-4DDA-BC0C-9960D4EE4B8C}" name="Column10384" dataDxfId="11959" totalsRowDxfId="11958"/>
    <tableColumn id="10406" xr3:uid="{7B0C665F-D3BC-461E-85DE-0373994F818D}" name="Column10385" dataDxfId="11957" totalsRowDxfId="11956"/>
    <tableColumn id="10407" xr3:uid="{8E049ED7-5F94-4AC2-97E7-7B7B1908EF66}" name="Column10386" dataDxfId="11955" totalsRowDxfId="11954"/>
    <tableColumn id="10408" xr3:uid="{6AF7C53F-ABBA-4BEA-9341-FD4648A57573}" name="Column10387" dataDxfId="11953" totalsRowDxfId="11952"/>
    <tableColumn id="10409" xr3:uid="{96F9853B-C8B1-43C3-9E2E-1A0A4B70C31F}" name="Column10388" dataDxfId="11951" totalsRowDxfId="11950"/>
    <tableColumn id="10410" xr3:uid="{3B788C06-0E4E-4AE0-BC54-C397C9941B2C}" name="Column10389" dataDxfId="11949" totalsRowDxfId="11948"/>
    <tableColumn id="10411" xr3:uid="{86274B34-9907-447E-B700-274D2C1040FE}" name="Column10390" dataDxfId="11947" totalsRowDxfId="11946"/>
    <tableColumn id="10412" xr3:uid="{E70297D8-16C6-42FE-ABEA-50C5A3C6480C}" name="Column10391" dataDxfId="11945" totalsRowDxfId="11944"/>
    <tableColumn id="10413" xr3:uid="{936E2905-A406-435A-98EE-242C5E683F7B}" name="Column10392" dataDxfId="11943" totalsRowDxfId="11942"/>
    <tableColumn id="10414" xr3:uid="{9EC6ADDA-DE4E-4480-B854-89E6953FFC30}" name="Column10393" dataDxfId="11941" totalsRowDxfId="11940"/>
    <tableColumn id="10415" xr3:uid="{A1197F37-ECC1-4D96-A95D-642659966B48}" name="Column10394" dataDxfId="11939" totalsRowDxfId="11938"/>
    <tableColumn id="10416" xr3:uid="{D17E2944-EDAE-4289-BA5A-6132AD7EA0B7}" name="Column10395" dataDxfId="11937" totalsRowDxfId="11936"/>
    <tableColumn id="10417" xr3:uid="{0A201675-74D5-4B05-AA37-3486F5093786}" name="Column10396" dataDxfId="11935" totalsRowDxfId="11934"/>
    <tableColumn id="10418" xr3:uid="{5510BED6-DBFC-4F95-9304-091DD6F22E6B}" name="Column10397" dataDxfId="11933" totalsRowDxfId="11932"/>
    <tableColumn id="10419" xr3:uid="{AA3A5F33-9043-43B4-83D8-AC42D02608BF}" name="Column10398" dataDxfId="11931" totalsRowDxfId="11930"/>
    <tableColumn id="10420" xr3:uid="{FF15EDBB-4214-4188-9C69-021226A8BA91}" name="Column10399" dataDxfId="11929" totalsRowDxfId="11928"/>
    <tableColumn id="10421" xr3:uid="{CEA3024E-F358-4791-AC4D-5AAACC048884}" name="Column10400" dataDxfId="11927" totalsRowDxfId="11926"/>
    <tableColumn id="10422" xr3:uid="{0B59CD16-57AB-4DD9-9226-C439E7603972}" name="Column10401" dataDxfId="11925" totalsRowDxfId="11924"/>
    <tableColumn id="10423" xr3:uid="{089AC6A6-0E6C-4F30-A76F-24ED1A6FE880}" name="Column10402" dataDxfId="11923" totalsRowDxfId="11922"/>
    <tableColumn id="10424" xr3:uid="{00511E50-90A2-4D14-9C2C-29CB788FAA81}" name="Column10403" dataDxfId="11921" totalsRowDxfId="11920"/>
    <tableColumn id="10425" xr3:uid="{6F6581AF-8990-416B-BB7F-BE796F5D2210}" name="Column10404" dataDxfId="11919" totalsRowDxfId="11918"/>
    <tableColumn id="10426" xr3:uid="{B0DBB01E-E0FA-4F9C-9785-869D40826F1B}" name="Column10405" dataDxfId="11917" totalsRowDxfId="11916"/>
    <tableColumn id="10427" xr3:uid="{AFE34757-31A9-4371-88F4-EA8E658A1D41}" name="Column10406" dataDxfId="11915" totalsRowDxfId="11914"/>
    <tableColumn id="10428" xr3:uid="{FF9BA869-9154-4F43-AC94-0B809A243D95}" name="Column10407" dataDxfId="11913" totalsRowDxfId="11912"/>
    <tableColumn id="10429" xr3:uid="{AE8E3F5B-2CB7-46E8-9922-9F04BA78D68A}" name="Column10408" dataDxfId="11911" totalsRowDxfId="11910"/>
    <tableColumn id="10430" xr3:uid="{F7C5BF16-8B8D-4DDB-8C6F-D923A19EC58A}" name="Column10409" dataDxfId="11909" totalsRowDxfId="11908"/>
    <tableColumn id="10431" xr3:uid="{950091B6-0717-45E5-9C29-95CB64CF7D3D}" name="Column10410" dataDxfId="11907" totalsRowDxfId="11906"/>
    <tableColumn id="10432" xr3:uid="{6674BAF7-5F10-49C6-8524-BFD6DA5679B8}" name="Column10411" dataDxfId="11905" totalsRowDxfId="11904"/>
    <tableColumn id="10433" xr3:uid="{9794F0B2-D7A9-4705-838B-8BE0B302E4ED}" name="Column10412" dataDxfId="11903" totalsRowDxfId="11902"/>
    <tableColumn id="10434" xr3:uid="{95C64A09-B4E8-4C72-9E2C-A0CF909BB284}" name="Column10413" dataDxfId="11901" totalsRowDxfId="11900"/>
    <tableColumn id="10435" xr3:uid="{6D9D0738-E4F4-434F-9CE4-84EC6AA3C896}" name="Column10414" dataDxfId="11899" totalsRowDxfId="11898"/>
    <tableColumn id="10436" xr3:uid="{F9270560-FDD7-41DC-82D9-306A3DC34A99}" name="Column10415" dataDxfId="11897" totalsRowDxfId="11896"/>
    <tableColumn id="10437" xr3:uid="{72DA8B73-8D09-4FEB-90F9-067014FB10A1}" name="Column10416" dataDxfId="11895" totalsRowDxfId="11894"/>
    <tableColumn id="10438" xr3:uid="{A2CE21B3-F80A-4DAE-BB2E-2034DC95F616}" name="Column10417" dataDxfId="11893" totalsRowDxfId="11892"/>
    <tableColumn id="10439" xr3:uid="{01105EFA-AA4C-4637-9DD3-F25FFEBD52CA}" name="Column10418" dataDxfId="11891" totalsRowDxfId="11890"/>
    <tableColumn id="10440" xr3:uid="{FD3CA253-5E48-4555-96DA-647BFE21B7F8}" name="Column10419" dataDxfId="11889" totalsRowDxfId="11888"/>
    <tableColumn id="10441" xr3:uid="{5F4C1336-5444-4071-894F-E8C86117C8EF}" name="Column10420" dataDxfId="11887" totalsRowDxfId="11886"/>
    <tableColumn id="10442" xr3:uid="{E1E8214D-1570-478C-A3C7-23CA194F6903}" name="Column10421" dataDxfId="11885" totalsRowDxfId="11884"/>
    <tableColumn id="10443" xr3:uid="{24FB04F5-C512-44DB-B71F-D6144976FBC8}" name="Column10422" dataDxfId="11883" totalsRowDxfId="11882"/>
    <tableColumn id="10444" xr3:uid="{3750DE43-E781-4513-9F94-E6183176BA3B}" name="Column10423" dataDxfId="11881" totalsRowDxfId="11880"/>
    <tableColumn id="10445" xr3:uid="{ECA43096-51C2-486F-A127-003323BCF90C}" name="Column10424" dataDxfId="11879" totalsRowDxfId="11878"/>
    <tableColumn id="10446" xr3:uid="{6877229B-227F-401E-BF76-38C129466AE5}" name="Column10425" dataDxfId="11877" totalsRowDxfId="11876"/>
    <tableColumn id="10447" xr3:uid="{DF715827-48A1-44F4-BC07-018ED51C6ACF}" name="Column10426" dataDxfId="11875" totalsRowDxfId="11874"/>
    <tableColumn id="10448" xr3:uid="{09858DB6-6E84-4EF2-A198-D0578308749E}" name="Column10427" dataDxfId="11873" totalsRowDxfId="11872"/>
    <tableColumn id="10449" xr3:uid="{8A532831-787F-4526-9EB8-D4DF969CA972}" name="Column10428" dataDxfId="11871" totalsRowDxfId="11870"/>
    <tableColumn id="10450" xr3:uid="{43794CBA-D030-4D39-9100-B5DBDEC2B04F}" name="Column10429" dataDxfId="11869" totalsRowDxfId="11868"/>
    <tableColumn id="10451" xr3:uid="{248B13B0-C979-4497-A856-982CC54FE4D6}" name="Column10430" dataDxfId="11867" totalsRowDxfId="11866"/>
    <tableColumn id="10452" xr3:uid="{CCA45729-F5AA-4F14-A7C5-924416693C2D}" name="Column10431" dataDxfId="11865" totalsRowDxfId="11864"/>
    <tableColumn id="10453" xr3:uid="{00BF6DFF-CFD0-4330-93B1-36A7654B7BC9}" name="Column10432" dataDxfId="11863" totalsRowDxfId="11862"/>
    <tableColumn id="10454" xr3:uid="{AD35A56D-289E-4E33-98E4-A18866FD9DB1}" name="Column10433" dataDxfId="11861" totalsRowDxfId="11860"/>
    <tableColumn id="10455" xr3:uid="{9F8A541A-DE39-4B77-AC84-94DA4F97734D}" name="Column10434" dataDxfId="11859" totalsRowDxfId="11858"/>
    <tableColumn id="10456" xr3:uid="{AAD29A66-1C55-4798-84F3-5D84E5E501C7}" name="Column10435" dataDxfId="11857" totalsRowDxfId="11856"/>
    <tableColumn id="10457" xr3:uid="{BEB0739B-FF7D-499C-9DB1-16595F432000}" name="Column10436" dataDxfId="11855" totalsRowDxfId="11854"/>
    <tableColumn id="10458" xr3:uid="{2B6ABAFB-0CAF-4B01-ABD7-779CF5132B5B}" name="Column10437" dataDxfId="11853" totalsRowDxfId="11852"/>
    <tableColumn id="10459" xr3:uid="{5E5F10D8-4845-4BCC-893A-8BE4C48ABF25}" name="Column10438" dataDxfId="11851" totalsRowDxfId="11850"/>
    <tableColumn id="10460" xr3:uid="{021FD818-F5EA-4986-9E06-58AB5AD82D16}" name="Column10439" dataDxfId="11849" totalsRowDxfId="11848"/>
    <tableColumn id="10461" xr3:uid="{602DFDB7-785D-4A30-8E46-BF958BFCA850}" name="Column10440" dataDxfId="11847" totalsRowDxfId="11846"/>
    <tableColumn id="10462" xr3:uid="{62E83C1F-B541-45EC-A5F6-068BC57EB031}" name="Column10441" dataDxfId="11845" totalsRowDxfId="11844"/>
    <tableColumn id="10463" xr3:uid="{0ED71DE9-CF74-432F-8B88-36811E50FAAF}" name="Column10442" dataDxfId="11843" totalsRowDxfId="11842"/>
    <tableColumn id="10464" xr3:uid="{E4767910-C9CE-4431-B898-DFD25BB7C4A8}" name="Column10443" dataDxfId="11841" totalsRowDxfId="11840"/>
    <tableColumn id="10465" xr3:uid="{71D9DF94-D88D-49BB-9CE2-DCBA4B7F032D}" name="Column10444" dataDxfId="11839" totalsRowDxfId="11838"/>
    <tableColumn id="10466" xr3:uid="{247B117F-C913-4625-85C0-6951FB9D886F}" name="Column10445" dataDxfId="11837" totalsRowDxfId="11836"/>
    <tableColumn id="10467" xr3:uid="{9D6DFD2C-0649-4109-8BB5-8C92D846B9DB}" name="Column10446" dataDxfId="11835" totalsRowDxfId="11834"/>
    <tableColumn id="10468" xr3:uid="{FE2E840C-66C3-43F0-92AD-2D588367D612}" name="Column10447" dataDxfId="11833" totalsRowDxfId="11832"/>
    <tableColumn id="10469" xr3:uid="{DAECE259-6271-4F20-A8F7-0CE5C09637FC}" name="Column10448" dataDxfId="11831" totalsRowDxfId="11830"/>
    <tableColumn id="10470" xr3:uid="{4A7E3117-EF04-4E6C-AE57-E4499E4E9D37}" name="Column10449" dataDxfId="11829" totalsRowDxfId="11828"/>
    <tableColumn id="10471" xr3:uid="{B4DB047F-6FC3-47CA-9F3E-0754A779CA6E}" name="Column10450" dataDxfId="11827" totalsRowDxfId="11826"/>
    <tableColumn id="10472" xr3:uid="{94CB45BB-A4E7-4EAF-94A8-C8B8C9B484CA}" name="Column10451" dataDxfId="11825" totalsRowDxfId="11824"/>
    <tableColumn id="10473" xr3:uid="{D6357D62-A357-4424-847D-CC8BBECC2A34}" name="Column10452" dataDxfId="11823" totalsRowDxfId="11822"/>
    <tableColumn id="10474" xr3:uid="{F9CEEB72-0804-4065-AC7D-A90D85D16CDB}" name="Column10453" dataDxfId="11821" totalsRowDxfId="11820"/>
    <tableColumn id="10475" xr3:uid="{6A2B9C5A-3702-4F36-B1C9-9C3FE4B71334}" name="Column10454" dataDxfId="11819" totalsRowDxfId="11818"/>
    <tableColumn id="10476" xr3:uid="{D4DAEB5B-4CA4-4291-BAD2-68FAC7575712}" name="Column10455" dataDxfId="11817" totalsRowDxfId="11816"/>
    <tableColumn id="10477" xr3:uid="{07D31B0C-FB6B-4C2E-943A-A29AD72E3AB0}" name="Column10456" dataDxfId="11815" totalsRowDxfId="11814"/>
    <tableColumn id="10478" xr3:uid="{877F8811-D2C1-45E1-9F11-2C239C793244}" name="Column10457" dataDxfId="11813" totalsRowDxfId="11812"/>
    <tableColumn id="10479" xr3:uid="{25A37E3B-1169-4454-AF79-FE7CFC949C64}" name="Column10458" dataDxfId="11811" totalsRowDxfId="11810"/>
    <tableColumn id="10480" xr3:uid="{F3AE798C-EF8D-4DD2-BED8-A08B77FFF50E}" name="Column10459" dataDxfId="11809" totalsRowDxfId="11808"/>
    <tableColumn id="10481" xr3:uid="{485CB634-1B95-4C8D-B558-CCCBC174F202}" name="Column10460" dataDxfId="11807" totalsRowDxfId="11806"/>
    <tableColumn id="10482" xr3:uid="{3AAED76A-1A4F-4DA6-BAE4-5EF13E667824}" name="Column10461" dataDxfId="11805" totalsRowDxfId="11804"/>
    <tableColumn id="10483" xr3:uid="{D2A35A0A-935F-443C-8DE3-0826F84C2C59}" name="Column10462" dataDxfId="11803" totalsRowDxfId="11802"/>
    <tableColumn id="10484" xr3:uid="{EC3EC4F1-AD63-4912-8E59-A64FCDEC056F}" name="Column10463" dataDxfId="11801" totalsRowDxfId="11800"/>
    <tableColumn id="10485" xr3:uid="{C488B841-32BF-408B-9D7D-2C220C781CDE}" name="Column10464" dataDxfId="11799" totalsRowDxfId="11798"/>
    <tableColumn id="10486" xr3:uid="{3183C92E-F36A-48F1-B85E-2FF7B4EF2C64}" name="Column10465" dataDxfId="11797" totalsRowDxfId="11796"/>
    <tableColumn id="10487" xr3:uid="{922F93B8-A669-4FFA-AD7F-0F09DED438D6}" name="Column10466" dataDxfId="11795" totalsRowDxfId="11794"/>
    <tableColumn id="10488" xr3:uid="{2F165FC7-756D-4226-A099-9269F8E6FF3B}" name="Column10467" dataDxfId="11793" totalsRowDxfId="11792"/>
    <tableColumn id="10489" xr3:uid="{D00A6A92-0F8E-453D-BB67-5B655FC5CD5C}" name="Column10468" dataDxfId="11791" totalsRowDxfId="11790"/>
    <tableColumn id="10490" xr3:uid="{76677BFC-491E-4A79-868D-20941DB86BB0}" name="Column10469" dataDxfId="11789" totalsRowDxfId="11788"/>
    <tableColumn id="10491" xr3:uid="{994CE288-F056-4328-9808-666A3B9E28FD}" name="Column10470" dataDxfId="11787" totalsRowDxfId="11786"/>
    <tableColumn id="10492" xr3:uid="{9A4AED8F-EAF1-4D0C-B1DD-B8C260343F05}" name="Column10471" dataDxfId="11785" totalsRowDxfId="11784"/>
    <tableColumn id="10493" xr3:uid="{B8C106DC-1B43-4845-8041-74D592A174B8}" name="Column10472" dataDxfId="11783" totalsRowDxfId="11782"/>
    <tableColumn id="10494" xr3:uid="{E225C6BD-B062-4C2F-98F2-64352D0C175F}" name="Column10473" dataDxfId="11781" totalsRowDxfId="11780"/>
    <tableColumn id="10495" xr3:uid="{8EB9F91D-91DD-4F16-867C-44034E9A994A}" name="Column10474" dataDxfId="11779" totalsRowDxfId="11778"/>
    <tableColumn id="10496" xr3:uid="{2667B582-844A-4815-9C13-5942F0E8EAF2}" name="Column10475" dataDxfId="11777" totalsRowDxfId="11776"/>
    <tableColumn id="10497" xr3:uid="{1CB9F9CD-489D-4190-A997-FAE8D21C3AD1}" name="Column10476" dataDxfId="11775" totalsRowDxfId="11774"/>
    <tableColumn id="10498" xr3:uid="{57985397-A421-4FD2-92DC-4B9931414335}" name="Column10477" dataDxfId="11773" totalsRowDxfId="11772"/>
    <tableColumn id="10499" xr3:uid="{A52D93E5-A4D5-4261-A242-3BBAC2FB2BE7}" name="Column10478" dataDxfId="11771" totalsRowDxfId="11770"/>
    <tableColumn id="10500" xr3:uid="{159CD60E-8FE7-4BC1-A61C-37D48EAD38F6}" name="Column10479" dataDxfId="11769" totalsRowDxfId="11768"/>
    <tableColumn id="10501" xr3:uid="{414C7525-1EC0-43B8-9A6F-71C13177824E}" name="Column10480" dataDxfId="11767" totalsRowDxfId="11766"/>
    <tableColumn id="10502" xr3:uid="{C69819C6-69E7-4B90-8537-AF9AE8382C2A}" name="Column10481" dataDxfId="11765" totalsRowDxfId="11764"/>
    <tableColumn id="10503" xr3:uid="{CE769F44-9CC9-4A96-B743-C02415EC8814}" name="Column10482" dataDxfId="11763" totalsRowDxfId="11762"/>
    <tableColumn id="10504" xr3:uid="{C1C19771-E469-419B-9F98-82AA152F856E}" name="Column10483" dataDxfId="11761" totalsRowDxfId="11760"/>
    <tableColumn id="10505" xr3:uid="{EB95925E-D700-40E4-A86B-2FFC00931B72}" name="Column10484" dataDxfId="11759" totalsRowDxfId="11758"/>
    <tableColumn id="10506" xr3:uid="{F04259C8-FC6E-4B10-80F2-7FF5DB7D644A}" name="Column10485" dataDxfId="11757" totalsRowDxfId="11756"/>
    <tableColumn id="10507" xr3:uid="{2711E81C-FFEF-42EE-9C60-377C34C41EAA}" name="Column10486" dataDxfId="11755" totalsRowDxfId="11754"/>
    <tableColumn id="10508" xr3:uid="{31CB1C6B-388D-4607-B522-F82F2E5B9790}" name="Column10487" dataDxfId="11753" totalsRowDxfId="11752"/>
    <tableColumn id="10509" xr3:uid="{534A0FC2-C522-4D67-ACB2-3992C4712C82}" name="Column10488" dataDxfId="11751" totalsRowDxfId="11750"/>
    <tableColumn id="10510" xr3:uid="{2DFCE04C-9824-4514-9D78-CE596DD16A49}" name="Column10489" dataDxfId="11749" totalsRowDxfId="11748"/>
    <tableColumn id="10511" xr3:uid="{BDD1F8BA-D928-4A1A-8B99-3BA7423EE008}" name="Column10490" dataDxfId="11747" totalsRowDxfId="11746"/>
    <tableColumn id="10512" xr3:uid="{87FFC4BD-3C49-4B1B-BB67-D4FF060F1353}" name="Column10491" dataDxfId="11745" totalsRowDxfId="11744"/>
    <tableColumn id="10513" xr3:uid="{97AA753B-2E50-4A4A-865B-CD451CB161D2}" name="Column10492" dataDxfId="11743" totalsRowDxfId="11742"/>
    <tableColumn id="10514" xr3:uid="{D0D7A53A-8C56-4BEE-B0DB-587D68943698}" name="Column10493" dataDxfId="11741" totalsRowDxfId="11740"/>
    <tableColumn id="10515" xr3:uid="{46E44327-5BA8-426B-9ED7-2756A725F35A}" name="Column10494" dataDxfId="11739" totalsRowDxfId="11738"/>
    <tableColumn id="10516" xr3:uid="{07F0F7E6-B522-4834-9257-11EAC092242C}" name="Column10495" dataDxfId="11737" totalsRowDxfId="11736"/>
    <tableColumn id="10517" xr3:uid="{DBB7FA1F-A543-46DD-8BE9-3E889A582ECF}" name="Column10496" dataDxfId="11735" totalsRowDxfId="11734"/>
    <tableColumn id="10518" xr3:uid="{7C150EE9-4B13-406E-A9AE-A92F2FF6A510}" name="Column10497" dataDxfId="11733" totalsRowDxfId="11732"/>
    <tableColumn id="10519" xr3:uid="{2B4B1AD9-2575-4CAE-B121-555735B8E052}" name="Column10498" dataDxfId="11731" totalsRowDxfId="11730"/>
    <tableColumn id="10520" xr3:uid="{2B4DC5AF-FD73-4056-B6D4-E234465BCBE6}" name="Column10499" dataDxfId="11729" totalsRowDxfId="11728"/>
    <tableColumn id="10521" xr3:uid="{75E5B412-D4CD-40AF-AE32-09752F565BDB}" name="Column10500" dataDxfId="11727" totalsRowDxfId="11726"/>
    <tableColumn id="10522" xr3:uid="{44985D70-5E0B-420F-BE14-F51D91D67B55}" name="Column10501" dataDxfId="11725" totalsRowDxfId="11724"/>
    <tableColumn id="10523" xr3:uid="{1B94FD0F-4E73-4783-9380-A5534175281C}" name="Column10502" dataDxfId="11723" totalsRowDxfId="11722"/>
    <tableColumn id="10524" xr3:uid="{DEA15D77-BA59-4DE5-8AFE-0360671E0430}" name="Column10503" dataDxfId="11721" totalsRowDxfId="11720"/>
    <tableColumn id="10525" xr3:uid="{861653F8-E340-4E50-BD37-181D46F93D1A}" name="Column10504" dataDxfId="11719" totalsRowDxfId="11718"/>
    <tableColumn id="10526" xr3:uid="{CC915252-041B-47B2-B5F3-A960276263DD}" name="Column10505" dataDxfId="11717" totalsRowDxfId="11716"/>
    <tableColumn id="10527" xr3:uid="{C5B7FC48-1FAA-43EF-9A98-383F3FEBEF2A}" name="Column10506" dataDxfId="11715" totalsRowDxfId="11714"/>
    <tableColumn id="10528" xr3:uid="{10660381-4746-4CFE-868F-9B7E8B356FD5}" name="Column10507" dataDxfId="11713" totalsRowDxfId="11712"/>
    <tableColumn id="10529" xr3:uid="{6D8121CB-6B7D-4618-BC85-3F1B10B7FC8F}" name="Column10508" dataDxfId="11711" totalsRowDxfId="11710"/>
    <tableColumn id="10530" xr3:uid="{6804908F-334A-46BF-AA81-F60B48663999}" name="Column10509" dataDxfId="11709" totalsRowDxfId="11708"/>
    <tableColumn id="10531" xr3:uid="{EA81F3E6-A926-42FD-BC3A-6AE08B740B9E}" name="Column10510" dataDxfId="11707" totalsRowDxfId="11706"/>
    <tableColumn id="10532" xr3:uid="{532F6FBA-0E77-45CD-BFD1-EF305A09B89B}" name="Column10511" dataDxfId="11705" totalsRowDxfId="11704"/>
    <tableColumn id="10533" xr3:uid="{96728B08-85DF-4471-9A59-18A8CAC04252}" name="Column10512" dataDxfId="11703" totalsRowDxfId="11702"/>
    <tableColumn id="10534" xr3:uid="{B407FCA4-DCD4-4ADB-8054-87A36A7D47DD}" name="Column10513" dataDxfId="11701" totalsRowDxfId="11700"/>
    <tableColumn id="10535" xr3:uid="{2C24797D-74D1-49B6-84DB-3CF409E7CEF6}" name="Column10514" dataDxfId="11699" totalsRowDxfId="11698"/>
    <tableColumn id="10536" xr3:uid="{2868E353-F4B3-444F-BCE1-1A6AC6D28A44}" name="Column10515" dataDxfId="11697" totalsRowDxfId="11696"/>
    <tableColumn id="10537" xr3:uid="{31FFEF64-83FC-44F9-822F-F643E2F3DC2B}" name="Column10516" dataDxfId="11695" totalsRowDxfId="11694"/>
    <tableColumn id="10538" xr3:uid="{CF47B948-42F2-4C3A-8C64-D4D939FAE218}" name="Column10517" dataDxfId="11693" totalsRowDxfId="11692"/>
    <tableColumn id="10539" xr3:uid="{B77F366C-6580-432D-BCA9-DAC11E2AB10E}" name="Column10518" dataDxfId="11691" totalsRowDxfId="11690"/>
    <tableColumn id="10540" xr3:uid="{401D6876-E41E-4E20-BFB9-D8716A958F8F}" name="Column10519" dataDxfId="11689" totalsRowDxfId="11688"/>
    <tableColumn id="10541" xr3:uid="{E8E8B911-E97D-4185-A3EF-C0EBCD1B20E1}" name="Column10520" dataDxfId="11687" totalsRowDxfId="11686"/>
    <tableColumn id="10542" xr3:uid="{39E1CCB7-0DA8-457A-8F0F-6F2D17DF3CA6}" name="Column10521" dataDxfId="11685" totalsRowDxfId="11684"/>
    <tableColumn id="10543" xr3:uid="{151FD670-68DA-4C9D-8A7D-A37296E3CDB6}" name="Column10522" dataDxfId="11683" totalsRowDxfId="11682"/>
    <tableColumn id="10544" xr3:uid="{1E271D9C-908C-47AF-BB8A-01F02CC50283}" name="Column10523" dataDxfId="11681" totalsRowDxfId="11680"/>
    <tableColumn id="10545" xr3:uid="{240B8AEA-E622-4B34-8587-F9A54B9B4C90}" name="Column10524" dataDxfId="11679" totalsRowDxfId="11678"/>
    <tableColumn id="10546" xr3:uid="{87117415-B459-4A60-83E6-16F46B54E4A0}" name="Column10525" dataDxfId="11677" totalsRowDxfId="11676"/>
    <tableColumn id="10547" xr3:uid="{23138D37-C28C-46C7-A04F-F2B6E3EB8034}" name="Column10526" dataDxfId="11675" totalsRowDxfId="11674"/>
    <tableColumn id="10548" xr3:uid="{BD44194D-A9AB-403D-BBD5-205DC4C9F346}" name="Column10527" dataDxfId="11673" totalsRowDxfId="11672"/>
    <tableColumn id="10549" xr3:uid="{1777A5F4-95DF-42A2-BEEF-C06A11A0328A}" name="Column10528" dataDxfId="11671" totalsRowDxfId="11670"/>
    <tableColumn id="10550" xr3:uid="{986A425E-BDD4-4801-8DBC-F1A1DE742152}" name="Column10529" dataDxfId="11669" totalsRowDxfId="11668"/>
    <tableColumn id="10551" xr3:uid="{A83B00A9-A8C1-4B42-B269-A54E8809B767}" name="Column10530" dataDxfId="11667" totalsRowDxfId="11666"/>
    <tableColumn id="10552" xr3:uid="{87D82BCA-01E8-430F-BC29-378982EB7AF5}" name="Column10531" dataDxfId="11665" totalsRowDxfId="11664"/>
    <tableColumn id="10553" xr3:uid="{B34B81FD-9C42-45B8-827F-2E9F61792AFC}" name="Column10532" dataDxfId="11663" totalsRowDxfId="11662"/>
    <tableColumn id="10554" xr3:uid="{8A0BEB9F-A699-4006-9FDD-1ABC3728A178}" name="Column10533" dataDxfId="11661" totalsRowDxfId="11660"/>
    <tableColumn id="10555" xr3:uid="{6B9665CC-C8DD-4C48-81AA-3554CB70B0F1}" name="Column10534" dataDxfId="11659" totalsRowDxfId="11658"/>
    <tableColumn id="10556" xr3:uid="{1FF4038E-769E-4496-88B7-2BFBAF73F570}" name="Column10535" dataDxfId="11657" totalsRowDxfId="11656"/>
    <tableColumn id="10557" xr3:uid="{1034D056-0BA4-41D3-8F33-56FEA6774B9E}" name="Column10536" dataDxfId="11655" totalsRowDxfId="11654"/>
    <tableColumn id="10558" xr3:uid="{82D5185E-F0FD-4243-B407-23E45227BCED}" name="Column10537" dataDxfId="11653" totalsRowDxfId="11652"/>
    <tableColumn id="10559" xr3:uid="{C839C31E-6CC2-47A2-BCA4-D12E1C1D7771}" name="Column10538" dataDxfId="11651" totalsRowDxfId="11650"/>
    <tableColumn id="10560" xr3:uid="{DDA7E8F5-305F-4D5A-A7B0-447ED643140A}" name="Column10539" dataDxfId="11649" totalsRowDxfId="11648"/>
    <tableColumn id="10561" xr3:uid="{197F14DE-A9DE-4339-BBBD-B95AC9C3E5E1}" name="Column10540" dataDxfId="11647" totalsRowDxfId="11646"/>
    <tableColumn id="10562" xr3:uid="{3E683776-FF81-4E5F-82DB-DC98B9631A80}" name="Column10541" dataDxfId="11645" totalsRowDxfId="11644"/>
    <tableColumn id="10563" xr3:uid="{A1501E55-38EF-4A9A-AD7A-CB3E8F6A5078}" name="Column10542" dataDxfId="11643" totalsRowDxfId="11642"/>
    <tableColumn id="10564" xr3:uid="{287A3505-E66C-4B39-98FC-FF75A46ACCFE}" name="Column10543" dataDxfId="11641" totalsRowDxfId="11640"/>
    <tableColumn id="10565" xr3:uid="{422E950B-1102-4D48-BAFA-6DDE7869A2B6}" name="Column10544" dataDxfId="11639" totalsRowDxfId="11638"/>
    <tableColumn id="10566" xr3:uid="{4DC991E0-BABF-4A27-9365-C0A56E38FAC6}" name="Column10545" dataDxfId="11637" totalsRowDxfId="11636"/>
    <tableColumn id="10567" xr3:uid="{0CCACCA8-1E76-4998-9861-31CB33FE072D}" name="Column10546" dataDxfId="11635" totalsRowDxfId="11634"/>
    <tableColumn id="10568" xr3:uid="{A5ACBB41-239D-4C42-8C66-13F75902B1DA}" name="Column10547" dataDxfId="11633" totalsRowDxfId="11632"/>
    <tableColumn id="10569" xr3:uid="{B07D8CFB-2AA1-435E-9B4A-4A8188E6409F}" name="Column10548" dataDxfId="11631" totalsRowDxfId="11630"/>
    <tableColumn id="10570" xr3:uid="{A4037402-5C85-4484-AD8A-906E9B30C60B}" name="Column10549" dataDxfId="11629" totalsRowDxfId="11628"/>
    <tableColumn id="10571" xr3:uid="{5499CB43-F762-4AC8-A3BE-C14A4B59F5E7}" name="Column10550" dataDxfId="11627" totalsRowDxfId="11626"/>
    <tableColumn id="10572" xr3:uid="{21A2A60F-DB64-4253-824B-0B44564B4AB4}" name="Column10551" dataDxfId="11625" totalsRowDxfId="11624"/>
    <tableColumn id="10573" xr3:uid="{FD3AC4A5-2085-49A5-869D-ACF8142B26FA}" name="Column10552" dataDxfId="11623" totalsRowDxfId="11622"/>
    <tableColumn id="10574" xr3:uid="{0BCB9D2B-1E49-4A09-9F1C-5E1E170C30D8}" name="Column10553" dataDxfId="11621" totalsRowDxfId="11620"/>
    <tableColumn id="10575" xr3:uid="{CE478589-1205-4C98-820C-9F148B24F056}" name="Column10554" dataDxfId="11619" totalsRowDxfId="11618"/>
    <tableColumn id="10576" xr3:uid="{F150494B-D5CE-4604-A5ED-4104C1496C61}" name="Column10555" dataDxfId="11617" totalsRowDxfId="11616"/>
    <tableColumn id="10577" xr3:uid="{30D25792-EFB2-4BB9-B65A-82023918D4AD}" name="Column10556" dataDxfId="11615" totalsRowDxfId="11614"/>
    <tableColumn id="10578" xr3:uid="{89B50B4B-503C-4FDC-BBF3-F258E6D59B47}" name="Column10557" dataDxfId="11613" totalsRowDxfId="11612"/>
    <tableColumn id="10579" xr3:uid="{D460BABA-FB20-464D-BE5E-6DF3A249DF77}" name="Column10558" dataDxfId="11611" totalsRowDxfId="11610"/>
    <tableColumn id="10580" xr3:uid="{83B076A1-F44C-4E20-A3A0-4778B3C98D72}" name="Column10559" dataDxfId="11609" totalsRowDxfId="11608"/>
    <tableColumn id="10581" xr3:uid="{D6B1DC59-97EB-4593-AED6-89E68DD53B1B}" name="Column10560" dataDxfId="11607" totalsRowDxfId="11606"/>
    <tableColumn id="10582" xr3:uid="{4C406276-7514-48DE-B4AF-B1E0E8BC7222}" name="Column10561" dataDxfId="11605" totalsRowDxfId="11604"/>
    <tableColumn id="10583" xr3:uid="{CD47FCD0-D373-409B-9B4A-FE108FB541F4}" name="Column10562" dataDxfId="11603" totalsRowDxfId="11602"/>
    <tableColumn id="10584" xr3:uid="{1CF1715E-BCAE-44F4-937E-F2D102F5BA92}" name="Column10563" dataDxfId="11601" totalsRowDxfId="11600"/>
    <tableColumn id="10585" xr3:uid="{CB712913-13F5-4751-9D04-D80BCDF52F74}" name="Column10564" dataDxfId="11599" totalsRowDxfId="11598"/>
    <tableColumn id="10586" xr3:uid="{6CD8D3A2-8246-4335-AC33-0A6D7A3038D6}" name="Column10565" dataDxfId="11597" totalsRowDxfId="11596"/>
    <tableColumn id="10587" xr3:uid="{D15B1274-03D1-4145-A3ED-5C8E6172DFA7}" name="Column10566" dataDxfId="11595" totalsRowDxfId="11594"/>
    <tableColumn id="10588" xr3:uid="{FF1A84A3-4145-492B-9BE4-CAAF70A34035}" name="Column10567" dataDxfId="11593" totalsRowDxfId="11592"/>
    <tableColumn id="10589" xr3:uid="{9B656CEA-4002-4B4A-BECC-D7F127C4F99A}" name="Column10568" dataDxfId="11591" totalsRowDxfId="11590"/>
    <tableColumn id="10590" xr3:uid="{025D0E81-4F4C-4F49-8A6E-ED80D22BBDF6}" name="Column10569" dataDxfId="11589" totalsRowDxfId="11588"/>
    <tableColumn id="10591" xr3:uid="{96748E9C-717E-4CF0-BF28-693004C34C0A}" name="Column10570" dataDxfId="11587" totalsRowDxfId="11586"/>
    <tableColumn id="10592" xr3:uid="{7E887545-3845-42F1-8874-89F9EF7B82EF}" name="Column10571" dataDxfId="11585" totalsRowDxfId="11584"/>
    <tableColumn id="10593" xr3:uid="{B2D40849-81B3-426F-8683-4EEE8A8997E8}" name="Column10572" dataDxfId="11583" totalsRowDxfId="11582"/>
    <tableColumn id="10594" xr3:uid="{BF1CCC34-0D35-4339-9460-E9FBCABE2128}" name="Column10573" dataDxfId="11581" totalsRowDxfId="11580"/>
    <tableColumn id="10595" xr3:uid="{9FD39E01-DB42-49C4-BE3B-EA5F35F62975}" name="Column10574" dataDxfId="11579" totalsRowDxfId="11578"/>
    <tableColumn id="10596" xr3:uid="{7B42C336-980A-48EB-A636-230D4A78B549}" name="Column10575" dataDxfId="11577" totalsRowDxfId="11576"/>
    <tableColumn id="10597" xr3:uid="{411C757D-719A-418D-BFFB-F81F71053CE7}" name="Column10576" dataDxfId="11575" totalsRowDxfId="11574"/>
    <tableColumn id="10598" xr3:uid="{A4A92E1F-D263-4A75-9D02-7BDDCA94520B}" name="Column10577" dataDxfId="11573" totalsRowDxfId="11572"/>
    <tableColumn id="10599" xr3:uid="{40935E56-11B9-4E94-8996-4882B59DA6EA}" name="Column10578" dataDxfId="11571" totalsRowDxfId="11570"/>
    <tableColumn id="10600" xr3:uid="{7A0CFD3A-36C8-4A6E-974E-5F7AC98AD751}" name="Column10579" dataDxfId="11569" totalsRowDxfId="11568"/>
    <tableColumn id="10601" xr3:uid="{52FD7D85-5338-43DF-9997-03CA1187084E}" name="Column10580" dataDxfId="11567" totalsRowDxfId="11566"/>
    <tableColumn id="10602" xr3:uid="{8265F52D-890B-4E07-9CEC-A04943FFBFA8}" name="Column10581" dataDxfId="11565" totalsRowDxfId="11564"/>
    <tableColumn id="10603" xr3:uid="{4207581F-1C62-4088-9F74-CE22771F320C}" name="Column10582" dataDxfId="11563" totalsRowDxfId="11562"/>
    <tableColumn id="10604" xr3:uid="{5FE9F773-66F2-4193-A247-AA50A29BC396}" name="Column10583" dataDxfId="11561" totalsRowDxfId="11560"/>
    <tableColumn id="10605" xr3:uid="{7CE6C542-3E1A-4495-9EAA-10C4555563EC}" name="Column10584" dataDxfId="11559" totalsRowDxfId="11558"/>
    <tableColumn id="10606" xr3:uid="{6E983F84-A9AD-4ABD-9093-FE83CE25E491}" name="Column10585" dataDxfId="11557" totalsRowDxfId="11556"/>
    <tableColumn id="10607" xr3:uid="{A4513DA9-DE43-4DD7-BB75-43868B3C6CC5}" name="Column10586" dataDxfId="11555" totalsRowDxfId="11554"/>
    <tableColumn id="10608" xr3:uid="{CCD756F9-3FF9-471B-ADED-2C206732DAB7}" name="Column10587" dataDxfId="11553" totalsRowDxfId="11552"/>
    <tableColumn id="10609" xr3:uid="{9A2D024F-4B7B-417F-8884-F55C20FB0EF7}" name="Column10588" dataDxfId="11551" totalsRowDxfId="11550"/>
    <tableColumn id="10610" xr3:uid="{29891CD4-9883-4839-B3C1-8252FC21E092}" name="Column10589" dataDxfId="11549" totalsRowDxfId="11548"/>
    <tableColumn id="10611" xr3:uid="{37E95CE2-D0E5-4C25-A649-EC076A842627}" name="Column10590" dataDxfId="11547" totalsRowDxfId="11546"/>
    <tableColumn id="10612" xr3:uid="{52060940-E7D6-439F-A454-EE447081D7C0}" name="Column10591" dataDxfId="11545" totalsRowDxfId="11544"/>
    <tableColumn id="10613" xr3:uid="{897C09B1-4588-447D-AFFF-FC88647518F2}" name="Column10592" dataDxfId="11543" totalsRowDxfId="11542"/>
    <tableColumn id="10614" xr3:uid="{0A869DF8-0CFD-49D3-B4BA-299BF608CDF7}" name="Column10593" dataDxfId="11541" totalsRowDxfId="11540"/>
    <tableColumn id="10615" xr3:uid="{DF06B395-5859-414D-A7BA-7C54A70E1157}" name="Column10594" dataDxfId="11539" totalsRowDxfId="11538"/>
    <tableColumn id="10616" xr3:uid="{D3B21099-D109-4577-837B-9D2BBF9798BE}" name="Column10595" dataDxfId="11537" totalsRowDxfId="11536"/>
    <tableColumn id="10617" xr3:uid="{2B3F4F04-CEAB-4AFC-847E-2AAF04E5A219}" name="Column10596" dataDxfId="11535" totalsRowDxfId="11534"/>
    <tableColumn id="10618" xr3:uid="{85507ACE-4324-4DDB-858D-9C16C9873E98}" name="Column10597" dataDxfId="11533" totalsRowDxfId="11532"/>
    <tableColumn id="10619" xr3:uid="{83E5794F-5056-4F64-92A3-A38A35B691CC}" name="Column10598" dataDxfId="11531" totalsRowDxfId="11530"/>
    <tableColumn id="10620" xr3:uid="{321695A9-E6D2-4E24-B1E5-68EB132FBD32}" name="Column10599" dataDxfId="11529" totalsRowDxfId="11528"/>
    <tableColumn id="10621" xr3:uid="{651234BA-C9C8-47F1-8A0B-EC15B2E3267F}" name="Column10600" dataDxfId="11527" totalsRowDxfId="11526"/>
    <tableColumn id="10622" xr3:uid="{E2ECA414-ACA6-4338-9A4F-E22F83008183}" name="Column10601" dataDxfId="11525" totalsRowDxfId="11524"/>
    <tableColumn id="10623" xr3:uid="{4D25E9B3-FB44-433A-800B-13F2BBCC573E}" name="Column10602" dataDxfId="11523" totalsRowDxfId="11522"/>
    <tableColumn id="10624" xr3:uid="{8DA76581-A02C-4512-8A3E-7722885414A0}" name="Column10603" dataDxfId="11521" totalsRowDxfId="11520"/>
    <tableColumn id="10625" xr3:uid="{78299C51-C057-4DF0-A6B0-9F1AA47AA818}" name="Column10604" dataDxfId="11519" totalsRowDxfId="11518"/>
    <tableColumn id="10626" xr3:uid="{7939DCEE-4DF0-46D3-A7CA-3BAC185616D0}" name="Column10605" dataDxfId="11517" totalsRowDxfId="11516"/>
    <tableColumn id="10627" xr3:uid="{47A30EB2-8BC1-4FA1-9E01-7CE2C70B9F2B}" name="Column10606" dataDxfId="11515" totalsRowDxfId="11514"/>
    <tableColumn id="10628" xr3:uid="{D9E2EAC2-BA4F-425F-BA19-602A7E0C9A78}" name="Column10607" dataDxfId="11513" totalsRowDxfId="11512"/>
    <tableColumn id="10629" xr3:uid="{6B92427A-78E1-4D86-92CC-939762D26B49}" name="Column10608" dataDxfId="11511" totalsRowDxfId="11510"/>
    <tableColumn id="10630" xr3:uid="{23AE5FEC-D8B7-423B-8368-20918510B798}" name="Column10609" dataDxfId="11509" totalsRowDxfId="11508"/>
    <tableColumn id="10631" xr3:uid="{E83A3F40-EB47-4F77-A402-4CEFAEFCCEEF}" name="Column10610" dataDxfId="11507" totalsRowDxfId="11506"/>
    <tableColumn id="10632" xr3:uid="{3508290E-BAFB-4D9D-9066-94B1E011F79B}" name="Column10611" dataDxfId="11505" totalsRowDxfId="11504"/>
    <tableColumn id="10633" xr3:uid="{C2B94661-E729-44AB-8B31-90287567A91A}" name="Column10612" dataDxfId="11503" totalsRowDxfId="11502"/>
    <tableColumn id="10634" xr3:uid="{3EDB61AB-ADE2-47EA-AC9D-B550B2DEE1A2}" name="Column10613" dataDxfId="11501" totalsRowDxfId="11500"/>
    <tableColumn id="10635" xr3:uid="{E1C6806E-503C-410C-8A94-748406DA112F}" name="Column10614" dataDxfId="11499" totalsRowDxfId="11498"/>
    <tableColumn id="10636" xr3:uid="{36FF2036-1D1E-445A-AF80-E75BED78B2E8}" name="Column10615" dataDxfId="11497" totalsRowDxfId="11496"/>
    <tableColumn id="10637" xr3:uid="{78EC5758-0A32-4715-9B35-E9A92B584447}" name="Column10616" dataDxfId="11495" totalsRowDxfId="11494"/>
    <tableColumn id="10638" xr3:uid="{47866339-E34D-4303-97F5-125A4F271FBE}" name="Column10617" dataDxfId="11493" totalsRowDxfId="11492"/>
    <tableColumn id="10639" xr3:uid="{ABA3F5D5-1DD6-454F-AF3C-664FC275CD38}" name="Column10618" dataDxfId="11491" totalsRowDxfId="11490"/>
    <tableColumn id="10640" xr3:uid="{C5C485FC-58A4-4D94-BE95-7177D0DC03EA}" name="Column10619" dataDxfId="11489" totalsRowDxfId="11488"/>
    <tableColumn id="10641" xr3:uid="{1F0E675C-AF98-41B6-8CE2-BAE900FF2C92}" name="Column10620" dataDxfId="11487" totalsRowDxfId="11486"/>
    <tableColumn id="10642" xr3:uid="{B7351EBB-5587-4864-AC47-2300354C1506}" name="Column10621" dataDxfId="11485" totalsRowDxfId="11484"/>
    <tableColumn id="10643" xr3:uid="{CB922169-1265-447C-A6B8-DA65EBBE4568}" name="Column10622" dataDxfId="11483" totalsRowDxfId="11482"/>
    <tableColumn id="10644" xr3:uid="{FBE9B914-636B-4C8B-8F4F-9E4BF7DBDD73}" name="Column10623" dataDxfId="11481" totalsRowDxfId="11480"/>
    <tableColumn id="10645" xr3:uid="{42AE2389-6E6D-4F56-918A-D17E5EC61C6C}" name="Column10624" dataDxfId="11479" totalsRowDxfId="11478"/>
    <tableColumn id="10646" xr3:uid="{5CBE4D74-693D-4F1A-856A-31BBB0B46280}" name="Column10625" dataDxfId="11477" totalsRowDxfId="11476"/>
    <tableColumn id="10647" xr3:uid="{73AA022A-7FFA-447C-946E-C3E8F3DF3E26}" name="Column10626" dataDxfId="11475" totalsRowDxfId="11474"/>
    <tableColumn id="10648" xr3:uid="{7E6AFB83-1FF4-42DE-9CEB-A6100354A6EA}" name="Column10627" dataDxfId="11473" totalsRowDxfId="11472"/>
    <tableColumn id="10649" xr3:uid="{E85C31A9-13B5-4D08-AA6F-B72B99B316D6}" name="Column10628" dataDxfId="11471" totalsRowDxfId="11470"/>
    <tableColumn id="10650" xr3:uid="{60F17ED2-27C0-4EB8-8B73-BE23B087760F}" name="Column10629" dataDxfId="11469" totalsRowDxfId="11468"/>
    <tableColumn id="10651" xr3:uid="{3B6233CF-F252-499D-8563-10A4EAA352AC}" name="Column10630" dataDxfId="11467" totalsRowDxfId="11466"/>
    <tableColumn id="10652" xr3:uid="{091C908F-DF43-47E5-A49A-25CBAF2CE609}" name="Column10631" dataDxfId="11465" totalsRowDxfId="11464"/>
    <tableColumn id="10653" xr3:uid="{2A5BB270-43BE-4360-9FBE-54C3415628A3}" name="Column10632" dataDxfId="11463" totalsRowDxfId="11462"/>
    <tableColumn id="10654" xr3:uid="{122916E0-2607-4F65-8C1C-78C4B26397DB}" name="Column10633" dataDxfId="11461" totalsRowDxfId="11460"/>
    <tableColumn id="10655" xr3:uid="{CAD6A130-CA56-4B35-B57B-CD336F335169}" name="Column10634" dataDxfId="11459" totalsRowDxfId="11458"/>
    <tableColumn id="10656" xr3:uid="{7773E9AF-9CF1-4795-9A1C-204129A8F187}" name="Column10635" dataDxfId="11457" totalsRowDxfId="11456"/>
    <tableColumn id="10657" xr3:uid="{FF660E76-1CBA-4FDF-BAC1-039B3C93F24B}" name="Column10636" dataDxfId="11455" totalsRowDxfId="11454"/>
    <tableColumn id="10658" xr3:uid="{11E69EB0-A080-4720-BA95-7DFE2B8A1F7A}" name="Column10637" dataDxfId="11453" totalsRowDxfId="11452"/>
    <tableColumn id="10659" xr3:uid="{3EB939C5-08B4-4CE1-8099-95D3BFAE8B81}" name="Column10638" dataDxfId="11451" totalsRowDxfId="11450"/>
    <tableColumn id="10660" xr3:uid="{C1F2BAC4-FF9A-4F69-AB22-D07A36A78F57}" name="Column10639" dataDxfId="11449" totalsRowDxfId="11448"/>
    <tableColumn id="10661" xr3:uid="{BFA04223-D708-42EF-9EEA-121998BB6A74}" name="Column10640" dataDxfId="11447" totalsRowDxfId="11446"/>
    <tableColumn id="10662" xr3:uid="{4DA66B0E-675A-4AB6-B73C-29513E0738DA}" name="Column10641" dataDxfId="11445" totalsRowDxfId="11444"/>
    <tableColumn id="10663" xr3:uid="{12C634CE-434E-42C7-A39F-CDAEEC190457}" name="Column10642" dataDxfId="11443" totalsRowDxfId="11442"/>
    <tableColumn id="10664" xr3:uid="{56ED5C99-D078-4725-8DBA-8F1EABCF79A7}" name="Column10643" dataDxfId="11441" totalsRowDxfId="11440"/>
    <tableColumn id="10665" xr3:uid="{8BB2E1FF-46D9-408E-82AB-9B0CF4BB9FC4}" name="Column10644" dataDxfId="11439" totalsRowDxfId="11438"/>
    <tableColumn id="10666" xr3:uid="{808D6727-938B-47AE-AC6B-290596B0F3F9}" name="Column10645" dataDxfId="11437" totalsRowDxfId="11436"/>
    <tableColumn id="10667" xr3:uid="{E0B14A17-8D18-454A-9F91-7ED6DF0A201A}" name="Column10646" dataDxfId="11435" totalsRowDxfId="11434"/>
    <tableColumn id="10668" xr3:uid="{6C66856E-B7A0-4AF9-BC74-CBD1037E2282}" name="Column10647" dataDxfId="11433" totalsRowDxfId="11432"/>
    <tableColumn id="10669" xr3:uid="{31206BCB-088D-484A-8F9E-2C533D2C4245}" name="Column10648" dataDxfId="11431" totalsRowDxfId="11430"/>
    <tableColumn id="10670" xr3:uid="{20BF98E2-13E9-4944-A6B4-A7481D78F94B}" name="Column10649" dataDxfId="11429" totalsRowDxfId="11428"/>
    <tableColumn id="10671" xr3:uid="{45C02013-FA01-4AED-9DDF-2D5D17ADB36D}" name="Column10650" dataDxfId="11427" totalsRowDxfId="11426"/>
    <tableColumn id="10672" xr3:uid="{6879D745-26D4-4587-8749-7F5DFBD37ACA}" name="Column10651" dataDxfId="11425" totalsRowDxfId="11424"/>
    <tableColumn id="10673" xr3:uid="{D7349E98-D857-49B7-A6B9-68B50252C4DD}" name="Column10652" dataDxfId="11423" totalsRowDxfId="11422"/>
    <tableColumn id="10674" xr3:uid="{F208B8DB-5B0F-4356-A7B0-B78A82A777C8}" name="Column10653" dataDxfId="11421" totalsRowDxfId="11420"/>
    <tableColumn id="10675" xr3:uid="{AA68F610-F530-49C2-A6E4-8A7633E0D850}" name="Column10654" dataDxfId="11419" totalsRowDxfId="11418"/>
    <tableColumn id="10676" xr3:uid="{C86AE63A-4AD3-48ED-89A4-038A1B352F0A}" name="Column10655" dataDxfId="11417" totalsRowDxfId="11416"/>
    <tableColumn id="10677" xr3:uid="{F2153B06-AFE9-4B99-86C4-20791DF709AF}" name="Column10656" dataDxfId="11415" totalsRowDxfId="11414"/>
    <tableColumn id="10678" xr3:uid="{CA841933-6F38-4FB3-8A9E-FC2829B37815}" name="Column10657" dataDxfId="11413" totalsRowDxfId="11412"/>
    <tableColumn id="10679" xr3:uid="{15DD9308-44FC-402A-B34F-BAAFAEEEFE4D}" name="Column10658" dataDxfId="11411" totalsRowDxfId="11410"/>
    <tableColumn id="10680" xr3:uid="{926B9371-C0CA-4916-9893-5D211BE1EE11}" name="Column10659" dataDxfId="11409" totalsRowDxfId="11408"/>
    <tableColumn id="10681" xr3:uid="{23EC8C56-1828-4B92-820A-CB0455989E79}" name="Column10660" dataDxfId="11407" totalsRowDxfId="11406"/>
    <tableColumn id="10682" xr3:uid="{4A46D403-D139-4090-B8E2-283786CCD1A5}" name="Column10661" dataDxfId="11405" totalsRowDxfId="11404"/>
    <tableColumn id="10683" xr3:uid="{156BBE21-744F-41E6-A432-7E8517F0D58E}" name="Column10662" dataDxfId="11403" totalsRowDxfId="11402"/>
    <tableColumn id="10684" xr3:uid="{34D1D7C8-B0AD-4AD2-8D1B-05A381126B65}" name="Column10663" dataDxfId="11401" totalsRowDxfId="11400"/>
    <tableColumn id="10685" xr3:uid="{BEE6B123-0304-4486-8C51-DE6916906C26}" name="Column10664" dataDxfId="11399" totalsRowDxfId="11398"/>
    <tableColumn id="10686" xr3:uid="{4540080F-9970-4B70-AD9A-3DE65A80C16E}" name="Column10665" dataDxfId="11397" totalsRowDxfId="11396"/>
    <tableColumn id="10687" xr3:uid="{541C8395-1059-4801-B47E-C3776444A645}" name="Column10666" dataDxfId="11395" totalsRowDxfId="11394"/>
    <tableColumn id="10688" xr3:uid="{AEA2ABEA-FDA9-4433-8BBB-3E11BFD8ADB7}" name="Column10667" dataDxfId="11393" totalsRowDxfId="11392"/>
    <tableColumn id="10689" xr3:uid="{671CB908-3970-465F-B4DB-8905D8846B33}" name="Column10668" dataDxfId="11391" totalsRowDxfId="11390"/>
    <tableColumn id="10690" xr3:uid="{FE7EFCD5-E835-47DB-B20B-A4D3D71C215B}" name="Column10669" dataDxfId="11389" totalsRowDxfId="11388"/>
    <tableColumn id="10691" xr3:uid="{47E2F38A-F0DB-4240-B3B6-848EE37CC051}" name="Column10670" dataDxfId="11387" totalsRowDxfId="11386"/>
    <tableColumn id="10692" xr3:uid="{4D8DB459-CB3A-47F7-9DC9-358F4C21420E}" name="Column10671" dataDxfId="11385" totalsRowDxfId="11384"/>
    <tableColumn id="10693" xr3:uid="{718ABB9F-E14C-4E8D-AE9F-B3D6E01071A4}" name="Column10672" dataDxfId="11383" totalsRowDxfId="11382"/>
    <tableColumn id="10694" xr3:uid="{F166AAE5-B85A-4C4A-8B57-00617603EEAB}" name="Column10673" dataDxfId="11381" totalsRowDxfId="11380"/>
    <tableColumn id="10695" xr3:uid="{2B3E0D84-984F-427F-BDC4-03CEC2B3BC41}" name="Column10674" dataDxfId="11379" totalsRowDxfId="11378"/>
    <tableColumn id="10696" xr3:uid="{44742A00-FD8D-4C67-89AD-4B716FA263B7}" name="Column10675" dataDxfId="11377" totalsRowDxfId="11376"/>
    <tableColumn id="10697" xr3:uid="{0ACFDCDE-D433-4658-AF90-4948370A3432}" name="Column10676" dataDxfId="11375" totalsRowDxfId="11374"/>
    <tableColumn id="10698" xr3:uid="{833B5AB3-C36F-49AE-9C94-BB55DA306629}" name="Column10677" dataDxfId="11373" totalsRowDxfId="11372"/>
    <tableColumn id="10699" xr3:uid="{A51E6DCA-BA80-4AEC-98B3-02EA4272B839}" name="Column10678" dataDxfId="11371" totalsRowDxfId="11370"/>
    <tableColumn id="10700" xr3:uid="{28074A29-035A-4AB4-8F3D-F50EEAB22FA9}" name="Column10679" dataDxfId="11369" totalsRowDxfId="11368"/>
    <tableColumn id="10701" xr3:uid="{4258BDBF-462B-4F55-9428-E9E7E6787EB0}" name="Column10680" dataDxfId="11367" totalsRowDxfId="11366"/>
    <tableColumn id="10702" xr3:uid="{CBF0CB00-F658-4ABA-A7D2-6E8D51481FAA}" name="Column10681" dataDxfId="11365" totalsRowDxfId="11364"/>
    <tableColumn id="10703" xr3:uid="{90BC1558-900A-4B76-A468-685044044BB8}" name="Column10682" dataDxfId="11363" totalsRowDxfId="11362"/>
    <tableColumn id="10704" xr3:uid="{9D70F212-FC11-48FE-A5F9-79B066A13BEE}" name="Column10683" dataDxfId="11361" totalsRowDxfId="11360"/>
    <tableColumn id="10705" xr3:uid="{E8DF3586-4169-44E8-B7B1-A520B25F4261}" name="Column10684" dataDxfId="11359" totalsRowDxfId="11358"/>
    <tableColumn id="10706" xr3:uid="{B19ADC62-63BF-4341-AD17-A0C23BEFE0E8}" name="Column10685" dataDxfId="11357" totalsRowDxfId="11356"/>
    <tableColumn id="10707" xr3:uid="{8D0FF569-8AC5-4FEA-828B-660309D97EF6}" name="Column10686" dataDxfId="11355" totalsRowDxfId="11354"/>
    <tableColumn id="10708" xr3:uid="{047A806E-AD06-40C3-B8DA-4511B43D3442}" name="Column10687" dataDxfId="11353" totalsRowDxfId="11352"/>
    <tableColumn id="10709" xr3:uid="{37D942AB-AA7E-4627-8FE0-13F71A9FDB43}" name="Column10688" dataDxfId="11351" totalsRowDxfId="11350"/>
    <tableColumn id="10710" xr3:uid="{5FF639EE-F44A-43CF-BCDC-A5D1FD97C6CF}" name="Column10689" dataDxfId="11349" totalsRowDxfId="11348"/>
    <tableColumn id="10711" xr3:uid="{C787B610-6410-4372-B17C-E7FEA4E1E2E1}" name="Column10690" dataDxfId="11347" totalsRowDxfId="11346"/>
    <tableColumn id="10712" xr3:uid="{B763F29D-DDAB-42DE-A9AD-EADFCA4D6A03}" name="Column10691" dataDxfId="11345" totalsRowDxfId="11344"/>
    <tableColumn id="10713" xr3:uid="{0EA8A912-E4F9-4F1F-81E5-20A759A3FAD5}" name="Column10692" dataDxfId="11343" totalsRowDxfId="11342"/>
    <tableColumn id="10714" xr3:uid="{4F0C103B-7877-41B3-BCA6-B605ACDE6C1C}" name="Column10693" dataDxfId="11341" totalsRowDxfId="11340"/>
    <tableColumn id="10715" xr3:uid="{10530333-AEB5-41C9-A7D6-1CB7065D277C}" name="Column10694" dataDxfId="11339" totalsRowDxfId="11338"/>
    <tableColumn id="10716" xr3:uid="{635CC3F9-C065-4A0A-BA82-6C4177B3AD70}" name="Column10695" dataDxfId="11337" totalsRowDxfId="11336"/>
    <tableColumn id="10717" xr3:uid="{804A3BB2-BE1C-47F8-9645-954FA2C44614}" name="Column10696" dataDxfId="11335" totalsRowDxfId="11334"/>
    <tableColumn id="10718" xr3:uid="{8061EA6D-1DB5-4818-8B99-95FDFF903AAE}" name="Column10697" dataDxfId="11333" totalsRowDxfId="11332"/>
    <tableColumn id="10719" xr3:uid="{E4B6A860-31B9-4FDA-B8F8-07F04D9A54BD}" name="Column10698" dataDxfId="11331" totalsRowDxfId="11330"/>
    <tableColumn id="10720" xr3:uid="{B98A5CCF-5F22-47BC-8125-93698E5ACB6F}" name="Column10699" dataDxfId="11329" totalsRowDxfId="11328"/>
    <tableColumn id="10721" xr3:uid="{52EA831A-8FCF-4FD8-9510-236801E3D997}" name="Column10700" dataDxfId="11327" totalsRowDxfId="11326"/>
    <tableColumn id="10722" xr3:uid="{77103833-6AD6-4A7C-88F9-D4005EE4551E}" name="Column10701" dataDxfId="11325" totalsRowDxfId="11324"/>
    <tableColumn id="10723" xr3:uid="{DE1102C6-1746-49F1-A3DB-1B45F8E3294E}" name="Column10702" dataDxfId="11323" totalsRowDxfId="11322"/>
    <tableColumn id="10724" xr3:uid="{711B185E-2605-4E15-B71A-CD186E89D4A9}" name="Column10703" dataDxfId="11321" totalsRowDxfId="11320"/>
    <tableColumn id="10725" xr3:uid="{DC70BD1B-E4F5-4678-836B-FEBA22730C1E}" name="Column10704" dataDxfId="11319" totalsRowDxfId="11318"/>
    <tableColumn id="10726" xr3:uid="{062FDE3B-9C20-47A3-B66D-D545785F5672}" name="Column10705" dataDxfId="11317" totalsRowDxfId="11316"/>
    <tableColumn id="10727" xr3:uid="{D52688A6-0D53-4A4A-ABE0-DA67C71537AC}" name="Column10706" dataDxfId="11315" totalsRowDxfId="11314"/>
    <tableColumn id="10728" xr3:uid="{6246B457-86CC-455A-9D58-85FBCF15AC82}" name="Column10707" dataDxfId="11313" totalsRowDxfId="11312"/>
    <tableColumn id="10729" xr3:uid="{C712E9D4-AFB4-4DAB-93F1-5534A4EC60FD}" name="Column10708" dataDxfId="11311" totalsRowDxfId="11310"/>
    <tableColumn id="10730" xr3:uid="{8646AE91-96FB-46B8-9C5E-38B09E6B2B73}" name="Column10709" dataDxfId="11309" totalsRowDxfId="11308"/>
    <tableColumn id="10731" xr3:uid="{BD3E0889-9BE4-4FB4-BED4-968F756399BC}" name="Column10710" dataDxfId="11307" totalsRowDxfId="11306"/>
    <tableColumn id="10732" xr3:uid="{B6F653C3-F625-402E-B318-60C8902849B1}" name="Column10711" dataDxfId="11305" totalsRowDxfId="11304"/>
    <tableColumn id="10733" xr3:uid="{1796F09D-8275-4A24-B8C1-FEC46608BD64}" name="Column10712" dataDxfId="11303" totalsRowDxfId="11302"/>
    <tableColumn id="10734" xr3:uid="{8219501A-CC18-4F64-A5D6-CC3A603F07D9}" name="Column10713" dataDxfId="11301" totalsRowDxfId="11300"/>
    <tableColumn id="10735" xr3:uid="{74C5E26A-5910-4432-8B72-236B4A97FBB0}" name="Column10714" dataDxfId="11299" totalsRowDxfId="11298"/>
    <tableColumn id="10736" xr3:uid="{4CE3227C-ED6B-4855-A25E-5F8DE2BD877E}" name="Column10715" dataDxfId="11297" totalsRowDxfId="11296"/>
    <tableColumn id="10737" xr3:uid="{53B5352F-AD20-4EC9-811C-73CB36F939EF}" name="Column10716" dataDxfId="11295" totalsRowDxfId="11294"/>
    <tableColumn id="10738" xr3:uid="{06F22603-C04D-4AAB-BD30-A795C86F93CC}" name="Column10717" dataDxfId="11293" totalsRowDxfId="11292"/>
    <tableColumn id="10739" xr3:uid="{14703F75-5676-4EC0-BEE9-F2D30EB71E66}" name="Column10718" dataDxfId="11291" totalsRowDxfId="11290"/>
    <tableColumn id="10740" xr3:uid="{DD501DA6-0E9A-47C8-9029-731107BF8AA6}" name="Column10719" dataDxfId="11289" totalsRowDxfId="11288"/>
    <tableColumn id="10741" xr3:uid="{57DEB891-4443-4431-8B9F-117BBCE9D94D}" name="Column10720" dataDxfId="11287" totalsRowDxfId="11286"/>
    <tableColumn id="10742" xr3:uid="{453FCEF5-96B4-4D3F-A35D-B0BED8280378}" name="Column10721" dataDxfId="11285" totalsRowDxfId="11284"/>
    <tableColumn id="10743" xr3:uid="{6BEAC4A8-2420-4C8E-A5D7-90A48BBEBF3E}" name="Column10722" dataDxfId="11283" totalsRowDxfId="11282"/>
    <tableColumn id="10744" xr3:uid="{6A72E600-4E39-4092-912A-7FEF84BFD708}" name="Column10723" dataDxfId="11281" totalsRowDxfId="11280"/>
    <tableColumn id="10745" xr3:uid="{11444B4D-9BC0-43E3-B7B1-1017EAB82035}" name="Column10724" dataDxfId="11279" totalsRowDxfId="11278"/>
    <tableColumn id="10746" xr3:uid="{CD1FC88F-3AEB-4134-B2B9-7AC5434E9D84}" name="Column10725" dataDxfId="11277" totalsRowDxfId="11276"/>
    <tableColumn id="10747" xr3:uid="{77FBE130-DEB2-44A1-84C4-8D4378AA15C6}" name="Column10726" dataDxfId="11275" totalsRowDxfId="11274"/>
    <tableColumn id="10748" xr3:uid="{3F9A16F3-87B8-40BB-BED8-4764B7A758EA}" name="Column10727" dataDxfId="11273" totalsRowDxfId="11272"/>
    <tableColumn id="10749" xr3:uid="{C7EAD7D7-A222-4639-9A14-CBC6C8EB93DF}" name="Column10728" dataDxfId="11271" totalsRowDxfId="11270"/>
    <tableColumn id="10750" xr3:uid="{62B68722-8AD1-402A-B82E-EBB2457C7182}" name="Column10729" dataDxfId="11269" totalsRowDxfId="11268"/>
    <tableColumn id="10751" xr3:uid="{5D28D3E7-F563-45AE-8176-E2AB951A7254}" name="Column10730" dataDxfId="11267" totalsRowDxfId="11266"/>
    <tableColumn id="10752" xr3:uid="{3D73FAA3-EA0A-4FD7-809F-5F52C08298EF}" name="Column10731" dataDxfId="11265" totalsRowDxfId="11264"/>
    <tableColumn id="10753" xr3:uid="{F260B444-000C-4C4B-8C1B-5DF0FC6D9F2A}" name="Column10732" dataDxfId="11263" totalsRowDxfId="11262"/>
    <tableColumn id="10754" xr3:uid="{3F15A6CF-5FF5-44A6-95BE-867E86348C31}" name="Column10733" dataDxfId="11261" totalsRowDxfId="11260"/>
    <tableColumn id="10755" xr3:uid="{E90F93D1-E0D2-46CD-B9CD-40E73C1AA0A7}" name="Column10734" dataDxfId="11259" totalsRowDxfId="11258"/>
    <tableColumn id="10756" xr3:uid="{6EFB6415-9D5C-4314-88EE-4124916942FE}" name="Column10735" dataDxfId="11257" totalsRowDxfId="11256"/>
    <tableColumn id="10757" xr3:uid="{C0722B19-72D7-477C-8FB2-3475ED3D57C6}" name="Column10736" dataDxfId="11255" totalsRowDxfId="11254"/>
    <tableColumn id="10758" xr3:uid="{4F501E34-9555-4DBA-B12D-42C85932F9BE}" name="Column10737" dataDxfId="11253" totalsRowDxfId="11252"/>
    <tableColumn id="10759" xr3:uid="{378F72B9-BB82-4711-B663-9B2481BEF9ED}" name="Column10738" dataDxfId="11251" totalsRowDxfId="11250"/>
    <tableColumn id="10760" xr3:uid="{4C42A404-25AF-4E36-A013-737D3DD89FB5}" name="Column10739" dataDxfId="11249" totalsRowDxfId="11248"/>
    <tableColumn id="10761" xr3:uid="{B7E25BFF-F333-4D0D-8D4F-3630E86F7C93}" name="Column10740" dataDxfId="11247" totalsRowDxfId="11246"/>
    <tableColumn id="10762" xr3:uid="{83222772-E9C1-4B68-9A16-AABB89B095F8}" name="Column10741" dataDxfId="11245" totalsRowDxfId="11244"/>
    <tableColumn id="10763" xr3:uid="{6C58CC5B-365C-454C-B397-B59A2F2C2FF1}" name="Column10742" dataDxfId="11243" totalsRowDxfId="11242"/>
    <tableColumn id="10764" xr3:uid="{C3F56355-BE92-411F-9E48-F07BD4E4DFC7}" name="Column10743" dataDxfId="11241" totalsRowDxfId="11240"/>
    <tableColumn id="10765" xr3:uid="{203260B9-D371-4221-AFDB-EC55A9ED4D49}" name="Column10744" dataDxfId="11239" totalsRowDxfId="11238"/>
    <tableColumn id="10766" xr3:uid="{7F26C1DD-B0F5-494A-852C-BDA6204B4D21}" name="Column10745" dataDxfId="11237" totalsRowDxfId="11236"/>
    <tableColumn id="10767" xr3:uid="{6E0FD93A-CC9C-446C-A50F-4A45C975FC76}" name="Column10746" dataDxfId="11235" totalsRowDxfId="11234"/>
    <tableColumn id="10768" xr3:uid="{C6E01FF2-79A7-4027-8ED5-EA74F3FC5460}" name="Column10747" dataDxfId="11233" totalsRowDxfId="11232"/>
    <tableColumn id="10769" xr3:uid="{935BEF9E-EA0A-42E4-98C4-18C151FCA5DA}" name="Column10748" dataDxfId="11231" totalsRowDxfId="11230"/>
    <tableColumn id="10770" xr3:uid="{068647FB-DF3B-4893-A326-B03D14DEE58D}" name="Column10749" dataDxfId="11229" totalsRowDxfId="11228"/>
    <tableColumn id="10771" xr3:uid="{A860CE18-AA31-4E8A-AFEA-3106F26B8CD3}" name="Column10750" dataDxfId="11227" totalsRowDxfId="11226"/>
    <tableColumn id="10772" xr3:uid="{610E9579-8600-46AA-BB0A-B1C032B77A52}" name="Column10751" dataDxfId="11225" totalsRowDxfId="11224"/>
    <tableColumn id="10773" xr3:uid="{FF8089F5-5A29-4516-A8C6-F97014CA073F}" name="Column10752" dataDxfId="11223" totalsRowDxfId="11222"/>
    <tableColumn id="10774" xr3:uid="{9FEC2B18-43D7-4817-AA33-D07C64148130}" name="Column10753" dataDxfId="11221" totalsRowDxfId="11220"/>
    <tableColumn id="10775" xr3:uid="{483239F3-B0A6-4DB4-A4ED-A722E36E3BBB}" name="Column10754" dataDxfId="11219" totalsRowDxfId="11218"/>
    <tableColumn id="10776" xr3:uid="{A0F04375-DD68-4BE8-87C3-F0E51D6EB7A4}" name="Column10755" dataDxfId="11217" totalsRowDxfId="11216"/>
    <tableColumn id="10777" xr3:uid="{B93D6C81-5235-4837-8F30-1467E778FB58}" name="Column10756" dataDxfId="11215" totalsRowDxfId="11214"/>
    <tableColumn id="10778" xr3:uid="{FB5036FF-E3F7-44ED-8DF7-66058186263C}" name="Column10757" dataDxfId="11213" totalsRowDxfId="11212"/>
    <tableColumn id="10779" xr3:uid="{3C87C447-B8CC-4F0B-90BE-283D12AA7E38}" name="Column10758" dataDxfId="11211" totalsRowDxfId="11210"/>
    <tableColumn id="10780" xr3:uid="{1E04F30A-758A-44CB-BA09-222AAD97F95B}" name="Column10759" dataDxfId="11209" totalsRowDxfId="11208"/>
    <tableColumn id="10781" xr3:uid="{45A1E101-C83B-4B34-94FC-8107148B827C}" name="Column10760" dataDxfId="11207" totalsRowDxfId="11206"/>
    <tableColumn id="10782" xr3:uid="{80CF01CC-84BA-43F6-9E63-AF20BECA48E0}" name="Column10761" dataDxfId="11205" totalsRowDxfId="11204"/>
    <tableColumn id="10783" xr3:uid="{12BD4780-4B9E-4F7F-AA7A-0E99985EAAF0}" name="Column10762" dataDxfId="11203" totalsRowDxfId="11202"/>
    <tableColumn id="10784" xr3:uid="{92BA673F-0E99-4789-AC4E-73188ED0786B}" name="Column10763" dataDxfId="11201" totalsRowDxfId="11200"/>
    <tableColumn id="10785" xr3:uid="{8A2EDED0-F89A-4BAA-B519-CE469CB6171D}" name="Column10764" dataDxfId="11199" totalsRowDxfId="11198"/>
    <tableColumn id="10786" xr3:uid="{491EDF69-B110-40CD-8988-37539A30DC8C}" name="Column10765" dataDxfId="11197" totalsRowDxfId="11196"/>
    <tableColumn id="10787" xr3:uid="{A4C4616D-0B45-445D-851A-F71C5F5F51B3}" name="Column10766" dataDxfId="11195" totalsRowDxfId="11194"/>
    <tableColumn id="10788" xr3:uid="{B1825B65-8CDE-413C-AF8C-CD211C082FB7}" name="Column10767" dataDxfId="11193" totalsRowDxfId="11192"/>
    <tableColumn id="10789" xr3:uid="{CB6CFB1C-5888-4A30-8720-DC19716254EF}" name="Column10768" dataDxfId="11191" totalsRowDxfId="11190"/>
    <tableColumn id="10790" xr3:uid="{25365632-650E-40BD-A9AE-17449ED44D26}" name="Column10769" dataDxfId="11189" totalsRowDxfId="11188"/>
    <tableColumn id="10791" xr3:uid="{07FE6B42-FEFA-4AC5-A126-40D180CDD2E1}" name="Column10770" dataDxfId="11187" totalsRowDxfId="11186"/>
    <tableColumn id="10792" xr3:uid="{71E3DADB-9494-44AA-8A9E-A96ED49CCD07}" name="Column10771" dataDxfId="11185" totalsRowDxfId="11184"/>
    <tableColumn id="10793" xr3:uid="{26884C98-1C30-476B-AE49-A08158334994}" name="Column10772" dataDxfId="11183" totalsRowDxfId="11182"/>
    <tableColumn id="10794" xr3:uid="{7CF5FEAF-9A07-4786-8F9D-52728EB27933}" name="Column10773" dataDxfId="11181" totalsRowDxfId="11180"/>
    <tableColumn id="10795" xr3:uid="{88A23490-8F22-4F45-B55E-B48F249C37B4}" name="Column10774" dataDxfId="11179" totalsRowDxfId="11178"/>
    <tableColumn id="10796" xr3:uid="{F764DA03-D6DB-449F-8875-2F269EB9D30B}" name="Column10775" dataDxfId="11177" totalsRowDxfId="11176"/>
    <tableColumn id="10797" xr3:uid="{D4DFB7D3-B072-4354-BA04-F90BEE2BED30}" name="Column10776" dataDxfId="11175" totalsRowDxfId="11174"/>
    <tableColumn id="10798" xr3:uid="{E8CAD650-555C-4964-8C27-6C463D2018C4}" name="Column10777" dataDxfId="11173" totalsRowDxfId="11172"/>
    <tableColumn id="10799" xr3:uid="{FE5C1AB2-8B4C-4A9C-8D74-35A053E8E609}" name="Column10778" dataDxfId="11171" totalsRowDxfId="11170"/>
    <tableColumn id="10800" xr3:uid="{AFE23F81-6BD5-4B3C-A12F-D3E0135B197C}" name="Column10779" dataDxfId="11169" totalsRowDxfId="11168"/>
    <tableColumn id="10801" xr3:uid="{A246CC26-8B01-446A-8F6C-FEB14B516498}" name="Column10780" dataDxfId="11167" totalsRowDxfId="11166"/>
    <tableColumn id="10802" xr3:uid="{A9957C76-1A88-4A32-8504-6D5548BF889B}" name="Column10781" dataDxfId="11165" totalsRowDxfId="11164"/>
    <tableColumn id="10803" xr3:uid="{7C0B69F3-F3C7-44DE-A9A3-BF7F0E01E3D0}" name="Column10782" dataDxfId="11163" totalsRowDxfId="11162"/>
    <tableColumn id="10804" xr3:uid="{81F24A94-443D-444A-AB53-58008B5B00E8}" name="Column10783" dataDxfId="11161" totalsRowDxfId="11160"/>
    <tableColumn id="10805" xr3:uid="{5352351F-239F-4F03-A74D-0EAAEAF829B8}" name="Column10784" dataDxfId="11159" totalsRowDxfId="11158"/>
    <tableColumn id="10806" xr3:uid="{97817F4F-530E-4D98-8D05-2656FA53CAD5}" name="Column10785" dataDxfId="11157" totalsRowDxfId="11156"/>
    <tableColumn id="10807" xr3:uid="{D1D191B0-7B45-4415-949D-8E7F74F6163A}" name="Column10786" dataDxfId="11155" totalsRowDxfId="11154"/>
    <tableColumn id="10808" xr3:uid="{1715572F-2036-4B79-97A6-AC435EA5029D}" name="Column10787" dataDxfId="11153" totalsRowDxfId="11152"/>
    <tableColumn id="10809" xr3:uid="{017EE02C-A5BD-4508-BB12-0E04B30AF10A}" name="Column10788" dataDxfId="11151" totalsRowDxfId="11150"/>
    <tableColumn id="10810" xr3:uid="{1763F24D-2BDC-4E1B-92B0-393863A0E90E}" name="Column10789" dataDxfId="11149" totalsRowDxfId="11148"/>
    <tableColumn id="10811" xr3:uid="{A67520F0-85A5-4B48-92AB-0E4470C18A7E}" name="Column10790" dataDxfId="11147" totalsRowDxfId="11146"/>
    <tableColumn id="10812" xr3:uid="{11F9C4F1-1175-4D3B-8D98-BD14D3235287}" name="Column10791" dataDxfId="11145" totalsRowDxfId="11144"/>
    <tableColumn id="10813" xr3:uid="{32596359-8633-4325-8BE9-13B838CF9458}" name="Column10792" dataDxfId="11143" totalsRowDxfId="11142"/>
    <tableColumn id="10814" xr3:uid="{8F3BFFEB-9DC7-4890-A3D8-522463CD024A}" name="Column10793" dataDxfId="11141" totalsRowDxfId="11140"/>
    <tableColumn id="10815" xr3:uid="{46214D6C-0103-40FD-A0AC-B156237695DC}" name="Column10794" dataDxfId="11139" totalsRowDxfId="11138"/>
    <tableColumn id="10816" xr3:uid="{AE0E4A92-681B-4774-B296-CEDFB5272759}" name="Column10795" dataDxfId="11137" totalsRowDxfId="11136"/>
    <tableColumn id="10817" xr3:uid="{88C04F88-35C0-4894-A8B0-EC383D89C239}" name="Column10796" dataDxfId="11135" totalsRowDxfId="11134"/>
    <tableColumn id="10818" xr3:uid="{817F7D26-653C-4195-8159-ECD6BD5E9D62}" name="Column10797" dataDxfId="11133" totalsRowDxfId="11132"/>
    <tableColumn id="10819" xr3:uid="{F3EE4359-4976-4B3C-9FFD-F506B34DD1C3}" name="Column10798" dataDxfId="11131" totalsRowDxfId="11130"/>
    <tableColumn id="10820" xr3:uid="{A63D9C64-DD95-45A7-BA85-55CA4597B0B5}" name="Column10799" dataDxfId="11129" totalsRowDxfId="11128"/>
    <tableColumn id="10821" xr3:uid="{1641DF95-E9E3-4F2E-9F39-2C5E0E1C993D}" name="Column10800" dataDxfId="11127" totalsRowDxfId="11126"/>
    <tableColumn id="10822" xr3:uid="{5969BBB4-482A-4AC9-A3EB-FBB2769780D0}" name="Column10801" dataDxfId="11125" totalsRowDxfId="11124"/>
    <tableColumn id="10823" xr3:uid="{FA89075F-3372-4460-9B96-92E3568F296A}" name="Column10802" dataDxfId="11123" totalsRowDxfId="11122"/>
    <tableColumn id="10824" xr3:uid="{157F7CDF-A1D3-47C4-A702-33539A7CB5D1}" name="Column10803" dataDxfId="11121" totalsRowDxfId="11120"/>
    <tableColumn id="10825" xr3:uid="{E0A93923-4B7B-498B-8DA9-08C2A6269C47}" name="Column10804" dataDxfId="11119" totalsRowDxfId="11118"/>
    <tableColumn id="10826" xr3:uid="{63B7049E-2541-4BB7-836A-0FEAD745EF5C}" name="Column10805" dataDxfId="11117" totalsRowDxfId="11116"/>
    <tableColumn id="10827" xr3:uid="{B83F588F-642C-4B9B-984A-5EFDAC7EA91B}" name="Column10806" dataDxfId="11115" totalsRowDxfId="11114"/>
    <tableColumn id="10828" xr3:uid="{FA573DBF-32FF-4A6C-B5F1-0A331F5E7DD0}" name="Column10807" dataDxfId="11113" totalsRowDxfId="11112"/>
    <tableColumn id="10829" xr3:uid="{61B9924D-B165-4375-A07D-B0AA46F9E4CE}" name="Column10808" dataDxfId="11111" totalsRowDxfId="11110"/>
    <tableColumn id="10830" xr3:uid="{8C592ECD-FD48-4A9A-B5F9-175A52B7625E}" name="Column10809" dataDxfId="11109" totalsRowDxfId="11108"/>
    <tableColumn id="10831" xr3:uid="{24277C39-504D-4A3B-BE7A-D409B1EAEE71}" name="Column10810" dataDxfId="11107" totalsRowDxfId="11106"/>
    <tableColumn id="10832" xr3:uid="{11B099DB-A500-4B01-AF23-8C498571B74A}" name="Column10811" dataDxfId="11105" totalsRowDxfId="11104"/>
    <tableColumn id="10833" xr3:uid="{67A46D32-A455-488C-94C2-3949CDAE18D1}" name="Column10812" dataDxfId="11103" totalsRowDxfId="11102"/>
    <tableColumn id="10834" xr3:uid="{D62E3A78-FE1A-4DFB-B04A-297A53BDC4B4}" name="Column10813" dataDxfId="11101" totalsRowDxfId="11100"/>
    <tableColumn id="10835" xr3:uid="{0D796DB7-D21A-4589-9D64-66E5BE8A0E39}" name="Column10814" dataDxfId="11099" totalsRowDxfId="11098"/>
    <tableColumn id="10836" xr3:uid="{3D2A7797-3DDC-42B3-9B33-8085C73ACF7A}" name="Column10815" dataDxfId="11097" totalsRowDxfId="11096"/>
    <tableColumn id="10837" xr3:uid="{823CEFB5-353B-4DFA-9AD8-984FDAD0E79A}" name="Column10816" dataDxfId="11095" totalsRowDxfId="11094"/>
    <tableColumn id="10838" xr3:uid="{8FD2EB22-D17D-4946-B438-1FD4FB94B70D}" name="Column10817" dataDxfId="11093" totalsRowDxfId="11092"/>
    <tableColumn id="10839" xr3:uid="{FA4231CB-4B87-407E-AA91-EE5C8F742A8C}" name="Column10818" dataDxfId="11091" totalsRowDxfId="11090"/>
    <tableColumn id="10840" xr3:uid="{1CDA09DC-6460-4417-A47D-331D4B4E5500}" name="Column10819" dataDxfId="11089" totalsRowDxfId="11088"/>
    <tableColumn id="10841" xr3:uid="{AE570193-957C-46DA-8EBC-C55E5CF996FC}" name="Column10820" dataDxfId="11087" totalsRowDxfId="11086"/>
    <tableColumn id="10842" xr3:uid="{CA8F2FAB-406B-45F6-AF4A-7297B92B77D4}" name="Column10821" dataDxfId="11085" totalsRowDxfId="11084"/>
    <tableColumn id="10843" xr3:uid="{24FB945A-736D-436A-A077-FFB0015EAB66}" name="Column10822" dataDxfId="11083" totalsRowDxfId="11082"/>
    <tableColumn id="10844" xr3:uid="{4EF6A8FC-6E7D-4E27-B03A-92E3C5B011CC}" name="Column10823" dataDxfId="11081" totalsRowDxfId="11080"/>
    <tableColumn id="10845" xr3:uid="{95E08D45-E5B0-4D80-BA2A-E19B8A72E637}" name="Column10824" dataDxfId="11079" totalsRowDxfId="11078"/>
    <tableColumn id="10846" xr3:uid="{0E2D0C1E-6DE0-4EA9-8CF8-1F60118E2F37}" name="Column10825" dataDxfId="11077" totalsRowDxfId="11076"/>
    <tableColumn id="10847" xr3:uid="{373DEAAE-999C-49EB-BA0D-6F04043E2FA5}" name="Column10826" dataDxfId="11075" totalsRowDxfId="11074"/>
    <tableColumn id="10848" xr3:uid="{7F0164AD-FF1C-4395-8AD0-45AAA5B3D666}" name="Column10827" dataDxfId="11073" totalsRowDxfId="11072"/>
    <tableColumn id="10849" xr3:uid="{79086B82-8201-4E87-929E-19E994154959}" name="Column10828" dataDxfId="11071" totalsRowDxfId="11070"/>
    <tableColumn id="10850" xr3:uid="{7D5B323E-A17E-48ED-B29D-3537512D89DA}" name="Column10829" dataDxfId="11069" totalsRowDxfId="11068"/>
    <tableColumn id="10851" xr3:uid="{E12E1C86-6EF9-4058-BD3A-82EEC60A3B8D}" name="Column10830" dataDxfId="11067" totalsRowDxfId="11066"/>
    <tableColumn id="10852" xr3:uid="{F78101EF-EA66-4E6A-BD38-27342ABF6DCD}" name="Column10831" dataDxfId="11065" totalsRowDxfId="11064"/>
    <tableColumn id="10853" xr3:uid="{62098872-870F-4306-B4EF-2617EB6572E4}" name="Column10832" dataDxfId="11063" totalsRowDxfId="11062"/>
    <tableColumn id="10854" xr3:uid="{FFA88FAF-67E9-48BB-9682-B5F82788031C}" name="Column10833" dataDxfId="11061" totalsRowDxfId="11060"/>
    <tableColumn id="10855" xr3:uid="{7C29B195-AC2C-4FC8-809A-95756634172C}" name="Column10834" dataDxfId="11059" totalsRowDxfId="11058"/>
    <tableColumn id="10856" xr3:uid="{19A772A9-BF0E-4D26-BCB2-7B0A39607A79}" name="Column10835" dataDxfId="11057" totalsRowDxfId="11056"/>
    <tableColumn id="10857" xr3:uid="{CFAD5513-355C-4A46-9F39-389C3FB7A9D5}" name="Column10836" dataDxfId="11055" totalsRowDxfId="11054"/>
    <tableColumn id="10858" xr3:uid="{456DD2B2-7FEB-41B3-96E4-391C2DA5751F}" name="Column10837" dataDxfId="11053" totalsRowDxfId="11052"/>
    <tableColumn id="10859" xr3:uid="{ABBEEDF1-8076-4C5C-B94C-A85166C13FAB}" name="Column10838" dataDxfId="11051" totalsRowDxfId="11050"/>
    <tableColumn id="10860" xr3:uid="{A5D02169-D4D8-4250-89D6-8C35796E74E6}" name="Column10839" dataDxfId="11049" totalsRowDxfId="11048"/>
    <tableColumn id="10861" xr3:uid="{34E9C0EE-4468-43F4-9BA2-009112B691A5}" name="Column10840" dataDxfId="11047" totalsRowDxfId="11046"/>
    <tableColumn id="10862" xr3:uid="{9840A9CE-7FBF-4764-8C78-0C1DB444980A}" name="Column10841" dataDxfId="11045" totalsRowDxfId="11044"/>
    <tableColumn id="10863" xr3:uid="{F9C1E4A2-94A8-4088-BFAF-F01768500C6C}" name="Column10842" dataDxfId="11043" totalsRowDxfId="11042"/>
    <tableColumn id="10864" xr3:uid="{159255C8-3FD9-4291-AD26-0FF818546D6C}" name="Column10843" dataDxfId="11041" totalsRowDxfId="11040"/>
    <tableColumn id="10865" xr3:uid="{2597D5A0-8099-4012-AB5B-9B16AE27AC46}" name="Column10844" dataDxfId="11039" totalsRowDxfId="11038"/>
    <tableColumn id="10866" xr3:uid="{572C5926-7F3E-4743-ACB0-26CCCB3281B2}" name="Column10845" dataDxfId="11037" totalsRowDxfId="11036"/>
    <tableColumn id="10867" xr3:uid="{0BEFA1E4-D3BE-4BA3-8146-304829DA45D0}" name="Column10846" dataDxfId="11035" totalsRowDxfId="11034"/>
    <tableColumn id="10868" xr3:uid="{FBEFFFB8-990A-4C95-A53D-99C95F84F9D9}" name="Column10847" dataDxfId="11033" totalsRowDxfId="11032"/>
    <tableColumn id="10869" xr3:uid="{C29A8272-31F1-4E65-8AB0-8ADA9191E7B4}" name="Column10848" dataDxfId="11031" totalsRowDxfId="11030"/>
    <tableColumn id="10870" xr3:uid="{133BF717-498E-4A6F-B8FB-23E3DF359C73}" name="Column10849" dataDxfId="11029" totalsRowDxfId="11028"/>
    <tableColumn id="10871" xr3:uid="{FDEFDF61-DAED-4308-A3B9-0839B39D9242}" name="Column10850" dataDxfId="11027" totalsRowDxfId="11026"/>
    <tableColumn id="10872" xr3:uid="{1DFA7F6F-1E4F-44FB-A181-2A037B7FECFB}" name="Column10851" dataDxfId="11025" totalsRowDxfId="11024"/>
    <tableColumn id="10873" xr3:uid="{337A13AE-15C4-4987-86D5-15DF8CBFD274}" name="Column10852" dataDxfId="11023" totalsRowDxfId="11022"/>
    <tableColumn id="10874" xr3:uid="{9740C329-1E99-4C65-9CBC-B771A1F4F81F}" name="Column10853" dataDxfId="11021" totalsRowDxfId="11020"/>
    <tableColumn id="10875" xr3:uid="{3CAA4789-6C35-4C7B-A89F-76E7D11558C4}" name="Column10854" dataDxfId="11019" totalsRowDxfId="11018"/>
    <tableColumn id="10876" xr3:uid="{11DEE218-C1E5-4226-97CD-D90775F4F697}" name="Column10855" dataDxfId="11017" totalsRowDxfId="11016"/>
    <tableColumn id="10877" xr3:uid="{B2E6F7A9-44EF-4FE8-9A11-C1D647C7ED26}" name="Column10856" dataDxfId="11015" totalsRowDxfId="11014"/>
    <tableColumn id="10878" xr3:uid="{DD989468-F0A4-4930-9C31-62A9B3204611}" name="Column10857" dataDxfId="11013" totalsRowDxfId="11012"/>
    <tableColumn id="10879" xr3:uid="{D689DFE4-6960-4F9B-AA54-F6F34F8E5A25}" name="Column10858" dataDxfId="11011" totalsRowDxfId="11010"/>
    <tableColumn id="10880" xr3:uid="{FDE31639-F1C7-434A-BD7C-87AB702276F9}" name="Column10859" dataDxfId="11009" totalsRowDxfId="11008"/>
    <tableColumn id="10881" xr3:uid="{F3A1B7EE-76DF-4008-961C-B71586B5F528}" name="Column10860" dataDxfId="11007" totalsRowDxfId="11006"/>
    <tableColumn id="10882" xr3:uid="{B58C6D0E-BA95-47A4-A7ED-25699FF2E836}" name="Column10861" dataDxfId="11005" totalsRowDxfId="11004"/>
    <tableColumn id="10883" xr3:uid="{887C5A5C-85D0-4020-A773-ED60CDB77B0B}" name="Column10862" dataDxfId="11003" totalsRowDxfId="11002"/>
    <tableColumn id="10884" xr3:uid="{71A8E68E-8091-4369-B59F-9F59BEBBAEA0}" name="Column10863" dataDxfId="11001" totalsRowDxfId="11000"/>
    <tableColumn id="10885" xr3:uid="{DFD5CB74-CB5D-4A3A-92E1-B83416C1AA61}" name="Column10864" dataDxfId="10999" totalsRowDxfId="10998"/>
    <tableColumn id="10886" xr3:uid="{7860B995-10F5-4595-9F2B-120A46B799EB}" name="Column10865" dataDxfId="10997" totalsRowDxfId="10996"/>
    <tableColumn id="10887" xr3:uid="{502C9221-D64F-4E9A-B048-1B6827B20F42}" name="Column10866" dataDxfId="10995" totalsRowDxfId="10994"/>
    <tableColumn id="10888" xr3:uid="{9E1A3F9F-5846-43DF-8DC9-5FF75C29C4FD}" name="Column10867" dataDxfId="10993" totalsRowDxfId="10992"/>
    <tableColumn id="10889" xr3:uid="{55B05CD1-A6D6-49A5-8D4D-BC2A3CBF2ADE}" name="Column10868" dataDxfId="10991" totalsRowDxfId="10990"/>
    <tableColumn id="10890" xr3:uid="{D8921ABB-FF1E-4926-80D1-817EAB97DA57}" name="Column10869" dataDxfId="10989" totalsRowDxfId="10988"/>
    <tableColumn id="10891" xr3:uid="{3428B4D0-FD6E-4EB4-8675-1CF0E1E9DC97}" name="Column10870" dataDxfId="10987" totalsRowDxfId="10986"/>
    <tableColumn id="10892" xr3:uid="{075E769D-8C10-40AF-8E1F-518DDE29BA07}" name="Column10871" dataDxfId="10985" totalsRowDxfId="10984"/>
    <tableColumn id="10893" xr3:uid="{D48294FC-10F6-4B10-9C4D-D55AF4CC03E3}" name="Column10872" dataDxfId="10983" totalsRowDxfId="10982"/>
    <tableColumn id="10894" xr3:uid="{B8E7E4A8-6F67-449D-A7E0-88917EE967E2}" name="Column10873" dataDxfId="10981" totalsRowDxfId="10980"/>
    <tableColumn id="10895" xr3:uid="{B425B06B-3CE6-4CA6-9281-1E6747812CD0}" name="Column10874" dataDxfId="10979" totalsRowDxfId="10978"/>
    <tableColumn id="10896" xr3:uid="{AD948683-7A72-4A2D-9309-563DC27D420E}" name="Column10875" dataDxfId="10977" totalsRowDxfId="10976"/>
    <tableColumn id="10897" xr3:uid="{AB2CA9ED-664B-4640-87AC-87E0833BF8E1}" name="Column10876" dataDxfId="10975" totalsRowDxfId="10974"/>
    <tableColumn id="10898" xr3:uid="{F08E5806-8FBB-4C3D-8C3D-A8FAB0FAC845}" name="Column10877" dataDxfId="10973" totalsRowDxfId="10972"/>
    <tableColumn id="10899" xr3:uid="{18651179-D65D-4FCE-9036-2332311EEF45}" name="Column10878" dataDxfId="10971" totalsRowDxfId="10970"/>
    <tableColumn id="10900" xr3:uid="{31EB9BEF-72C5-43D5-B771-632116A17FF4}" name="Column10879" dataDxfId="10969" totalsRowDxfId="10968"/>
    <tableColumn id="10901" xr3:uid="{F5A63FFE-BBEA-4DEE-9A9E-CA3360364FEC}" name="Column10880" dataDxfId="10967" totalsRowDxfId="10966"/>
    <tableColumn id="10902" xr3:uid="{A15A0EB0-F0DF-4C06-9126-12DC236FC283}" name="Column10881" dataDxfId="10965" totalsRowDxfId="10964"/>
    <tableColumn id="10903" xr3:uid="{DF4A6CEE-6537-4ED1-976B-2592DBD2D83D}" name="Column10882" dataDxfId="10963" totalsRowDxfId="10962"/>
    <tableColumn id="10904" xr3:uid="{683031B1-D22F-4FD7-BF1F-EA471621E930}" name="Column10883" dataDxfId="10961" totalsRowDxfId="10960"/>
    <tableColumn id="10905" xr3:uid="{22236170-1594-43B3-A47B-2912A64064B5}" name="Column10884" dataDxfId="10959" totalsRowDxfId="10958"/>
    <tableColumn id="10906" xr3:uid="{9251221C-581C-4D18-B440-A32AA22488EE}" name="Column10885" dataDxfId="10957" totalsRowDxfId="10956"/>
    <tableColumn id="10907" xr3:uid="{1597267E-E0F7-4C5B-B1A0-E29ABCEF6246}" name="Column10886" dataDxfId="10955" totalsRowDxfId="10954"/>
    <tableColumn id="10908" xr3:uid="{6E6E4CAD-DE91-471A-A3C3-DD73D89B1CCF}" name="Column10887" dataDxfId="10953" totalsRowDxfId="10952"/>
    <tableColumn id="10909" xr3:uid="{DC09DC7F-BA8C-4DCD-9BD3-9CC6F6B156C3}" name="Column10888" dataDxfId="10951" totalsRowDxfId="10950"/>
    <tableColumn id="10910" xr3:uid="{B5B5B5B2-6FC1-4E03-A1F7-6C0CF4638D5B}" name="Column10889" dataDxfId="10949" totalsRowDxfId="10948"/>
    <tableColumn id="10911" xr3:uid="{9D1EB4C6-0F63-40DA-ADA1-3C67C290BA90}" name="Column10890" dataDxfId="10947" totalsRowDxfId="10946"/>
    <tableColumn id="10912" xr3:uid="{456A8C89-1E68-484C-AF28-26476B85CB96}" name="Column10891" dataDxfId="10945" totalsRowDxfId="10944"/>
    <tableColumn id="10913" xr3:uid="{F7B469F3-7A47-4534-AD33-54839F285C3F}" name="Column10892" dataDxfId="10943" totalsRowDxfId="10942"/>
    <tableColumn id="10914" xr3:uid="{BCE92E0D-D081-419E-9221-839107914776}" name="Column10893" dataDxfId="10941" totalsRowDxfId="10940"/>
    <tableColumn id="10915" xr3:uid="{B67642BA-243E-4CD2-A28B-A3A226E2F183}" name="Column10894" dataDxfId="10939" totalsRowDxfId="10938"/>
    <tableColumn id="10916" xr3:uid="{9491BB11-6BB3-47EA-9C80-1B07A2088E5F}" name="Column10895" dataDxfId="10937" totalsRowDxfId="10936"/>
    <tableColumn id="10917" xr3:uid="{7AB3E29E-166E-4CCE-A467-6FD948B3DEFF}" name="Column10896" dataDxfId="10935" totalsRowDxfId="10934"/>
    <tableColumn id="10918" xr3:uid="{BF70237F-0B6C-4BC3-938C-FA49000193A8}" name="Column10897" dataDxfId="10933" totalsRowDxfId="10932"/>
    <tableColumn id="10919" xr3:uid="{36AB3AA1-C803-42EC-9EB8-165C43D8C17A}" name="Column10898" dataDxfId="10931" totalsRowDxfId="10930"/>
    <tableColumn id="10920" xr3:uid="{0AE19C48-BD3B-4F3C-8C22-543C402E4494}" name="Column10899" dataDxfId="10929" totalsRowDxfId="10928"/>
    <tableColumn id="10921" xr3:uid="{226343DE-F671-4D41-95E9-D814C7F8A17F}" name="Column10900" dataDxfId="10927" totalsRowDxfId="10926"/>
    <tableColumn id="10922" xr3:uid="{A3C4DEF5-991C-4B0E-B082-0DA713B4C89B}" name="Column10901" dataDxfId="10925" totalsRowDxfId="10924"/>
    <tableColumn id="10923" xr3:uid="{7EF5F72B-B23B-497B-BEEC-B93895D13CDB}" name="Column10902" dataDxfId="10923" totalsRowDxfId="10922"/>
    <tableColumn id="10924" xr3:uid="{70441D93-9786-4B52-AC51-6983E258DC98}" name="Column10903" dataDxfId="10921" totalsRowDxfId="10920"/>
    <tableColumn id="10925" xr3:uid="{11EA3BF3-FA57-445F-B48E-151CD497E3F2}" name="Column10904" dataDxfId="10919" totalsRowDxfId="10918"/>
    <tableColumn id="10926" xr3:uid="{5BCE4073-8D33-4093-8520-A494FF225A8B}" name="Column10905" dataDxfId="10917" totalsRowDxfId="10916"/>
    <tableColumn id="10927" xr3:uid="{6F9DA807-06E0-4149-90DF-DFC32BB9A63E}" name="Column10906" dataDxfId="10915" totalsRowDxfId="10914"/>
    <tableColumn id="10928" xr3:uid="{C8B55205-0289-4A02-B04D-F7B13C6ED6DE}" name="Column10907" dataDxfId="10913" totalsRowDxfId="10912"/>
    <tableColumn id="10929" xr3:uid="{3D291163-1365-47A0-BD99-61EA8C81781D}" name="Column10908" dataDxfId="10911" totalsRowDxfId="10910"/>
    <tableColumn id="10930" xr3:uid="{FE542FEC-63DC-475C-A1A0-F1657F6AFFB8}" name="Column10909" dataDxfId="10909" totalsRowDxfId="10908"/>
    <tableColumn id="10931" xr3:uid="{1810BED3-DB32-4AA5-8B71-88C2E46E6C4C}" name="Column10910" dataDxfId="10907" totalsRowDxfId="10906"/>
    <tableColumn id="10932" xr3:uid="{FCFA5BDE-FDEE-41D9-87B2-BE5815430464}" name="Column10911" dataDxfId="10905" totalsRowDxfId="10904"/>
    <tableColumn id="10933" xr3:uid="{2C23A243-A356-4B20-AC4B-991A07628824}" name="Column10912" dataDxfId="10903" totalsRowDxfId="10902"/>
    <tableColumn id="10934" xr3:uid="{D8196A38-410C-4D0A-8571-59A665CFC61C}" name="Column10913" dataDxfId="10901" totalsRowDxfId="10900"/>
    <tableColumn id="10935" xr3:uid="{A90DA4C6-D66A-4302-A0D8-8EE8F7109BE4}" name="Column10914" dataDxfId="10899" totalsRowDxfId="10898"/>
    <tableColumn id="10936" xr3:uid="{11C70B02-C63E-4722-83C4-87F5B80D7AF2}" name="Column10915" dataDxfId="10897" totalsRowDxfId="10896"/>
    <tableColumn id="10937" xr3:uid="{50708FFE-0417-433A-85A5-10ED26933531}" name="Column10916" dataDxfId="10895" totalsRowDxfId="10894"/>
    <tableColumn id="10938" xr3:uid="{41FE6069-C582-4CA1-9590-AEF91C151DFA}" name="Column10917" dataDxfId="10893" totalsRowDxfId="10892"/>
    <tableColumn id="10939" xr3:uid="{4A895233-B749-4470-B342-4FC4E6635C25}" name="Column10918" dataDxfId="10891" totalsRowDxfId="10890"/>
    <tableColumn id="10940" xr3:uid="{6B00B0F0-53E5-48AE-BDCC-1069D254333E}" name="Column10919" dataDxfId="10889" totalsRowDxfId="10888"/>
    <tableColumn id="10941" xr3:uid="{209E168E-8A01-4B07-B1F7-67CA1D958EDC}" name="Column10920" dataDxfId="10887" totalsRowDxfId="10886"/>
    <tableColumn id="10942" xr3:uid="{AA98F65F-4319-47FE-B410-BC5E923F8FA5}" name="Column10921" dataDxfId="10885" totalsRowDxfId="10884"/>
    <tableColumn id="10943" xr3:uid="{BC8F603A-0F84-4B68-AE64-93560B05C32C}" name="Column10922" dataDxfId="10883" totalsRowDxfId="10882"/>
    <tableColumn id="10944" xr3:uid="{235FDBE0-2639-46F5-A771-54016DD46BF4}" name="Column10923" dataDxfId="10881" totalsRowDxfId="10880"/>
    <tableColumn id="10945" xr3:uid="{A191D1AE-8074-45F8-82CA-3EB9B8F15414}" name="Column10924" dataDxfId="10879" totalsRowDxfId="10878"/>
    <tableColumn id="10946" xr3:uid="{AC1ED0D1-8349-4D74-87E5-A944D9129024}" name="Column10925" dataDxfId="10877" totalsRowDxfId="10876"/>
    <tableColumn id="10947" xr3:uid="{702ED181-57A8-4945-9F60-092A0A25274E}" name="Column10926" dataDxfId="10875" totalsRowDxfId="10874"/>
    <tableColumn id="10948" xr3:uid="{B65054EC-8AA4-4BDF-83D0-B1F4B13D8894}" name="Column10927" dataDxfId="10873" totalsRowDxfId="10872"/>
    <tableColumn id="10949" xr3:uid="{278A0B33-2D65-4491-BA02-A60CA446D78F}" name="Column10928" dataDxfId="10871" totalsRowDxfId="10870"/>
    <tableColumn id="10950" xr3:uid="{03663A56-B61D-4B2D-A4CD-92FFD91361E4}" name="Column10929" dataDxfId="10869" totalsRowDxfId="10868"/>
    <tableColumn id="10951" xr3:uid="{EB5DD8B3-FDD7-4470-8687-31EAA4E75EB2}" name="Column10930" dataDxfId="10867" totalsRowDxfId="10866"/>
    <tableColumn id="10952" xr3:uid="{434BD2A3-13E8-4DF4-BC80-C79D7C82F180}" name="Column10931" dataDxfId="10865" totalsRowDxfId="10864"/>
    <tableColumn id="10953" xr3:uid="{4CC7F2C8-D421-46C9-B53E-50AF865CCC11}" name="Column10932" dataDxfId="10863" totalsRowDxfId="10862"/>
    <tableColumn id="10954" xr3:uid="{01D20637-CD1C-4EA6-AD4E-80A5A6D3489C}" name="Column10933" dataDxfId="10861" totalsRowDxfId="10860"/>
    <tableColumn id="10955" xr3:uid="{92D1C2E6-1CFB-4528-8BE7-C61810939248}" name="Column10934" dataDxfId="10859" totalsRowDxfId="10858"/>
    <tableColumn id="10956" xr3:uid="{2FB2D687-E65F-4C7E-98C9-916EF1CC27B0}" name="Column10935" dataDxfId="10857" totalsRowDxfId="10856"/>
    <tableColumn id="10957" xr3:uid="{9072D006-075E-40FE-8ED7-DFE1280B3609}" name="Column10936" dataDxfId="10855" totalsRowDxfId="10854"/>
    <tableColumn id="10958" xr3:uid="{FDC778C0-3917-4645-97B6-E71102E20D4E}" name="Column10937" dataDxfId="10853" totalsRowDxfId="10852"/>
    <tableColumn id="10959" xr3:uid="{6F6F858C-7652-4BD3-8A94-B710063020FF}" name="Column10938" dataDxfId="10851" totalsRowDxfId="10850"/>
    <tableColumn id="10960" xr3:uid="{C3FE0B72-BBEA-46BA-A411-F42E218E74DE}" name="Column10939" dataDxfId="10849" totalsRowDxfId="10848"/>
    <tableColumn id="10961" xr3:uid="{1ED76604-BFDE-4445-A10F-DB52E3FBE5C4}" name="Column10940" dataDxfId="10847" totalsRowDxfId="10846"/>
    <tableColumn id="10962" xr3:uid="{39441CDC-0ABE-41D7-9D66-B577517C801B}" name="Column10941" dataDxfId="10845" totalsRowDxfId="10844"/>
    <tableColumn id="10963" xr3:uid="{4008B928-1935-43B8-9AED-00234DC36DCE}" name="Column10942" dataDxfId="10843" totalsRowDxfId="10842"/>
    <tableColumn id="10964" xr3:uid="{6E94AC2F-1C54-40E8-A31A-BF9F7161F507}" name="Column10943" dataDxfId="10841" totalsRowDxfId="10840"/>
    <tableColumn id="10965" xr3:uid="{9285A14A-FB8D-4D2D-BBCA-41ED34EE51F5}" name="Column10944" dataDxfId="10839" totalsRowDxfId="10838"/>
    <tableColumn id="10966" xr3:uid="{C26ACB06-A2C9-41A2-B892-E1E70E7CB9CF}" name="Column10945" dataDxfId="10837" totalsRowDxfId="10836"/>
    <tableColumn id="10967" xr3:uid="{AB88F179-31CC-463F-B43B-0A83B808EC7B}" name="Column10946" dataDxfId="10835" totalsRowDxfId="10834"/>
    <tableColumn id="10968" xr3:uid="{7AB0FB28-7BF2-4D33-8EE4-E852BA1657A4}" name="Column10947" dataDxfId="10833" totalsRowDxfId="10832"/>
    <tableColumn id="10969" xr3:uid="{30E33236-79A0-4369-9756-BEC07E0CA6A4}" name="Column10948" dataDxfId="10831" totalsRowDxfId="10830"/>
    <tableColumn id="10970" xr3:uid="{CBF690B9-D2FD-49F3-8C2D-B6A816899A1C}" name="Column10949" dataDxfId="10829" totalsRowDxfId="10828"/>
    <tableColumn id="10971" xr3:uid="{60B16075-DA7E-40EE-AEE1-5A8250625B82}" name="Column10950" dataDxfId="10827" totalsRowDxfId="10826"/>
    <tableColumn id="10972" xr3:uid="{43BB2B23-81B7-4A77-A73A-EE30A0A0488B}" name="Column10951" dataDxfId="10825" totalsRowDxfId="10824"/>
    <tableColumn id="10973" xr3:uid="{78AB88AF-AB0F-4851-983D-A742A8CA21DB}" name="Column10952" dataDxfId="10823" totalsRowDxfId="10822"/>
    <tableColumn id="10974" xr3:uid="{C5D8ADB1-6AAF-4F9D-B312-5426FF0A8412}" name="Column10953" dataDxfId="10821" totalsRowDxfId="10820"/>
    <tableColumn id="10975" xr3:uid="{32E51C34-18C4-4DC3-AD88-0FD33FC4FF0F}" name="Column10954" dataDxfId="10819" totalsRowDxfId="10818"/>
    <tableColumn id="10976" xr3:uid="{4E97E6B0-D501-4B62-80FE-39D3DF686E37}" name="Column10955" dataDxfId="10817" totalsRowDxfId="10816"/>
    <tableColumn id="10977" xr3:uid="{0832536F-2B5E-43CB-A6B0-177BDD8C2541}" name="Column10956" dataDxfId="10815" totalsRowDxfId="10814"/>
    <tableColumn id="10978" xr3:uid="{CF1822CC-07FF-4851-9F41-A1FCD83BD9DC}" name="Column10957" dataDxfId="10813" totalsRowDxfId="10812"/>
    <tableColumn id="10979" xr3:uid="{A819B426-B84B-4461-8519-41FF7B01AA37}" name="Column10958" dataDxfId="10811" totalsRowDxfId="10810"/>
    <tableColumn id="10980" xr3:uid="{853EC24D-9870-44EF-9A83-15FBB1F1BB31}" name="Column10959" dataDxfId="10809" totalsRowDxfId="10808"/>
    <tableColumn id="10981" xr3:uid="{E8D1AC3C-A43C-42B7-A5A0-5B124FCC0246}" name="Column10960" dataDxfId="10807" totalsRowDxfId="10806"/>
    <tableColumn id="10982" xr3:uid="{6153F1E5-35F9-4986-B156-5E0695B9ECBB}" name="Column10961" dataDxfId="10805" totalsRowDxfId="10804"/>
    <tableColumn id="10983" xr3:uid="{DF414952-0EA9-4B2F-8B21-61689F57F951}" name="Column10962" dataDxfId="10803" totalsRowDxfId="10802"/>
    <tableColumn id="10984" xr3:uid="{D1652BFF-405E-45E6-AE31-7A470A6908C4}" name="Column10963" dataDxfId="10801" totalsRowDxfId="10800"/>
    <tableColumn id="10985" xr3:uid="{4D250768-5B38-48DE-BCFA-77AA91FFBE48}" name="Column10964" dataDxfId="10799" totalsRowDxfId="10798"/>
    <tableColumn id="10986" xr3:uid="{97D3CA6B-7FF6-4631-A704-87F748FA05D2}" name="Column10965" dataDxfId="10797" totalsRowDxfId="10796"/>
    <tableColumn id="10987" xr3:uid="{30A54403-02A3-4269-BB2A-F4CD958C57B9}" name="Column10966" dataDxfId="10795" totalsRowDxfId="10794"/>
    <tableColumn id="10988" xr3:uid="{150F05FB-2909-4F3C-9489-CAEEEB53FFDB}" name="Column10967" dataDxfId="10793" totalsRowDxfId="10792"/>
    <tableColumn id="10989" xr3:uid="{502194C5-C41B-44F7-9866-00A8461CFBCB}" name="Column10968" dataDxfId="10791" totalsRowDxfId="10790"/>
    <tableColumn id="10990" xr3:uid="{7056E2CB-2909-4FD0-861D-9F4FB799DA15}" name="Column10969" dataDxfId="10789" totalsRowDxfId="10788"/>
    <tableColumn id="10991" xr3:uid="{BBBED90C-CA94-425C-9387-B03BA6E2B14C}" name="Column10970" dataDxfId="10787" totalsRowDxfId="10786"/>
    <tableColumn id="10992" xr3:uid="{8C25EEE1-6690-48D3-8841-ADB24C29510E}" name="Column10971" dataDxfId="10785" totalsRowDxfId="10784"/>
    <tableColumn id="10993" xr3:uid="{27DC8570-0975-4EE7-9762-9797C039D76B}" name="Column10972" dataDxfId="10783" totalsRowDxfId="10782"/>
    <tableColumn id="10994" xr3:uid="{432B9A74-7068-4DEE-8A65-040CA5622310}" name="Column10973" dataDxfId="10781" totalsRowDxfId="10780"/>
    <tableColumn id="10995" xr3:uid="{F6BED0E6-FDD1-43F6-BF2E-DBE4ACF7C8C6}" name="Column10974" dataDxfId="10779" totalsRowDxfId="10778"/>
    <tableColumn id="10996" xr3:uid="{E8B1144C-D027-4169-9500-1030F736E938}" name="Column10975" dataDxfId="10777" totalsRowDxfId="10776"/>
    <tableColumn id="10997" xr3:uid="{43213353-2D45-47F1-A9B5-0C01F4E7EFFB}" name="Column10976" dataDxfId="10775" totalsRowDxfId="10774"/>
    <tableColumn id="10998" xr3:uid="{D41A1ADC-804F-4185-83FC-131F735A1110}" name="Column10977" dataDxfId="10773" totalsRowDxfId="10772"/>
    <tableColumn id="10999" xr3:uid="{CF2CC084-553B-492B-876E-ADA5BDF94DD6}" name="Column10978" dataDxfId="10771" totalsRowDxfId="10770"/>
    <tableColumn id="11000" xr3:uid="{076C161C-422D-4A42-B4BA-E4F6841DA6FF}" name="Column10979" dataDxfId="10769" totalsRowDxfId="10768"/>
    <tableColumn id="11001" xr3:uid="{E9DC7E7F-8EE0-4AAF-8E77-21BF08B2877C}" name="Column10980" dataDxfId="10767" totalsRowDxfId="10766"/>
    <tableColumn id="11002" xr3:uid="{726AB62A-AD20-438C-B162-F52D48D9DE39}" name="Column10981" dataDxfId="10765" totalsRowDxfId="10764"/>
    <tableColumn id="11003" xr3:uid="{B52EF1D5-837F-40DD-BD4E-AAE82817389A}" name="Column10982" dataDxfId="10763" totalsRowDxfId="10762"/>
    <tableColumn id="11004" xr3:uid="{7B4E70BF-0FCB-4E43-96F2-6C038F8A180F}" name="Column10983" dataDxfId="10761" totalsRowDxfId="10760"/>
    <tableColumn id="11005" xr3:uid="{8B4FE3F3-4882-423B-9DDA-8D8B110DD405}" name="Column10984" dataDxfId="10759" totalsRowDxfId="10758"/>
    <tableColumn id="11006" xr3:uid="{8D06F29C-EFF0-450A-A94E-4D146E95BEBA}" name="Column10985" dataDxfId="10757" totalsRowDxfId="10756"/>
    <tableColumn id="11007" xr3:uid="{D2671E36-3001-4F31-9766-F151F38A4697}" name="Column10986" dataDxfId="10755" totalsRowDxfId="10754"/>
    <tableColumn id="11008" xr3:uid="{9E8E6E22-B075-48B5-A7DA-338891495764}" name="Column10987" dataDxfId="10753" totalsRowDxfId="10752"/>
    <tableColumn id="11009" xr3:uid="{CBEA5A04-A8B6-4E42-BEF0-E2C92475CFCA}" name="Column10988" dataDxfId="10751" totalsRowDxfId="10750"/>
    <tableColumn id="11010" xr3:uid="{076CD16D-B4C0-4745-A934-612984E2F3A8}" name="Column10989" dataDxfId="10749" totalsRowDxfId="10748"/>
    <tableColumn id="11011" xr3:uid="{088418FF-3562-43F4-B653-2110F63BEA45}" name="Column10990" dataDxfId="10747" totalsRowDxfId="10746"/>
    <tableColumn id="11012" xr3:uid="{290D2025-EA5D-4655-865B-C5296B4AF2AE}" name="Column10991" dataDxfId="10745" totalsRowDxfId="10744"/>
    <tableColumn id="11013" xr3:uid="{E35B73F8-585C-4CDE-ABD9-32EC68BD8AE3}" name="Column10992" dataDxfId="10743" totalsRowDxfId="10742"/>
    <tableColumn id="11014" xr3:uid="{9C09A675-9E6F-4237-B482-EF24F66263C6}" name="Column10993" dataDxfId="10741" totalsRowDxfId="10740"/>
    <tableColumn id="11015" xr3:uid="{29A0F488-3CDD-45E5-AF55-A59140F38CC5}" name="Column10994" dataDxfId="10739" totalsRowDxfId="10738"/>
    <tableColumn id="11016" xr3:uid="{B33645FC-C21F-41B9-BDE8-93B9C776EB49}" name="Column10995" dataDxfId="10737" totalsRowDxfId="10736"/>
    <tableColumn id="11017" xr3:uid="{808A4D70-C3A8-42FD-B8C8-9E44A2E0CA90}" name="Column10996" dataDxfId="10735" totalsRowDxfId="10734"/>
    <tableColumn id="11018" xr3:uid="{9A5DD139-A425-4E92-A33C-93AFBD859EA5}" name="Column10997" dataDxfId="10733" totalsRowDxfId="10732"/>
    <tableColumn id="11019" xr3:uid="{4FD0807D-FAF6-4038-AA51-C3D23199B72A}" name="Column10998" dataDxfId="10731" totalsRowDxfId="10730"/>
    <tableColumn id="11020" xr3:uid="{2FA46870-5944-47CC-9601-D8A770177DA2}" name="Column10999" dataDxfId="10729" totalsRowDxfId="10728"/>
    <tableColumn id="11021" xr3:uid="{AE056E9A-ADCB-4B72-B225-2A47D3EF0F45}" name="Column11000" dataDxfId="10727" totalsRowDxfId="10726"/>
    <tableColumn id="11022" xr3:uid="{C6DA9B17-F5AA-44EA-9101-B9DCE4A5DFA3}" name="Column11001" dataDxfId="10725" totalsRowDxfId="10724"/>
    <tableColumn id="11023" xr3:uid="{6C2B288C-C4B8-4A0A-AE3F-8E3066DAC485}" name="Column11002" dataDxfId="10723" totalsRowDxfId="10722"/>
    <tableColumn id="11024" xr3:uid="{FC9929F1-2CF7-4E33-BC99-BDF2C20DEEC8}" name="Column11003" dataDxfId="10721" totalsRowDxfId="10720"/>
    <tableColumn id="11025" xr3:uid="{57C71AB2-56C0-40AC-A008-6ACCA5F75730}" name="Column11004" dataDxfId="10719" totalsRowDxfId="10718"/>
    <tableColumn id="11026" xr3:uid="{87B97B11-2268-4628-BA52-8A8659C9FC6C}" name="Column11005" dataDxfId="10717" totalsRowDxfId="10716"/>
    <tableColumn id="11027" xr3:uid="{59609F1F-2714-4D05-AA39-CEE46100DA00}" name="Column11006" dataDxfId="10715" totalsRowDxfId="10714"/>
    <tableColumn id="11028" xr3:uid="{49B8DB67-BD8C-4B1C-BAE7-F53541681ED5}" name="Column11007" dataDxfId="10713" totalsRowDxfId="10712"/>
    <tableColumn id="11029" xr3:uid="{339CD788-1F04-4AEA-8003-6C1DEC8F430E}" name="Column11008" dataDxfId="10711" totalsRowDxfId="10710"/>
    <tableColumn id="11030" xr3:uid="{58999F4D-B6B8-426B-9D5F-B3C9230B9E6E}" name="Column11009" dataDxfId="10709" totalsRowDxfId="10708"/>
    <tableColumn id="11031" xr3:uid="{66B7C663-A829-4FA1-9DDD-CB2AEF80A392}" name="Column11010" dataDxfId="10707" totalsRowDxfId="10706"/>
    <tableColumn id="11032" xr3:uid="{2735F405-E858-4712-9993-21B4C5938BDF}" name="Column11011" dataDxfId="10705" totalsRowDxfId="10704"/>
    <tableColumn id="11033" xr3:uid="{722769EA-4330-4EEE-B626-347089735581}" name="Column11012" dataDxfId="10703" totalsRowDxfId="10702"/>
    <tableColumn id="11034" xr3:uid="{228461FD-9F60-4A1C-8DF9-E30BA302FF89}" name="Column11013" dataDxfId="10701" totalsRowDxfId="10700"/>
    <tableColumn id="11035" xr3:uid="{625583E8-83B6-4D8E-AC0A-5656F6C34AEF}" name="Column11014" dataDxfId="10699" totalsRowDxfId="10698"/>
    <tableColumn id="11036" xr3:uid="{4E40444F-BF3E-494A-8C06-7F1F59D84BB2}" name="Column11015" dataDxfId="10697" totalsRowDxfId="10696"/>
    <tableColumn id="11037" xr3:uid="{43E7B261-AD6C-4341-A055-976E198D1B0A}" name="Column11016" dataDxfId="10695" totalsRowDxfId="10694"/>
    <tableColumn id="11038" xr3:uid="{EFEFDD45-040F-43E1-9275-6273F774C613}" name="Column11017" dataDxfId="10693" totalsRowDxfId="10692"/>
    <tableColumn id="11039" xr3:uid="{603498A2-C95E-4429-ABA0-55249DC1EE2E}" name="Column11018" dataDxfId="10691" totalsRowDxfId="10690"/>
    <tableColumn id="11040" xr3:uid="{A087FE9B-63DD-4405-9FED-9D6A715CF284}" name="Column11019" dataDxfId="10689" totalsRowDxfId="10688"/>
    <tableColumn id="11041" xr3:uid="{8F07545F-6ECE-4616-B199-AB41425E8155}" name="Column11020" dataDxfId="10687" totalsRowDxfId="10686"/>
    <tableColumn id="11042" xr3:uid="{CEAAF5C3-375A-4A8F-AE16-77EEA614200A}" name="Column11021" dataDxfId="10685" totalsRowDxfId="10684"/>
    <tableColumn id="11043" xr3:uid="{B212EFD9-7233-42D6-9A72-BBDDA6BB62E0}" name="Column11022" dataDxfId="10683" totalsRowDxfId="10682"/>
    <tableColumn id="11044" xr3:uid="{9F5E9F27-15C9-479C-A9F1-95F163764516}" name="Column11023" dataDxfId="10681" totalsRowDxfId="10680"/>
    <tableColumn id="11045" xr3:uid="{4D8036AC-154E-48C2-BBF0-A537B5430875}" name="Column11024" dataDxfId="10679" totalsRowDxfId="10678"/>
    <tableColumn id="11046" xr3:uid="{19E663FB-E8AE-425B-AA69-C419DE77B070}" name="Column11025" dataDxfId="10677" totalsRowDxfId="10676"/>
    <tableColumn id="11047" xr3:uid="{2BB0994B-4180-4A07-8DB0-A15DFA521F7B}" name="Column11026" dataDxfId="10675" totalsRowDxfId="10674"/>
    <tableColumn id="11048" xr3:uid="{3164A8FC-7176-42E9-BC6A-CCD784DFA547}" name="Column11027" dataDxfId="10673" totalsRowDxfId="10672"/>
    <tableColumn id="11049" xr3:uid="{BCBECEDF-9B57-4B93-9446-34F5C7989CBD}" name="Column11028" dataDxfId="10671" totalsRowDxfId="10670"/>
    <tableColumn id="11050" xr3:uid="{DA7D6ED3-E34E-4BED-B584-53BE79059516}" name="Column11029" dataDxfId="10669" totalsRowDxfId="10668"/>
    <tableColumn id="11051" xr3:uid="{15086C60-BF2A-4A23-A163-52E391A158B9}" name="Column11030" dataDxfId="10667" totalsRowDxfId="10666"/>
    <tableColumn id="11052" xr3:uid="{13465D6A-7E41-41FC-979E-DE0226E53ED5}" name="Column11031" dataDxfId="10665" totalsRowDxfId="10664"/>
    <tableColumn id="11053" xr3:uid="{6950235D-2445-4AEF-9DC3-A51735BC8D83}" name="Column11032" dataDxfId="10663" totalsRowDxfId="10662"/>
    <tableColumn id="11054" xr3:uid="{26AC2F86-9635-4124-A8AE-BD4E6179A1AB}" name="Column11033" dataDxfId="10661" totalsRowDxfId="10660"/>
    <tableColumn id="11055" xr3:uid="{4B82B75C-9627-4748-9048-B6190E44F826}" name="Column11034" dataDxfId="10659" totalsRowDxfId="10658"/>
    <tableColumn id="11056" xr3:uid="{45929EE3-874E-4FDD-A1EC-0E885C5C7A78}" name="Column11035" dataDxfId="10657" totalsRowDxfId="10656"/>
    <tableColumn id="11057" xr3:uid="{08006493-FC24-4155-A92B-493D22AB32A4}" name="Column11036" dataDxfId="10655" totalsRowDxfId="10654"/>
    <tableColumn id="11058" xr3:uid="{03C5135B-26FD-4140-A2AB-3F0C23CCF09E}" name="Column11037" dataDxfId="10653" totalsRowDxfId="10652"/>
    <tableColumn id="11059" xr3:uid="{57C211A3-7219-4996-82A6-3B4C32997378}" name="Column11038" dataDxfId="10651" totalsRowDxfId="10650"/>
    <tableColumn id="11060" xr3:uid="{EA61BFA7-6221-4B3C-B0EC-1950C3970546}" name="Column11039" dataDxfId="10649" totalsRowDxfId="10648"/>
    <tableColumn id="11061" xr3:uid="{B20AA5D7-8239-4297-8539-A6DC90EBF081}" name="Column11040" dataDxfId="10647" totalsRowDxfId="10646"/>
    <tableColumn id="11062" xr3:uid="{0DEB8336-C921-4F98-99B3-C9DF98FB444F}" name="Column11041" dataDxfId="10645" totalsRowDxfId="10644"/>
    <tableColumn id="11063" xr3:uid="{C468211B-9664-41E2-92E3-BE630C6EBCA3}" name="Column11042" dataDxfId="10643" totalsRowDxfId="10642"/>
    <tableColumn id="11064" xr3:uid="{5AC8D6F7-F15F-47A4-ADA0-C40B06F7A3FC}" name="Column11043" dataDxfId="10641" totalsRowDxfId="10640"/>
    <tableColumn id="11065" xr3:uid="{E7F9F86B-FDCA-4CC4-9CE4-DA997600D504}" name="Column11044" dataDxfId="10639" totalsRowDxfId="10638"/>
    <tableColumn id="11066" xr3:uid="{850343FC-D470-4EFE-9558-FD903FCD6ADB}" name="Column11045" dataDxfId="10637" totalsRowDxfId="10636"/>
    <tableColumn id="11067" xr3:uid="{BAD6EB15-51C5-4AC5-8E48-F273F71D9B0B}" name="Column11046" dataDxfId="10635" totalsRowDxfId="10634"/>
    <tableColumn id="11068" xr3:uid="{4D9EFFFA-2A4F-4C2A-A4F1-C973E193CDE8}" name="Column11047" dataDxfId="10633" totalsRowDxfId="10632"/>
    <tableColumn id="11069" xr3:uid="{D1B4E30A-460C-42ED-9E4F-4DF7FB4FE74F}" name="Column11048" dataDxfId="10631" totalsRowDxfId="10630"/>
    <tableColumn id="11070" xr3:uid="{2F269DB2-79A1-4006-B818-7AA109E40EFA}" name="Column11049" dataDxfId="10629" totalsRowDxfId="10628"/>
    <tableColumn id="11071" xr3:uid="{DE7E52FE-B7E1-4637-9D01-97EEF987767F}" name="Column11050" dataDxfId="10627" totalsRowDxfId="10626"/>
    <tableColumn id="11072" xr3:uid="{C2B2DCAD-E151-4F95-8B18-2E8CF7A07407}" name="Column11051" dataDxfId="10625" totalsRowDxfId="10624"/>
    <tableColumn id="11073" xr3:uid="{E8A58A7F-8878-4A52-914B-B88C5807416E}" name="Column11052" dataDxfId="10623" totalsRowDxfId="10622"/>
    <tableColumn id="11074" xr3:uid="{D9D4103A-0BF7-47CC-AF5C-0D1509A043F7}" name="Column11053" dataDxfId="10621" totalsRowDxfId="10620"/>
    <tableColumn id="11075" xr3:uid="{EF8D83D9-57CC-4421-9CF0-567101ED0EBE}" name="Column11054" dataDxfId="10619" totalsRowDxfId="10618"/>
    <tableColumn id="11076" xr3:uid="{544B2F55-D523-4714-9B5C-4517D7B092F3}" name="Column11055" dataDxfId="10617" totalsRowDxfId="10616"/>
    <tableColumn id="11077" xr3:uid="{0DB6C9B1-69D4-47DE-AB43-42A5FDAE850E}" name="Column11056" dataDxfId="10615" totalsRowDxfId="10614"/>
    <tableColumn id="11078" xr3:uid="{83A785E8-11DA-4363-AE93-04D599B137FA}" name="Column11057" dataDxfId="10613" totalsRowDxfId="10612"/>
    <tableColumn id="11079" xr3:uid="{F8026110-644F-49C5-B3AE-8B492AA3B64C}" name="Column11058" dataDxfId="10611" totalsRowDxfId="10610"/>
    <tableColumn id="11080" xr3:uid="{878B83DE-A067-406A-A063-21326E91B5C7}" name="Column11059" dataDxfId="10609" totalsRowDxfId="10608"/>
    <tableColumn id="11081" xr3:uid="{DF2B98B2-B3F1-44AD-A117-934B3F820636}" name="Column11060" dataDxfId="10607" totalsRowDxfId="10606"/>
    <tableColumn id="11082" xr3:uid="{34826B92-E803-44DF-B461-A7E76BFD0ABD}" name="Column11061" dataDxfId="10605" totalsRowDxfId="10604"/>
    <tableColumn id="11083" xr3:uid="{D6D4542B-D389-41DD-84DE-2C059FFB49FA}" name="Column11062" dataDxfId="10603" totalsRowDxfId="10602"/>
    <tableColumn id="11084" xr3:uid="{A67F9AFE-67AD-40E5-AEF5-C15281DBB48D}" name="Column11063" dataDxfId="10601" totalsRowDxfId="10600"/>
    <tableColumn id="11085" xr3:uid="{FFEAE68B-C5B6-43DE-8F24-8EF9908643E5}" name="Column11064" dataDxfId="10599" totalsRowDxfId="10598"/>
    <tableColumn id="11086" xr3:uid="{E56919D8-98C2-4607-B0FF-A29F17989BE2}" name="Column11065" dataDxfId="10597" totalsRowDxfId="10596"/>
    <tableColumn id="11087" xr3:uid="{5A50D695-4EC9-42B7-9317-7135F527539C}" name="Column11066" dataDxfId="10595" totalsRowDxfId="10594"/>
    <tableColumn id="11088" xr3:uid="{09AE74D4-2A3B-4B1F-9375-C4C1219EEBA0}" name="Column11067" dataDxfId="10593" totalsRowDxfId="10592"/>
    <tableColumn id="11089" xr3:uid="{B7930E01-E264-4C4E-9645-65F7A2254C3B}" name="Column11068" dataDxfId="10591" totalsRowDxfId="10590"/>
    <tableColumn id="11090" xr3:uid="{F6164CD3-F00C-467D-AFDD-794655200C7F}" name="Column11069" dataDxfId="10589" totalsRowDxfId="10588"/>
    <tableColumn id="11091" xr3:uid="{2F0EEAF6-F946-423E-ACCF-40CAC56BC775}" name="Column11070" dataDxfId="10587" totalsRowDxfId="10586"/>
    <tableColumn id="11092" xr3:uid="{06161341-9ED6-4A08-B243-608C149AE6F3}" name="Column11071" dataDxfId="10585" totalsRowDxfId="10584"/>
    <tableColumn id="11093" xr3:uid="{56ADCE6E-4673-440B-B806-7DCB2C34828B}" name="Column11072" dataDxfId="10583" totalsRowDxfId="10582"/>
    <tableColumn id="11094" xr3:uid="{95E2E9F5-BDEB-4B8E-B48F-C8E08A509B8B}" name="Column11073" dataDxfId="10581" totalsRowDxfId="10580"/>
    <tableColumn id="11095" xr3:uid="{7EAD9269-F0C3-4882-BC16-0DF4F1C7AD18}" name="Column11074" dataDxfId="10579" totalsRowDxfId="10578"/>
    <tableColumn id="11096" xr3:uid="{7AF6C4FF-9307-483E-A058-6B4CEA36EEA8}" name="Column11075" dataDxfId="10577" totalsRowDxfId="10576"/>
    <tableColumn id="11097" xr3:uid="{65E636C6-2AF2-429C-9C59-B79EB2C9E8BE}" name="Column11076" dataDxfId="10575" totalsRowDxfId="10574"/>
    <tableColumn id="11098" xr3:uid="{18BB2DC4-2AD8-4871-8500-390C0BC1C461}" name="Column11077" dataDxfId="10573" totalsRowDxfId="10572"/>
    <tableColumn id="11099" xr3:uid="{34F15391-052B-4FA2-B323-7424F0AEB159}" name="Column11078" dataDxfId="10571" totalsRowDxfId="10570"/>
    <tableColumn id="11100" xr3:uid="{E6D1AB4C-1504-4C78-81F0-5D90D8CDC1A2}" name="Column11079" dataDxfId="10569" totalsRowDxfId="10568"/>
    <tableColumn id="11101" xr3:uid="{CC376BB3-CDCA-4E19-B269-54208A9D8F17}" name="Column11080" dataDxfId="10567" totalsRowDxfId="10566"/>
    <tableColumn id="11102" xr3:uid="{F5092C7C-94C8-45A5-9C15-7193EDF427EA}" name="Column11081" dataDxfId="10565" totalsRowDxfId="10564"/>
    <tableColumn id="11103" xr3:uid="{03F2E481-3E0E-4BB1-977E-7C9939320C36}" name="Column11082" dataDxfId="10563" totalsRowDxfId="10562"/>
    <tableColumn id="11104" xr3:uid="{B7E1400E-8944-421C-B28D-EF845E02A96A}" name="Column11083" dataDxfId="10561" totalsRowDxfId="10560"/>
    <tableColumn id="11105" xr3:uid="{E4F9B227-EDA4-446B-9839-8E1E4C0D15C6}" name="Column11084" dataDxfId="10559" totalsRowDxfId="10558"/>
    <tableColumn id="11106" xr3:uid="{ADA35773-1794-48E6-857B-1D6B7E4C3C5C}" name="Column11085" dataDxfId="10557" totalsRowDxfId="10556"/>
    <tableColumn id="11107" xr3:uid="{4ECFF46C-B38C-4149-9D11-DFE0A29A450E}" name="Column11086" dataDxfId="10555" totalsRowDxfId="10554"/>
    <tableColumn id="11108" xr3:uid="{1D18EF74-6752-4253-89A6-645FB03A771C}" name="Column11087" dataDxfId="10553" totalsRowDxfId="10552"/>
    <tableColumn id="11109" xr3:uid="{88FC860E-ABBB-4D32-AD38-564507AE7D43}" name="Column11088" dataDxfId="10551" totalsRowDxfId="10550"/>
    <tableColumn id="11110" xr3:uid="{A039663C-D2A9-4D2C-ACAC-8D92BA71BDC0}" name="Column11089" dataDxfId="10549" totalsRowDxfId="10548"/>
    <tableColumn id="11111" xr3:uid="{96AF0218-D85F-4936-8BB8-6C6408E96628}" name="Column11090" dataDxfId="10547" totalsRowDxfId="10546"/>
    <tableColumn id="11112" xr3:uid="{0F73B6D9-6C55-408C-AB51-82834F6F6A95}" name="Column11091" dataDxfId="10545" totalsRowDxfId="10544"/>
    <tableColumn id="11113" xr3:uid="{D8C9869B-8B4C-4461-8A43-C7B715C238C3}" name="Column11092" dataDxfId="10543" totalsRowDxfId="10542"/>
    <tableColumn id="11114" xr3:uid="{25E084A3-3169-4AFB-8543-4A0A95BF3C9B}" name="Column11093" dataDxfId="10541" totalsRowDxfId="10540"/>
    <tableColumn id="11115" xr3:uid="{2B79F6B0-896C-43D0-AA37-BC0A7BD258F4}" name="Column11094" dataDxfId="10539" totalsRowDxfId="10538"/>
    <tableColumn id="11116" xr3:uid="{EB576232-9D5D-4998-A53A-4C1CE672AC3F}" name="Column11095" dataDxfId="10537" totalsRowDxfId="10536"/>
    <tableColumn id="11117" xr3:uid="{6CCECFD9-01A8-4A81-A5F9-C951140A9CCC}" name="Column11096" dataDxfId="10535" totalsRowDxfId="10534"/>
    <tableColumn id="11118" xr3:uid="{CCCE3DF4-7ACA-4C82-B240-10F8E92DF755}" name="Column11097" dataDxfId="10533" totalsRowDxfId="10532"/>
    <tableColumn id="11119" xr3:uid="{03772C29-3E2C-471C-9016-834DAE1BFA96}" name="Column11098" dataDxfId="10531" totalsRowDxfId="10530"/>
    <tableColumn id="11120" xr3:uid="{6942EF1A-4744-4BFA-92EA-32740323E4A7}" name="Column11099" dataDxfId="10529" totalsRowDxfId="10528"/>
    <tableColumn id="11121" xr3:uid="{91BBF05E-8BFF-4836-9D05-F7A247155DB4}" name="Column11100" dataDxfId="10527" totalsRowDxfId="10526"/>
    <tableColumn id="11122" xr3:uid="{92E03E57-AF72-4633-8434-A6C94080A411}" name="Column11101" dataDxfId="10525" totalsRowDxfId="10524"/>
    <tableColumn id="11123" xr3:uid="{03B1DBD3-958B-495F-953F-E396C135D0C9}" name="Column11102" dataDxfId="10523" totalsRowDxfId="10522"/>
    <tableColumn id="11124" xr3:uid="{DAB5DC71-B659-49A0-BF14-6729AB6ED54F}" name="Column11103" dataDxfId="10521" totalsRowDxfId="10520"/>
    <tableColumn id="11125" xr3:uid="{CF4F75AD-9AEC-449B-A0F5-D79DD2B5A98A}" name="Column11104" dataDxfId="10519" totalsRowDxfId="10518"/>
    <tableColumn id="11126" xr3:uid="{814ECA2C-2B07-4AE0-8D8A-11DAF6D95F2D}" name="Column11105" dataDxfId="10517" totalsRowDxfId="10516"/>
    <tableColumn id="11127" xr3:uid="{0D65B08D-7EEC-4CF6-8F97-FBFBC4C24EAF}" name="Column11106" dataDxfId="10515" totalsRowDxfId="10514"/>
    <tableColumn id="11128" xr3:uid="{53A7C3CE-6838-44DA-962E-E9CD5CECB770}" name="Column11107" dataDxfId="10513" totalsRowDxfId="10512"/>
    <tableColumn id="11129" xr3:uid="{82EA6350-D50B-4A90-9E66-5EAAE5F307EA}" name="Column11108" dataDxfId="10511" totalsRowDxfId="10510"/>
    <tableColumn id="11130" xr3:uid="{B91170F7-D52E-4E83-846F-7D3208D0E706}" name="Column11109" dataDxfId="10509" totalsRowDxfId="10508"/>
    <tableColumn id="11131" xr3:uid="{C6FD17A0-C520-49E3-8FB4-BB464C30EA98}" name="Column11110" dataDxfId="10507" totalsRowDxfId="10506"/>
    <tableColumn id="11132" xr3:uid="{32661F28-DBF0-4F05-AE57-0BA2471427EC}" name="Column11111" dataDxfId="10505" totalsRowDxfId="10504"/>
    <tableColumn id="11133" xr3:uid="{497FC4BC-07E0-43DD-AB7E-0EADDA0374BD}" name="Column11112" dataDxfId="10503" totalsRowDxfId="10502"/>
    <tableColumn id="11134" xr3:uid="{9F35015D-DCC2-4412-B0C3-32EA460C608D}" name="Column11113" dataDxfId="10501" totalsRowDxfId="10500"/>
    <tableColumn id="11135" xr3:uid="{D1757E9C-0FDD-44C4-BCF7-6A1663CF0721}" name="Column11114" dataDxfId="10499" totalsRowDxfId="10498"/>
    <tableColumn id="11136" xr3:uid="{595B0D39-21FA-451D-8321-1332228BF973}" name="Column11115" dataDxfId="10497" totalsRowDxfId="10496"/>
    <tableColumn id="11137" xr3:uid="{F475E916-5789-4C68-906A-4AB85608F30B}" name="Column11116" dataDxfId="10495" totalsRowDxfId="10494"/>
    <tableColumn id="11138" xr3:uid="{B927592B-98AB-428D-999B-9B4FE8E19ACB}" name="Column11117" dataDxfId="10493" totalsRowDxfId="10492"/>
    <tableColumn id="11139" xr3:uid="{BEE0605E-1C72-41AB-BD07-44CBDD01468D}" name="Column11118" dataDxfId="10491" totalsRowDxfId="10490"/>
    <tableColumn id="11140" xr3:uid="{4A5772B0-1004-4483-9396-AD32C04FF46C}" name="Column11119" dataDxfId="10489" totalsRowDxfId="10488"/>
    <tableColumn id="11141" xr3:uid="{E396808D-1F09-4385-8AB4-C4BD297F9348}" name="Column11120" dataDxfId="10487" totalsRowDxfId="10486"/>
    <tableColumn id="11142" xr3:uid="{862BE744-42B0-43A5-83FF-4D6788A06BA2}" name="Column11121" dataDxfId="10485" totalsRowDxfId="10484"/>
    <tableColumn id="11143" xr3:uid="{4CFCD364-A993-42AD-8011-0E1A5FBA6931}" name="Column11122" dataDxfId="10483" totalsRowDxfId="10482"/>
    <tableColumn id="11144" xr3:uid="{7713B399-4F21-49C5-BCA8-BABC0E3189FB}" name="Column11123" dataDxfId="10481" totalsRowDxfId="10480"/>
    <tableColumn id="11145" xr3:uid="{6CA55A24-3F19-4648-87B9-7D52A0EAB251}" name="Column11124" dataDxfId="10479" totalsRowDxfId="10478"/>
    <tableColumn id="11146" xr3:uid="{B94C49A9-95C7-4CB3-83AA-453F7A170F7E}" name="Column11125" dataDxfId="10477" totalsRowDxfId="10476"/>
    <tableColumn id="11147" xr3:uid="{03C1DFB2-DD7A-4E2D-927D-554C947FE9EA}" name="Column11126" dataDxfId="10475" totalsRowDxfId="10474"/>
    <tableColumn id="11148" xr3:uid="{97C70030-30C2-4605-B84D-C9968B8C3278}" name="Column11127" dataDxfId="10473" totalsRowDxfId="10472"/>
    <tableColumn id="11149" xr3:uid="{93EB64AF-B3AC-46D8-85FF-519618B28106}" name="Column11128" dataDxfId="10471" totalsRowDxfId="10470"/>
    <tableColumn id="11150" xr3:uid="{A283E9C2-9404-4DEE-97BA-3B17BC024B77}" name="Column11129" dataDxfId="10469" totalsRowDxfId="10468"/>
    <tableColumn id="11151" xr3:uid="{2C2B0D38-CCF0-483E-830C-2DCCB0089CA8}" name="Column11130" dataDxfId="10467" totalsRowDxfId="10466"/>
    <tableColumn id="11152" xr3:uid="{5B1517DF-142A-4150-8018-A06AFD846CA1}" name="Column11131" dataDxfId="10465" totalsRowDxfId="10464"/>
    <tableColumn id="11153" xr3:uid="{A4922BF5-CB59-40D4-900B-1549E444972C}" name="Column11132" dataDxfId="10463" totalsRowDxfId="10462"/>
    <tableColumn id="11154" xr3:uid="{F072C6CF-C6EB-4B0C-8D80-294FE677DBD0}" name="Column11133" dataDxfId="10461" totalsRowDxfId="10460"/>
    <tableColumn id="11155" xr3:uid="{E4254AB3-53E1-488B-9C06-45B182129BA6}" name="Column11134" dataDxfId="10459" totalsRowDxfId="10458"/>
    <tableColumn id="11156" xr3:uid="{04AE9A7E-C736-49CF-A010-275AEAD794B1}" name="Column11135" dataDxfId="10457" totalsRowDxfId="10456"/>
    <tableColumn id="11157" xr3:uid="{E099A961-CA65-464E-888F-1BC6A7BEFB5E}" name="Column11136" dataDxfId="10455" totalsRowDxfId="10454"/>
    <tableColumn id="11158" xr3:uid="{7D3AECC6-E3CB-485B-BA1F-507AC77CE268}" name="Column11137" dataDxfId="10453" totalsRowDxfId="10452"/>
    <tableColumn id="11159" xr3:uid="{916B0179-1AE2-4A42-9370-4449643492C6}" name="Column11138" dataDxfId="10451" totalsRowDxfId="10450"/>
    <tableColumn id="11160" xr3:uid="{18EABD65-3644-454C-B5E1-4FA8987999D2}" name="Column11139" dataDxfId="10449" totalsRowDxfId="10448"/>
    <tableColumn id="11161" xr3:uid="{A92E7CD5-A780-48B2-9C2E-D3E10D8A63A5}" name="Column11140" dataDxfId="10447" totalsRowDxfId="10446"/>
    <tableColumn id="11162" xr3:uid="{8043676A-B3BA-495D-A1D0-30D85F6AC02F}" name="Column11141" dataDxfId="10445" totalsRowDxfId="10444"/>
    <tableColumn id="11163" xr3:uid="{5E744082-EBE4-48A8-88D3-FAEC6C45F1E4}" name="Column11142" dataDxfId="10443" totalsRowDxfId="10442"/>
    <tableColumn id="11164" xr3:uid="{FFDEBAB4-0882-43D3-9373-C2117DCCE4C0}" name="Column11143" dataDxfId="10441" totalsRowDxfId="10440"/>
    <tableColumn id="11165" xr3:uid="{2347F8D0-585F-4BB6-9F9E-C4A09B01BBBE}" name="Column11144" dataDxfId="10439" totalsRowDxfId="10438"/>
    <tableColumn id="11166" xr3:uid="{183F48DB-C4C7-4FC4-A09D-BF3CD5EBFD20}" name="Column11145" dataDxfId="10437" totalsRowDxfId="10436"/>
    <tableColumn id="11167" xr3:uid="{F9AFD430-E66D-4E7C-9665-0D0485517749}" name="Column11146" dataDxfId="10435" totalsRowDxfId="10434"/>
    <tableColumn id="11168" xr3:uid="{8379F43B-DA75-4DE3-A516-7CE92367E73D}" name="Column11147" dataDxfId="10433" totalsRowDxfId="10432"/>
    <tableColumn id="11169" xr3:uid="{89366837-E635-43DF-A6D5-544ED7C4A1FC}" name="Column11148" dataDxfId="10431" totalsRowDxfId="10430"/>
    <tableColumn id="11170" xr3:uid="{4FE39EBF-69CF-4E5A-BE5F-4C8ECEA474A4}" name="Column11149" dataDxfId="10429" totalsRowDxfId="10428"/>
    <tableColumn id="11171" xr3:uid="{486461D0-422D-4D8A-84B4-8B621572BB42}" name="Column11150" dataDxfId="10427" totalsRowDxfId="10426"/>
    <tableColumn id="11172" xr3:uid="{F0B6949C-D25B-486A-B1D8-EB9E95A33E09}" name="Column11151" dataDxfId="10425" totalsRowDxfId="10424"/>
    <tableColumn id="11173" xr3:uid="{0797C087-55DE-4763-B7BE-32ED65D86D92}" name="Column11152" dataDxfId="10423" totalsRowDxfId="10422"/>
    <tableColumn id="11174" xr3:uid="{290EFE5B-C627-473A-84BA-A8A398620846}" name="Column11153" dataDxfId="10421" totalsRowDxfId="10420"/>
    <tableColumn id="11175" xr3:uid="{0955F593-6C9B-4447-A4EF-695DDD8C0654}" name="Column11154" dataDxfId="10419" totalsRowDxfId="10418"/>
    <tableColumn id="11176" xr3:uid="{4E372660-421D-4385-8A1D-DE9632412755}" name="Column11155" dataDxfId="10417" totalsRowDxfId="10416"/>
    <tableColumn id="11177" xr3:uid="{341105E9-EBBE-4801-803E-65507CE74EEF}" name="Column11156" dataDxfId="10415" totalsRowDxfId="10414"/>
    <tableColumn id="11178" xr3:uid="{45AFC079-1701-4222-AE1D-77973EB17D28}" name="Column11157" dataDxfId="10413" totalsRowDxfId="10412"/>
    <tableColumn id="11179" xr3:uid="{93D2ED76-832D-430C-8552-5EF39ECDAFA8}" name="Column11158" dataDxfId="10411" totalsRowDxfId="10410"/>
    <tableColumn id="11180" xr3:uid="{E12F49C5-6C89-4961-A05E-51B68A8FE6F8}" name="Column11159" dataDxfId="10409" totalsRowDxfId="10408"/>
    <tableColumn id="11181" xr3:uid="{10F2160D-DADC-4932-B4F7-CECC4B959BAB}" name="Column11160" dataDxfId="10407" totalsRowDxfId="10406"/>
    <tableColumn id="11182" xr3:uid="{F3365D45-81F8-4103-BEB0-9F8CC3285F87}" name="Column11161" dataDxfId="10405" totalsRowDxfId="10404"/>
    <tableColumn id="11183" xr3:uid="{FB96A1A3-DCF6-4777-B1A9-D4DD71733C5A}" name="Column11162" dataDxfId="10403" totalsRowDxfId="10402"/>
    <tableColumn id="11184" xr3:uid="{03F27F25-2FDC-4E10-9C8D-44FF4EF43F71}" name="Column11163" dataDxfId="10401" totalsRowDxfId="10400"/>
    <tableColumn id="11185" xr3:uid="{2F77EA72-8526-4E12-9920-E7BF4D5C7E8C}" name="Column11164" dataDxfId="10399" totalsRowDxfId="10398"/>
    <tableColumn id="11186" xr3:uid="{546488E2-31C0-4997-A3F9-B5E98B2960BC}" name="Column11165" dataDxfId="10397" totalsRowDxfId="10396"/>
    <tableColumn id="11187" xr3:uid="{608B59AD-5E46-4D31-8510-B7362906BC7D}" name="Column11166" dataDxfId="10395" totalsRowDxfId="10394"/>
    <tableColumn id="11188" xr3:uid="{212C2C4E-D06E-4E59-96EC-798F9A00CE1E}" name="Column11167" dataDxfId="10393" totalsRowDxfId="10392"/>
    <tableColumn id="11189" xr3:uid="{8F6EA44E-04FB-4D02-8BF2-E3B129737833}" name="Column11168" dataDxfId="10391" totalsRowDxfId="10390"/>
    <tableColumn id="11190" xr3:uid="{70A4B581-F6B4-45F1-9FDA-97B7C8E934C3}" name="Column11169" dataDxfId="10389" totalsRowDxfId="10388"/>
    <tableColumn id="11191" xr3:uid="{DCA65774-4252-46D2-8F27-063B27DD1297}" name="Column11170" dataDxfId="10387" totalsRowDxfId="10386"/>
    <tableColumn id="11192" xr3:uid="{4D58F38F-8731-46AD-BCC1-46E23648070E}" name="Column11171" dataDxfId="10385" totalsRowDxfId="10384"/>
    <tableColumn id="11193" xr3:uid="{9D5A76D8-E66C-440B-91E5-E1F8C8B07648}" name="Column11172" dataDxfId="10383" totalsRowDxfId="10382"/>
    <tableColumn id="11194" xr3:uid="{EEE977C7-39A3-4D70-BDC3-2D1251EC86CD}" name="Column11173" dataDxfId="10381" totalsRowDxfId="10380"/>
    <tableColumn id="11195" xr3:uid="{29040980-961C-4214-8DB2-C65BE85AC1EC}" name="Column11174" dataDxfId="10379" totalsRowDxfId="10378"/>
    <tableColumn id="11196" xr3:uid="{01EE5629-7386-49D8-BB01-7DC9A4144081}" name="Column11175" dataDxfId="10377" totalsRowDxfId="10376"/>
    <tableColumn id="11197" xr3:uid="{9B1879CF-5EF8-4D35-9737-3AF0C8E0FEF6}" name="Column11176" dataDxfId="10375" totalsRowDxfId="10374"/>
    <tableColumn id="11198" xr3:uid="{9228F3D8-FD2E-4AD2-A87C-B5838075693D}" name="Column11177" dataDxfId="10373" totalsRowDxfId="10372"/>
    <tableColumn id="11199" xr3:uid="{306207DC-70C2-4168-A38A-599101B6C4B9}" name="Column11178" dataDxfId="10371" totalsRowDxfId="10370"/>
    <tableColumn id="11200" xr3:uid="{ADABB894-EC65-4DC6-90A4-4CB30284E10B}" name="Column11179" dataDxfId="10369" totalsRowDxfId="10368"/>
    <tableColumn id="11201" xr3:uid="{E8054710-49CF-41A6-B03A-AACEE3DF662E}" name="Column11180" dataDxfId="10367" totalsRowDxfId="10366"/>
    <tableColumn id="11202" xr3:uid="{EFBC98B3-6E43-43B3-BB9B-8660CC0FAF0F}" name="Column11181" dataDxfId="10365" totalsRowDxfId="10364"/>
    <tableColumn id="11203" xr3:uid="{FEFF2CC8-9709-45AB-A051-762FE09DB059}" name="Column11182" dataDxfId="10363" totalsRowDxfId="10362"/>
    <tableColumn id="11204" xr3:uid="{E318CFCF-2C74-407B-B54C-B02D5BDB66CD}" name="Column11183" dataDxfId="10361" totalsRowDxfId="10360"/>
    <tableColumn id="11205" xr3:uid="{ADA406F3-5978-4D9D-BB32-C1CAB2E8F5B4}" name="Column11184" dataDxfId="10359" totalsRowDxfId="10358"/>
    <tableColumn id="11206" xr3:uid="{6849F06C-910C-4019-BEEA-FEC8A766858D}" name="Column11185" dataDxfId="10357" totalsRowDxfId="10356"/>
    <tableColumn id="11207" xr3:uid="{B9CF641C-FF26-47F5-A9F7-6B6118F9CE02}" name="Column11186" dataDxfId="10355" totalsRowDxfId="10354"/>
    <tableColumn id="11208" xr3:uid="{A688C185-E1C7-490E-A575-B5ECE5A8C154}" name="Column11187" dataDxfId="10353" totalsRowDxfId="10352"/>
    <tableColumn id="11209" xr3:uid="{B308E5E0-71A0-4D75-88FE-7612F2D64C28}" name="Column11188" dataDxfId="10351" totalsRowDxfId="10350"/>
    <tableColumn id="11210" xr3:uid="{5E2ED572-E177-45A4-8B7D-C0A7E38146E5}" name="Column11189" dataDxfId="10349" totalsRowDxfId="10348"/>
    <tableColumn id="11211" xr3:uid="{780F23F7-5DD0-4D63-85EB-CD2BDDDA0D79}" name="Column11190" dataDxfId="10347" totalsRowDxfId="10346"/>
    <tableColumn id="11212" xr3:uid="{50F32E54-D048-4280-A193-39F189494807}" name="Column11191" dataDxfId="10345" totalsRowDxfId="10344"/>
    <tableColumn id="11213" xr3:uid="{FCFD4F7C-51DD-4471-8348-33E2B5CEF6DF}" name="Column11192" dataDxfId="10343" totalsRowDxfId="10342"/>
    <tableColumn id="11214" xr3:uid="{04C88B58-8602-4BD3-99E6-A05447A2ECFC}" name="Column11193" dataDxfId="10341" totalsRowDxfId="10340"/>
    <tableColumn id="11215" xr3:uid="{5EC06B62-3FB1-4105-8CA8-D1C406CDCF6F}" name="Column11194" dataDxfId="10339" totalsRowDxfId="10338"/>
    <tableColumn id="11216" xr3:uid="{5067BDDA-103A-49ED-BE08-94C7DE89503C}" name="Column11195" dataDxfId="10337" totalsRowDxfId="10336"/>
    <tableColumn id="11217" xr3:uid="{3B0EA56B-75D8-44A1-9719-DD05FF783BCD}" name="Column11196" dataDxfId="10335" totalsRowDxfId="10334"/>
    <tableColumn id="11218" xr3:uid="{DB32AF01-1254-434F-BA52-B038C7C8740A}" name="Column11197" dataDxfId="10333" totalsRowDxfId="10332"/>
    <tableColumn id="11219" xr3:uid="{C3D986B2-1DD1-4A67-B408-A16A122284D0}" name="Column11198" dataDxfId="10331" totalsRowDxfId="10330"/>
    <tableColumn id="11220" xr3:uid="{448E9BC4-BE33-4F0E-9CED-32EDEA52DC15}" name="Column11199" dataDxfId="10329" totalsRowDxfId="10328"/>
    <tableColumn id="11221" xr3:uid="{E1C175D8-D81C-46B9-9C2D-492FA3E67A68}" name="Column11200" dataDxfId="10327" totalsRowDxfId="10326"/>
    <tableColumn id="11222" xr3:uid="{703CFB2C-3C7C-406B-9777-5266606FD65F}" name="Column11201" dataDxfId="10325" totalsRowDxfId="10324"/>
    <tableColumn id="11223" xr3:uid="{6EE56362-6CD1-4FEA-B17D-0161728EA349}" name="Column11202" dataDxfId="10323" totalsRowDxfId="10322"/>
    <tableColumn id="11224" xr3:uid="{124A2B5A-C6A7-4290-85C2-538B22E8443D}" name="Column11203" dataDxfId="10321" totalsRowDxfId="10320"/>
    <tableColumn id="11225" xr3:uid="{781F2164-9C72-4256-82E2-A9F9739CFFFD}" name="Column11204" dataDxfId="10319" totalsRowDxfId="10318"/>
    <tableColumn id="11226" xr3:uid="{76AA065F-F3C7-420C-AFBA-425E628DE790}" name="Column11205" dataDxfId="10317" totalsRowDxfId="10316"/>
    <tableColumn id="11227" xr3:uid="{47A4CCAC-1048-4302-8D4E-2BED410D4A9C}" name="Column11206" dataDxfId="10315" totalsRowDxfId="10314"/>
    <tableColumn id="11228" xr3:uid="{B44D8EB7-5C9D-4728-AFDB-B94115D68400}" name="Column11207" dataDxfId="10313" totalsRowDxfId="10312"/>
    <tableColumn id="11229" xr3:uid="{89197622-8B4A-434B-B91D-755141B52571}" name="Column11208" dataDxfId="10311" totalsRowDxfId="10310"/>
    <tableColumn id="11230" xr3:uid="{7F94BFF6-C0C4-48E5-8F1D-DF0DC05D26E5}" name="Column11209" dataDxfId="10309" totalsRowDxfId="10308"/>
    <tableColumn id="11231" xr3:uid="{05B47CF7-1FF2-47E1-B4A0-C1ED17F932E8}" name="Column11210" dataDxfId="10307" totalsRowDxfId="10306"/>
    <tableColumn id="11232" xr3:uid="{41566DA0-D570-433F-B311-4FD32FE95BC3}" name="Column11211" dataDxfId="10305" totalsRowDxfId="10304"/>
    <tableColumn id="11233" xr3:uid="{48468C5B-5370-4FDA-9E55-6C5573DD8C80}" name="Column11212" dataDxfId="10303" totalsRowDxfId="10302"/>
    <tableColumn id="11234" xr3:uid="{292BFE1D-1F21-4FE1-9796-3155EF4C09E6}" name="Column11213" dataDxfId="10301" totalsRowDxfId="10300"/>
    <tableColumn id="11235" xr3:uid="{9EBC26E0-A787-43AA-BE6B-66742BB78954}" name="Column11214" dataDxfId="10299" totalsRowDxfId="10298"/>
    <tableColumn id="11236" xr3:uid="{2FEFEEE6-3A67-4E60-8B92-19C112FD9769}" name="Column11215" dataDxfId="10297" totalsRowDxfId="10296"/>
    <tableColumn id="11237" xr3:uid="{19FD70D7-D688-4588-A0BC-99D23F366724}" name="Column11216" dataDxfId="10295" totalsRowDxfId="10294"/>
    <tableColumn id="11238" xr3:uid="{B8BB7A02-8D21-43D5-B40F-8BD1E551E4D2}" name="Column11217" dataDxfId="10293" totalsRowDxfId="10292"/>
    <tableColumn id="11239" xr3:uid="{A6949690-7326-4A65-A26E-1EDFEE412EF0}" name="Column11218" dataDxfId="10291" totalsRowDxfId="10290"/>
    <tableColumn id="11240" xr3:uid="{2BC5F984-EBBB-47CC-A023-5F97887A6AE0}" name="Column11219" dataDxfId="10289" totalsRowDxfId="10288"/>
    <tableColumn id="11241" xr3:uid="{7692050E-24E5-4D70-9649-9BE4DEBA0E76}" name="Column11220" dataDxfId="10287" totalsRowDxfId="10286"/>
    <tableColumn id="11242" xr3:uid="{AB67799A-37C2-4DF8-BCBC-DA6DADF37956}" name="Column11221" dataDxfId="10285" totalsRowDxfId="10284"/>
    <tableColumn id="11243" xr3:uid="{B9C04DAB-49CE-4D91-B6B2-029049E0CA58}" name="Column11222" dataDxfId="10283" totalsRowDxfId="10282"/>
    <tableColumn id="11244" xr3:uid="{E6A0B5A7-EE23-41AD-8219-1673BAB6EEAB}" name="Column11223" dataDxfId="10281" totalsRowDxfId="10280"/>
    <tableColumn id="11245" xr3:uid="{4A5F0B41-62F2-4952-AA73-783B64213217}" name="Column11224" dataDxfId="10279" totalsRowDxfId="10278"/>
    <tableColumn id="11246" xr3:uid="{DB87D504-1E88-4A85-9970-3DA01B07A1DD}" name="Column11225" dataDxfId="10277" totalsRowDxfId="10276"/>
    <tableColumn id="11247" xr3:uid="{5D65B558-F793-4F3D-90F5-6C3DD36DB9C7}" name="Column11226" dataDxfId="10275" totalsRowDxfId="10274"/>
    <tableColumn id="11248" xr3:uid="{259F2655-D447-441A-B92F-D18EA6A06DEE}" name="Column11227" dataDxfId="10273" totalsRowDxfId="10272"/>
    <tableColumn id="11249" xr3:uid="{AB485C12-6CAF-4686-99C4-A9C21B110B66}" name="Column11228" dataDxfId="10271" totalsRowDxfId="10270"/>
    <tableColumn id="11250" xr3:uid="{6851A1F8-588D-40BF-B2FC-FD4C10F81AF3}" name="Column11229" dataDxfId="10269" totalsRowDxfId="10268"/>
    <tableColumn id="11251" xr3:uid="{11536967-FF39-4070-89FC-5CA26A776E3D}" name="Column11230" dataDxfId="10267" totalsRowDxfId="10266"/>
    <tableColumn id="11252" xr3:uid="{9E9A8451-2504-4049-9C18-B68FB9B53031}" name="Column11231" dataDxfId="10265" totalsRowDxfId="10264"/>
    <tableColumn id="11253" xr3:uid="{702ABCE2-5414-46D2-84D4-7413FF769356}" name="Column11232" dataDxfId="10263" totalsRowDxfId="10262"/>
    <tableColumn id="11254" xr3:uid="{BA8ED6DD-5538-4CBE-A24B-2169056B193F}" name="Column11233" dataDxfId="10261" totalsRowDxfId="10260"/>
    <tableColumn id="11255" xr3:uid="{93E1830F-E188-4B98-8632-61E3F6F88F03}" name="Column11234" dataDxfId="10259" totalsRowDxfId="10258"/>
    <tableColumn id="11256" xr3:uid="{CECFF737-9D7A-4132-B306-C1934519202E}" name="Column11235" dataDxfId="10257" totalsRowDxfId="10256"/>
    <tableColumn id="11257" xr3:uid="{35323BFD-44DC-4B1C-BC5E-6D9400282DE7}" name="Column11236" dataDxfId="10255" totalsRowDxfId="10254"/>
    <tableColumn id="11258" xr3:uid="{34140F17-6FAB-4EA2-B86B-D7491BCF7563}" name="Column11237" dataDxfId="10253" totalsRowDxfId="10252"/>
    <tableColumn id="11259" xr3:uid="{979B33ED-BA5E-48B2-89DF-0560117559B9}" name="Column11238" dataDxfId="10251" totalsRowDxfId="10250"/>
    <tableColumn id="11260" xr3:uid="{11907C06-EA90-4FD9-8EFB-E80F48BBC9B8}" name="Column11239" dataDxfId="10249" totalsRowDxfId="10248"/>
    <tableColumn id="11261" xr3:uid="{4FF22A7F-5140-4978-94C4-71CD6CA0A003}" name="Column11240" dataDxfId="10247" totalsRowDxfId="10246"/>
    <tableColumn id="11262" xr3:uid="{C5534EEC-9C80-4662-A45A-571425D9E41F}" name="Column11241" dataDxfId="10245" totalsRowDxfId="10244"/>
    <tableColumn id="11263" xr3:uid="{F381CD9D-14B5-464D-A5AC-59B6D6AFB085}" name="Column11242" dataDxfId="10243" totalsRowDxfId="10242"/>
    <tableColumn id="11264" xr3:uid="{2938ED14-3415-472A-9C95-C29D8EE07FDC}" name="Column11243" dataDxfId="10241" totalsRowDxfId="10240"/>
    <tableColumn id="11265" xr3:uid="{4E8B8211-F46F-4FCD-A66F-4101DCF40F33}" name="Column11244" dataDxfId="10239" totalsRowDxfId="10238"/>
    <tableColumn id="11266" xr3:uid="{BCABCADB-F863-4939-927F-151A7FADCC15}" name="Column11245" dataDxfId="10237" totalsRowDxfId="10236"/>
    <tableColumn id="11267" xr3:uid="{BA8D11C4-8CAB-4C1E-A2BA-026E9D81D66C}" name="Column11246" dataDxfId="10235" totalsRowDxfId="10234"/>
    <tableColumn id="11268" xr3:uid="{D96D7C46-33A7-4874-BB46-BD7EF593C678}" name="Column11247" dataDxfId="10233" totalsRowDxfId="10232"/>
    <tableColumn id="11269" xr3:uid="{30C57F19-085C-498C-8869-568D431DEA8D}" name="Column11248" dataDxfId="10231" totalsRowDxfId="10230"/>
    <tableColumn id="11270" xr3:uid="{4A81877E-6C2D-4DC7-96F2-4D515551C65F}" name="Column11249" dataDxfId="10229" totalsRowDxfId="10228"/>
    <tableColumn id="11271" xr3:uid="{E8A00159-0D8D-4082-8997-50CDC9F70E9B}" name="Column11250" dataDxfId="10227" totalsRowDxfId="10226"/>
    <tableColumn id="11272" xr3:uid="{C5B62D19-16E3-4627-B526-010E6AC4D931}" name="Column11251" dataDxfId="10225" totalsRowDxfId="10224"/>
    <tableColumn id="11273" xr3:uid="{F68EF070-EC65-4432-89F2-71B362E47630}" name="Column11252" dataDxfId="10223" totalsRowDxfId="10222"/>
    <tableColumn id="11274" xr3:uid="{6E94A600-EFB4-4309-A644-7F3A38D8F3CE}" name="Column11253" dataDxfId="10221" totalsRowDxfId="10220"/>
    <tableColumn id="11275" xr3:uid="{43293B85-3F63-4470-856A-886E76979253}" name="Column11254" dataDxfId="10219" totalsRowDxfId="10218"/>
    <tableColumn id="11276" xr3:uid="{A02EC209-87FA-4D8D-BD52-48691015226F}" name="Column11255" dataDxfId="10217" totalsRowDxfId="10216"/>
    <tableColumn id="11277" xr3:uid="{72D1A747-D1FB-4C4D-B08C-752289824C25}" name="Column11256" dataDxfId="10215" totalsRowDxfId="10214"/>
    <tableColumn id="11278" xr3:uid="{8F69EED8-5F85-49A2-93AE-42C7C9C78960}" name="Column11257" dataDxfId="10213" totalsRowDxfId="10212"/>
    <tableColumn id="11279" xr3:uid="{C63034AF-1D69-4145-B89D-10E2EBF49DB2}" name="Column11258" dataDxfId="10211" totalsRowDxfId="10210"/>
    <tableColumn id="11280" xr3:uid="{4B5FCAF7-4508-4BC6-9F9A-8411DC8DECC1}" name="Column11259" dataDxfId="10209" totalsRowDxfId="10208"/>
    <tableColumn id="11281" xr3:uid="{C742D218-03A9-4A60-AB2F-802D9919582E}" name="Column11260" dataDxfId="10207" totalsRowDxfId="10206"/>
    <tableColumn id="11282" xr3:uid="{CC6C772C-633D-4E7C-9B87-244B92E6D221}" name="Column11261" dataDxfId="10205" totalsRowDxfId="10204"/>
    <tableColumn id="11283" xr3:uid="{A6C2F193-EF1A-4746-A8FD-8B36F095D2BD}" name="Column11262" dataDxfId="10203" totalsRowDxfId="10202"/>
    <tableColumn id="11284" xr3:uid="{A50ED873-2726-4C95-9666-4A22A77BB7DD}" name="Column11263" dataDxfId="10201" totalsRowDxfId="10200"/>
    <tableColumn id="11285" xr3:uid="{50EF7DFE-62C0-497C-AE2F-2A04917E451A}" name="Column11264" dataDxfId="10199" totalsRowDxfId="10198"/>
    <tableColumn id="11286" xr3:uid="{6E806972-A83B-46FE-A4CC-5CCC6042B26E}" name="Column11265" dataDxfId="10197" totalsRowDxfId="10196"/>
    <tableColumn id="11287" xr3:uid="{10A9A07F-DDAA-4D26-BC7B-673C02CAC51F}" name="Column11266" dataDxfId="10195" totalsRowDxfId="10194"/>
    <tableColumn id="11288" xr3:uid="{38F08479-0B02-46B5-AB03-86B1AB8BBE4E}" name="Column11267" dataDxfId="10193" totalsRowDxfId="10192"/>
    <tableColumn id="11289" xr3:uid="{5EDCE88D-92CB-40A4-A6C0-E570AF8FAFEF}" name="Column11268" dataDxfId="10191" totalsRowDxfId="10190"/>
    <tableColumn id="11290" xr3:uid="{59737E54-06CC-4728-A22F-9E91B9C63C2E}" name="Column11269" dataDxfId="10189" totalsRowDxfId="10188"/>
    <tableColumn id="11291" xr3:uid="{FF9180EF-EAF6-41CA-9E6A-AEDDD64EDA50}" name="Column11270" dataDxfId="10187" totalsRowDxfId="10186"/>
    <tableColumn id="11292" xr3:uid="{B5540DAA-25F2-450B-BE21-E63D64AAED4A}" name="Column11271" dataDxfId="10185" totalsRowDxfId="10184"/>
    <tableColumn id="11293" xr3:uid="{077FD81D-6431-4F61-B717-E0A9CAD1E59E}" name="Column11272" dataDxfId="10183" totalsRowDxfId="10182"/>
    <tableColumn id="11294" xr3:uid="{ABB19EC5-6C12-4F2D-82D7-91C068B75437}" name="Column11273" dataDxfId="10181" totalsRowDxfId="10180"/>
    <tableColumn id="11295" xr3:uid="{5BB3501D-9EFF-4DB5-B452-3AE70631A637}" name="Column11274" dataDxfId="10179" totalsRowDxfId="10178"/>
    <tableColumn id="11296" xr3:uid="{069F37C1-D4B6-4059-B53B-813D0D7707CD}" name="Column11275" dataDxfId="10177" totalsRowDxfId="10176"/>
    <tableColumn id="11297" xr3:uid="{45C1F071-8B7F-4181-BAA8-573487F7F7E0}" name="Column11276" dataDxfId="10175" totalsRowDxfId="10174"/>
    <tableColumn id="11298" xr3:uid="{849840E6-815C-40C1-8566-816AFA3D729F}" name="Column11277" dataDxfId="10173" totalsRowDxfId="10172"/>
    <tableColumn id="11299" xr3:uid="{44719993-DFC4-4B72-BC63-3F87035B6068}" name="Column11278" dataDxfId="10171" totalsRowDxfId="10170"/>
    <tableColumn id="11300" xr3:uid="{959C533D-D770-4986-B8EA-D2C8775CBE76}" name="Column11279" dataDxfId="10169" totalsRowDxfId="10168"/>
    <tableColumn id="11301" xr3:uid="{A3C414CE-D338-412B-B7F8-E28024831DEB}" name="Column11280" dataDxfId="10167" totalsRowDxfId="10166"/>
    <tableColumn id="11302" xr3:uid="{206D38D8-76EE-4F13-9F9B-2E2D3B705CFF}" name="Column11281" dataDxfId="10165" totalsRowDxfId="10164"/>
    <tableColumn id="11303" xr3:uid="{736BB7AF-DD99-48C0-8FA8-EBBF1FC26CDF}" name="Column11282" dataDxfId="10163" totalsRowDxfId="10162"/>
    <tableColumn id="11304" xr3:uid="{64A7D20A-964A-484C-B1B3-A56B7377461C}" name="Column11283" dataDxfId="10161" totalsRowDxfId="10160"/>
    <tableColumn id="11305" xr3:uid="{81A25DD0-99D7-4DB9-AE6B-8C1DBF65E7D4}" name="Column11284" dataDxfId="10159" totalsRowDxfId="10158"/>
    <tableColumn id="11306" xr3:uid="{337FE9DA-BB87-4CA2-BBB5-A832F3500779}" name="Column11285" dataDxfId="10157" totalsRowDxfId="10156"/>
    <tableColumn id="11307" xr3:uid="{024429EC-87E6-43BC-8808-A8F018DE9137}" name="Column11286" dataDxfId="10155" totalsRowDxfId="10154"/>
    <tableColumn id="11308" xr3:uid="{72BD6406-686B-4642-80B6-B909E3CAE723}" name="Column11287" dataDxfId="10153" totalsRowDxfId="10152"/>
    <tableColumn id="11309" xr3:uid="{BC1C444F-4792-4767-B0B0-FA29CD0D4B7E}" name="Column11288" dataDxfId="10151" totalsRowDxfId="10150"/>
    <tableColumn id="11310" xr3:uid="{1165FEBD-CECC-45C0-8190-1CCC5AC1B6D0}" name="Column11289" dataDxfId="10149" totalsRowDxfId="10148"/>
    <tableColumn id="11311" xr3:uid="{0587A36A-C952-4F62-BEAB-8F827C5285B6}" name="Column11290" dataDxfId="10147" totalsRowDxfId="10146"/>
    <tableColumn id="11312" xr3:uid="{8B1A3A3B-5C61-4ABD-8A77-DC6D4BFDAACE}" name="Column11291" dataDxfId="10145" totalsRowDxfId="10144"/>
    <tableColumn id="11313" xr3:uid="{9BAEE517-CA22-4ED7-B1E2-68848CB2A287}" name="Column11292" dataDxfId="10143" totalsRowDxfId="10142"/>
    <tableColumn id="11314" xr3:uid="{86F2E4D7-0B45-47C9-B900-993B56A215A7}" name="Column11293" dataDxfId="10141" totalsRowDxfId="10140"/>
    <tableColumn id="11315" xr3:uid="{65D52E7D-F594-43D8-A202-05BA17F8B735}" name="Column11294" dataDxfId="10139" totalsRowDxfId="10138"/>
    <tableColumn id="11316" xr3:uid="{BDA71026-69B3-4B7A-817C-E1E99BCE3917}" name="Column11295" dataDxfId="10137" totalsRowDxfId="10136"/>
    <tableColumn id="11317" xr3:uid="{B78AF137-B433-4A6A-8757-A21B3EDC5903}" name="Column11296" dataDxfId="10135" totalsRowDxfId="10134"/>
    <tableColumn id="11318" xr3:uid="{E707AB1B-0F67-4DB1-90DF-7BCEFC7BB903}" name="Column11297" dataDxfId="10133" totalsRowDxfId="10132"/>
    <tableColumn id="11319" xr3:uid="{D3EAEA59-403F-4797-B33A-5F5844E4DBAD}" name="Column11298" dataDxfId="10131" totalsRowDxfId="10130"/>
    <tableColumn id="11320" xr3:uid="{25B08AB2-C5EB-4B2C-986B-5A5444A4ADEA}" name="Column11299" dataDxfId="10129" totalsRowDxfId="10128"/>
    <tableColumn id="11321" xr3:uid="{90774D96-343B-486E-94CC-6C28C01C0695}" name="Column11300" dataDxfId="10127" totalsRowDxfId="10126"/>
    <tableColumn id="11322" xr3:uid="{C497127C-2CCC-4068-ACC1-49F5CF7D8D2A}" name="Column11301" dataDxfId="10125" totalsRowDxfId="10124"/>
    <tableColumn id="11323" xr3:uid="{93C16ABD-ABD8-4B24-9386-FF6C9A2450AD}" name="Column11302" dataDxfId="10123" totalsRowDxfId="10122"/>
    <tableColumn id="11324" xr3:uid="{D7F505C5-1B56-49FD-A44A-5D11D2848091}" name="Column11303" dataDxfId="10121" totalsRowDxfId="10120"/>
    <tableColumn id="11325" xr3:uid="{545026BD-64F8-4A19-810D-52EBA58B469C}" name="Column11304" dataDxfId="10119" totalsRowDxfId="10118"/>
    <tableColumn id="11326" xr3:uid="{645087D8-68FE-4227-8EFD-634A2A61A70A}" name="Column11305" dataDxfId="10117" totalsRowDxfId="10116"/>
    <tableColumn id="11327" xr3:uid="{B0361352-8203-489F-89AD-FBD13D647A61}" name="Column11306" dataDxfId="10115" totalsRowDxfId="10114"/>
    <tableColumn id="11328" xr3:uid="{ACCFA463-93C2-48D9-8FC2-6EDDBB3E497F}" name="Column11307" dataDxfId="10113" totalsRowDxfId="10112"/>
    <tableColumn id="11329" xr3:uid="{CEC4CBC7-6B96-47A1-8AA8-D2475A228FA2}" name="Column11308" dataDxfId="10111" totalsRowDxfId="10110"/>
    <tableColumn id="11330" xr3:uid="{A4667005-0A2B-4EC9-B9B0-35B4204216AD}" name="Column11309" dataDxfId="10109" totalsRowDxfId="10108"/>
    <tableColumn id="11331" xr3:uid="{2664CA13-942A-427C-B822-030A8B5A5B82}" name="Column11310" dataDxfId="10107" totalsRowDxfId="10106"/>
    <tableColumn id="11332" xr3:uid="{F19979D8-608C-4C40-B383-17DDF6625572}" name="Column11311" dataDxfId="10105" totalsRowDxfId="10104"/>
    <tableColumn id="11333" xr3:uid="{1BD47054-C2E6-4265-821F-1C300516C593}" name="Column11312" dataDxfId="10103" totalsRowDxfId="10102"/>
    <tableColumn id="11334" xr3:uid="{227FE32A-15CA-4054-95B5-F996C39FD96B}" name="Column11313" dataDxfId="10101" totalsRowDxfId="10100"/>
    <tableColumn id="11335" xr3:uid="{C0B8DDDD-ABB3-4C3C-9048-9399545D2BC4}" name="Column11314" dataDxfId="10099" totalsRowDxfId="10098"/>
    <tableColumn id="11336" xr3:uid="{74A20318-88D1-4279-8287-A5CF1F879D86}" name="Column11315" dataDxfId="10097" totalsRowDxfId="10096"/>
    <tableColumn id="11337" xr3:uid="{F0CDC46B-D6F5-4E1D-BF40-4447B812BF13}" name="Column11316" dataDxfId="10095" totalsRowDxfId="10094"/>
    <tableColumn id="11338" xr3:uid="{4A22AAEA-6814-45A3-B3F0-5B096BF19F15}" name="Column11317" dataDxfId="10093" totalsRowDxfId="10092"/>
    <tableColumn id="11339" xr3:uid="{4FC06050-9991-4F4D-A4E0-809A95BA7479}" name="Column11318" dataDxfId="10091" totalsRowDxfId="10090"/>
    <tableColumn id="11340" xr3:uid="{5CA32A04-BAAE-4808-AD0C-677F1D43DAC6}" name="Column11319" dataDxfId="10089" totalsRowDxfId="10088"/>
    <tableColumn id="11341" xr3:uid="{630885EC-B095-4708-855B-2D49D075E807}" name="Column11320" dataDxfId="10087" totalsRowDxfId="10086"/>
    <tableColumn id="11342" xr3:uid="{166E1428-EB8D-4BE7-B905-7D1E019A3C61}" name="Column11321" dataDxfId="10085" totalsRowDxfId="10084"/>
    <tableColumn id="11343" xr3:uid="{A2B6AAAC-9BEA-4B69-AD46-AE98F9FC80E2}" name="Column11322" dataDxfId="10083" totalsRowDxfId="10082"/>
    <tableColumn id="11344" xr3:uid="{D3CF3102-87AB-4D9C-B680-156C71B340A7}" name="Column11323" dataDxfId="10081" totalsRowDxfId="10080"/>
    <tableColumn id="11345" xr3:uid="{A19A900C-7C95-4C7A-A67C-67964063A886}" name="Column11324" dataDxfId="10079" totalsRowDxfId="10078"/>
    <tableColumn id="11346" xr3:uid="{EB4F378E-CE5D-4516-8530-844CFE72A058}" name="Column11325" dataDxfId="10077" totalsRowDxfId="10076"/>
    <tableColumn id="11347" xr3:uid="{C4AFAA3B-AB97-4709-8979-04F40118CC7A}" name="Column11326" dataDxfId="10075" totalsRowDxfId="10074"/>
    <tableColumn id="11348" xr3:uid="{E8437B12-518D-473D-8064-69BF49876D0A}" name="Column11327" dataDxfId="10073" totalsRowDxfId="10072"/>
    <tableColumn id="11349" xr3:uid="{07B96153-6D3C-4505-855E-CF956414424E}" name="Column11328" dataDxfId="10071" totalsRowDxfId="10070"/>
    <tableColumn id="11350" xr3:uid="{535B1C6A-2118-4552-95F1-E72E86F55BFC}" name="Column11329" dataDxfId="10069" totalsRowDxfId="10068"/>
    <tableColumn id="11351" xr3:uid="{8D25A0DA-4BDC-44A9-AB46-6F31BD13EC4B}" name="Column11330" dataDxfId="10067" totalsRowDxfId="10066"/>
    <tableColumn id="11352" xr3:uid="{68C40767-B731-46AE-8A62-ECD84B3EFBD7}" name="Column11331" dataDxfId="10065" totalsRowDxfId="10064"/>
    <tableColumn id="11353" xr3:uid="{EB7D2197-E3E7-4DF4-B520-FE0EF2570AE4}" name="Column11332" dataDxfId="10063" totalsRowDxfId="10062"/>
    <tableColumn id="11354" xr3:uid="{EB830522-0DFE-4938-A918-123AFE27ACAB}" name="Column11333" dataDxfId="10061" totalsRowDxfId="10060"/>
    <tableColumn id="11355" xr3:uid="{8FFC2C9E-64D3-46B0-BF70-A571B1E199D3}" name="Column11334" dataDxfId="10059" totalsRowDxfId="10058"/>
    <tableColumn id="11356" xr3:uid="{BC5417AD-DB36-49C4-8837-FA2E5DC4B994}" name="Column11335" dataDxfId="10057" totalsRowDxfId="10056"/>
    <tableColumn id="11357" xr3:uid="{BA84A88C-B0FA-4B86-8EB0-423CB28117A6}" name="Column11336" dataDxfId="10055" totalsRowDxfId="10054"/>
    <tableColumn id="11358" xr3:uid="{D5397565-D39A-4175-8AD0-72D3834EF672}" name="Column11337" dataDxfId="10053" totalsRowDxfId="10052"/>
    <tableColumn id="11359" xr3:uid="{43B9EF2F-8098-4549-95FF-3DBC5B38BD9E}" name="Column11338" dataDxfId="10051" totalsRowDxfId="10050"/>
    <tableColumn id="11360" xr3:uid="{D2DF5609-2559-4AEA-B100-A51FE796B896}" name="Column11339" dataDxfId="10049" totalsRowDxfId="10048"/>
    <tableColumn id="11361" xr3:uid="{E0AF7AC4-D78D-48E5-8C74-FD99C1709600}" name="Column11340" dataDxfId="10047" totalsRowDxfId="10046"/>
    <tableColumn id="11362" xr3:uid="{088BB835-E8F5-43C7-B965-D7BDDC09B877}" name="Column11341" dataDxfId="10045" totalsRowDxfId="10044"/>
    <tableColumn id="11363" xr3:uid="{82512D6A-1F0A-4A8B-8618-34BE9E4B6B0F}" name="Column11342" dataDxfId="10043" totalsRowDxfId="10042"/>
    <tableColumn id="11364" xr3:uid="{6EFA7C83-56AA-4475-8765-87839E75DFAC}" name="Column11343" dataDxfId="10041" totalsRowDxfId="10040"/>
    <tableColumn id="11365" xr3:uid="{B2A82C47-71E2-4385-B7A0-328159844495}" name="Column11344" dataDxfId="10039" totalsRowDxfId="10038"/>
    <tableColumn id="11366" xr3:uid="{2FEEC8E7-66E8-4FA7-8063-9ADCEB028748}" name="Column11345" dataDxfId="10037" totalsRowDxfId="10036"/>
    <tableColumn id="11367" xr3:uid="{69AEC486-BC7E-4CB9-9701-5AC910E40547}" name="Column11346" dataDxfId="10035" totalsRowDxfId="10034"/>
    <tableColumn id="11368" xr3:uid="{0FE68ACE-FE53-48BF-B6DA-11E2F256BEFB}" name="Column11347" dataDxfId="10033" totalsRowDxfId="10032"/>
    <tableColumn id="11369" xr3:uid="{85EB5D23-5BC9-434B-AC5C-70E776FA8DC7}" name="Column11348" dataDxfId="10031" totalsRowDxfId="10030"/>
    <tableColumn id="11370" xr3:uid="{462560D4-A1F1-4762-BEE9-D25D0978B742}" name="Column11349" dataDxfId="10029" totalsRowDxfId="10028"/>
    <tableColumn id="11371" xr3:uid="{C9AAB2DE-23FF-4D93-8682-98E35D14F4BF}" name="Column11350" dataDxfId="10027" totalsRowDxfId="10026"/>
    <tableColumn id="11372" xr3:uid="{9F5EDD08-2ED0-46FF-9D27-CACE49E106F5}" name="Column11351" dataDxfId="10025" totalsRowDxfId="10024"/>
    <tableColumn id="11373" xr3:uid="{2BFEB1AF-D1C8-4122-8A7C-0A21BD94E08F}" name="Column11352" dataDxfId="10023" totalsRowDxfId="10022"/>
    <tableColumn id="11374" xr3:uid="{F5B603FD-74EF-43C6-9C93-AE589BCBFB4B}" name="Column11353" dataDxfId="10021" totalsRowDxfId="10020"/>
    <tableColumn id="11375" xr3:uid="{4CDF0795-BB3C-4943-92DB-4929F870242C}" name="Column11354" dataDxfId="10019" totalsRowDxfId="10018"/>
    <tableColumn id="11376" xr3:uid="{5E00BF20-725A-4307-B8BE-751AB8884869}" name="Column11355" dataDxfId="10017" totalsRowDxfId="10016"/>
    <tableColumn id="11377" xr3:uid="{C981457C-5FCD-4B0C-BEE1-13757A9F4273}" name="Column11356" dataDxfId="10015" totalsRowDxfId="10014"/>
    <tableColumn id="11378" xr3:uid="{5F85A2BA-D488-43CC-93B0-B1FE2A76CE0E}" name="Column11357" dataDxfId="10013" totalsRowDxfId="10012"/>
    <tableColumn id="11379" xr3:uid="{E426C54A-5A48-45A1-AC8F-42B234A753CB}" name="Column11358" dataDxfId="10011" totalsRowDxfId="10010"/>
    <tableColumn id="11380" xr3:uid="{39A3D4D7-0294-4ADC-B3FC-40118A6C0122}" name="Column11359" dataDxfId="10009" totalsRowDxfId="10008"/>
    <tableColumn id="11381" xr3:uid="{E9C28A95-CC93-48C2-86D9-5A4BF5F01159}" name="Column11360" dataDxfId="10007" totalsRowDxfId="10006"/>
    <tableColumn id="11382" xr3:uid="{D70FF124-5286-46D5-9DF6-D0595E539964}" name="Column11361" dataDxfId="10005" totalsRowDxfId="10004"/>
    <tableColumn id="11383" xr3:uid="{80B8C877-75A4-4BCF-A29C-E0A73C00BAAE}" name="Column11362" dataDxfId="10003" totalsRowDxfId="10002"/>
    <tableColumn id="11384" xr3:uid="{24693524-6997-4626-843F-9D2BC1A168E1}" name="Column11363" dataDxfId="10001" totalsRowDxfId="10000"/>
    <tableColumn id="11385" xr3:uid="{5E7FCB14-BA3C-4060-B8B7-B35E23E1ABFC}" name="Column11364" dataDxfId="9999" totalsRowDxfId="9998"/>
    <tableColumn id="11386" xr3:uid="{CAF3180F-E346-43F6-A1AD-8BE9B88BC9CD}" name="Column11365" dataDxfId="9997" totalsRowDxfId="9996"/>
    <tableColumn id="11387" xr3:uid="{8F6CF8A3-13BF-4507-85B6-1A8643DB30B0}" name="Column11366" dataDxfId="9995" totalsRowDxfId="9994"/>
    <tableColumn id="11388" xr3:uid="{19EF2CCB-322C-4525-88D8-1993FEBDFF59}" name="Column11367" dataDxfId="9993" totalsRowDxfId="9992"/>
    <tableColumn id="11389" xr3:uid="{DE3EACFB-FAB0-42FC-8F9D-C4AE933F3EFC}" name="Column11368" dataDxfId="9991" totalsRowDxfId="9990"/>
    <tableColumn id="11390" xr3:uid="{A8A5CC71-8771-4217-810A-35F8CAC4496E}" name="Column11369" dataDxfId="9989" totalsRowDxfId="9988"/>
    <tableColumn id="11391" xr3:uid="{64498670-220A-4CA4-ADB2-400093BB89F1}" name="Column11370" dataDxfId="9987" totalsRowDxfId="9986"/>
    <tableColumn id="11392" xr3:uid="{34F6732F-1D31-4E6F-94B8-861B07EF09C3}" name="Column11371" dataDxfId="9985" totalsRowDxfId="9984"/>
    <tableColumn id="11393" xr3:uid="{0D0DAC5E-DE65-42C7-8AF7-E49B76AEC9BC}" name="Column11372" dataDxfId="9983" totalsRowDxfId="9982"/>
    <tableColumn id="11394" xr3:uid="{FA179FC7-D353-4114-9ED8-FBC168982BA1}" name="Column11373" dataDxfId="9981" totalsRowDxfId="9980"/>
    <tableColumn id="11395" xr3:uid="{67F44F19-B7F7-4709-847F-F334494BB3EB}" name="Column11374" dataDxfId="9979" totalsRowDxfId="9978"/>
    <tableColumn id="11396" xr3:uid="{CDDBDCD8-5EDE-4286-8CF1-583A8E6F1E74}" name="Column11375" dataDxfId="9977" totalsRowDxfId="9976"/>
    <tableColumn id="11397" xr3:uid="{DED8F76F-6BE8-4250-911E-30AA0BA5777D}" name="Column11376" dataDxfId="9975" totalsRowDxfId="9974"/>
    <tableColumn id="11398" xr3:uid="{231AFD14-C11B-4632-B43D-63F0151E48E7}" name="Column11377" dataDxfId="9973" totalsRowDxfId="9972"/>
    <tableColumn id="11399" xr3:uid="{CE02F396-C661-4258-A259-AC92F4719F95}" name="Column11378" dataDxfId="9971" totalsRowDxfId="9970"/>
    <tableColumn id="11400" xr3:uid="{DB36CFE8-6B55-4958-9A61-10F3B401C2D2}" name="Column11379" dataDxfId="9969" totalsRowDxfId="9968"/>
    <tableColumn id="11401" xr3:uid="{9833AB69-133B-4C3B-9162-A3685E5B9D86}" name="Column11380" dataDxfId="9967" totalsRowDxfId="9966"/>
    <tableColumn id="11402" xr3:uid="{D7E8C026-B01E-4EC4-8CC0-15250508AE77}" name="Column11381" dataDxfId="9965" totalsRowDxfId="9964"/>
    <tableColumn id="11403" xr3:uid="{944BAC82-BD59-44FD-8E9E-0C5A9A080333}" name="Column11382" dataDxfId="9963" totalsRowDxfId="9962"/>
    <tableColumn id="11404" xr3:uid="{3D23E796-98BB-41C3-98CE-26CC45549EF4}" name="Column11383" dataDxfId="9961" totalsRowDxfId="9960"/>
    <tableColumn id="11405" xr3:uid="{C05A7515-ADC1-4F9B-84D7-91DB817635AE}" name="Column11384" dataDxfId="9959" totalsRowDxfId="9958"/>
    <tableColumn id="11406" xr3:uid="{5B3E37C7-A7DA-4E12-A23F-9156A9335559}" name="Column11385" dataDxfId="9957" totalsRowDxfId="9956"/>
    <tableColumn id="11407" xr3:uid="{859DD80C-0625-4DC4-9B69-373FAD643C5B}" name="Column11386" dataDxfId="9955" totalsRowDxfId="9954"/>
    <tableColumn id="11408" xr3:uid="{1AA8D4D7-DDE2-4436-9177-CDD6948B6040}" name="Column11387" dataDxfId="9953" totalsRowDxfId="9952"/>
    <tableColumn id="11409" xr3:uid="{5E0F5254-95E2-4E9B-BDA7-5259C4EE32DD}" name="Column11388" dataDxfId="9951" totalsRowDxfId="9950"/>
    <tableColumn id="11410" xr3:uid="{26CAFC16-0DB6-4ED3-862F-91DD928984F7}" name="Column11389" dataDxfId="9949" totalsRowDxfId="9948"/>
    <tableColumn id="11411" xr3:uid="{8A998B5A-A36F-4F79-A0F2-A98B6A7A5CD0}" name="Column11390" dataDxfId="9947" totalsRowDxfId="9946"/>
    <tableColumn id="11412" xr3:uid="{1549D7FE-1AB9-4BA7-926D-14624BA2C388}" name="Column11391" dataDxfId="9945" totalsRowDxfId="9944"/>
    <tableColumn id="11413" xr3:uid="{F51C6373-C37C-4B0D-A811-C06152B1A63E}" name="Column11392" dataDxfId="9943" totalsRowDxfId="9942"/>
    <tableColumn id="11414" xr3:uid="{16748721-2B38-448D-9425-AEDC6397029A}" name="Column11393" dataDxfId="9941" totalsRowDxfId="9940"/>
    <tableColumn id="11415" xr3:uid="{A18073DB-F3BA-4A83-870B-F66CC4A0B94D}" name="Column11394" dataDxfId="9939" totalsRowDxfId="9938"/>
    <tableColumn id="11416" xr3:uid="{F455F4F0-1E01-41D8-B092-066B764253B7}" name="Column11395" dataDxfId="9937" totalsRowDxfId="9936"/>
    <tableColumn id="11417" xr3:uid="{A8F0EC99-3F66-40D6-94F0-B1618F9A8880}" name="Column11396" dataDxfId="9935" totalsRowDxfId="9934"/>
    <tableColumn id="11418" xr3:uid="{DC34CAAF-11AB-4864-8F3C-9D09CB11EBFE}" name="Column11397" dataDxfId="9933" totalsRowDxfId="9932"/>
    <tableColumn id="11419" xr3:uid="{39104C33-D989-40D7-9EFC-C3E6C70795E2}" name="Column11398" dataDxfId="9931" totalsRowDxfId="9930"/>
    <tableColumn id="11420" xr3:uid="{CCCD87CC-568C-42DF-8813-626585C9FB27}" name="Column11399" dataDxfId="9929" totalsRowDxfId="9928"/>
    <tableColumn id="11421" xr3:uid="{7361A04D-3517-452B-8720-1F0303DF6765}" name="Column11400" dataDxfId="9927" totalsRowDxfId="9926"/>
    <tableColumn id="11422" xr3:uid="{2AC79C94-E3AF-4354-A18A-62B1311EAED5}" name="Column11401" dataDxfId="9925" totalsRowDxfId="9924"/>
    <tableColumn id="11423" xr3:uid="{67060185-A07F-43E0-9A5A-34FE6E3E915D}" name="Column11402" dataDxfId="9923" totalsRowDxfId="9922"/>
    <tableColumn id="11424" xr3:uid="{277ACCB1-352C-4E92-AA9C-9E34EBA6E4FE}" name="Column11403" dataDxfId="9921" totalsRowDxfId="9920"/>
    <tableColumn id="11425" xr3:uid="{57EA512A-E499-441D-8613-85EC96F3A7D7}" name="Column11404" dataDxfId="9919" totalsRowDxfId="9918"/>
    <tableColumn id="11426" xr3:uid="{5716F176-446E-44EE-97C2-A03FCF6F787E}" name="Column11405" dataDxfId="9917" totalsRowDxfId="9916"/>
    <tableColumn id="11427" xr3:uid="{F1EDA144-CE20-4B54-A7D0-957818A59F46}" name="Column11406" dataDxfId="9915" totalsRowDxfId="9914"/>
    <tableColumn id="11428" xr3:uid="{CB24BB53-1467-4BC9-AB45-8A891D4B38A9}" name="Column11407" dataDxfId="9913" totalsRowDxfId="9912"/>
    <tableColumn id="11429" xr3:uid="{D0DA400C-4909-412B-8F2D-023F65D421A1}" name="Column11408" dataDxfId="9911" totalsRowDxfId="9910"/>
    <tableColumn id="11430" xr3:uid="{0BA9605E-F5F5-4CE6-9302-B3CD3269D11A}" name="Column11409" dataDxfId="9909" totalsRowDxfId="9908"/>
    <tableColumn id="11431" xr3:uid="{CA541C6C-339C-4BBC-A053-FFD74EEA7608}" name="Column11410" dataDxfId="9907" totalsRowDxfId="9906"/>
    <tableColumn id="11432" xr3:uid="{09604561-5AE2-4CDD-814D-6B3805BB8B87}" name="Column11411" dataDxfId="9905" totalsRowDxfId="9904"/>
    <tableColumn id="11433" xr3:uid="{A86605EA-411A-42F5-8BF7-3D656763C7CF}" name="Column11412" dataDxfId="9903" totalsRowDxfId="9902"/>
    <tableColumn id="11434" xr3:uid="{5D7986CD-4E69-49DC-97B1-2B13AE38C151}" name="Column11413" dataDxfId="9901" totalsRowDxfId="9900"/>
    <tableColumn id="11435" xr3:uid="{CE7FD180-7656-41E8-ADD0-ADB0AB117361}" name="Column11414" dataDxfId="9899" totalsRowDxfId="9898"/>
    <tableColumn id="11436" xr3:uid="{8E5ED198-F97D-4E1D-81C8-4316238AD4D4}" name="Column11415" dataDxfId="9897" totalsRowDxfId="9896"/>
    <tableColumn id="11437" xr3:uid="{7120436D-659C-45EC-B023-E812CC65E140}" name="Column11416" dataDxfId="9895" totalsRowDxfId="9894"/>
    <tableColumn id="11438" xr3:uid="{2146FBF7-AE36-417F-9ED5-997F9EADAED0}" name="Column11417" dataDxfId="9893" totalsRowDxfId="9892"/>
    <tableColumn id="11439" xr3:uid="{4BABBD40-BA3F-4DF9-97A8-5B7679E427E0}" name="Column11418" dataDxfId="9891" totalsRowDxfId="9890"/>
    <tableColumn id="11440" xr3:uid="{BC684F25-7B35-431F-B7F9-740DD6F7B913}" name="Column11419" dataDxfId="9889" totalsRowDxfId="9888"/>
    <tableColumn id="11441" xr3:uid="{0B3E26DD-3264-4061-B091-9F8047F86CC9}" name="Column11420" dataDxfId="9887" totalsRowDxfId="9886"/>
    <tableColumn id="11442" xr3:uid="{00A2E084-A485-4082-86EB-4D50CFEB42DB}" name="Column11421" dataDxfId="9885" totalsRowDxfId="9884"/>
    <tableColumn id="11443" xr3:uid="{480773C2-8FFD-401E-8D34-D96A7D251D1F}" name="Column11422" dataDxfId="9883" totalsRowDxfId="9882"/>
    <tableColumn id="11444" xr3:uid="{A1976DC4-F3DD-438B-A3A0-39554E3A500B}" name="Column11423" dataDxfId="9881" totalsRowDxfId="9880"/>
    <tableColumn id="11445" xr3:uid="{17472EE5-FF3D-4E6E-9B52-655A79D486A9}" name="Column11424" dataDxfId="9879" totalsRowDxfId="9878"/>
    <tableColumn id="11446" xr3:uid="{E8DCA226-13FC-41C1-A4CD-B555772EE053}" name="Column11425" dataDxfId="9877" totalsRowDxfId="9876"/>
    <tableColumn id="11447" xr3:uid="{E54C9333-BF10-473D-B14F-429711CAAF94}" name="Column11426" dataDxfId="9875" totalsRowDxfId="9874"/>
    <tableColumn id="11448" xr3:uid="{D0C7CB6F-E37A-437C-892A-75F33D219EE0}" name="Column11427" dataDxfId="9873" totalsRowDxfId="9872"/>
    <tableColumn id="11449" xr3:uid="{847AF166-C664-496E-9921-812E8C4DB388}" name="Column11428" dataDxfId="9871" totalsRowDxfId="9870"/>
    <tableColumn id="11450" xr3:uid="{2512660B-F6DC-45FE-ABA3-9121903A7DF4}" name="Column11429" dataDxfId="9869" totalsRowDxfId="9868"/>
    <tableColumn id="11451" xr3:uid="{C11EE772-9B55-4FC6-BFFF-827B319CAFDE}" name="Column11430" dataDxfId="9867" totalsRowDxfId="9866"/>
    <tableColumn id="11452" xr3:uid="{731925AD-9482-4287-A4CB-E66F4356CD51}" name="Column11431" dataDxfId="9865" totalsRowDxfId="9864"/>
    <tableColumn id="11453" xr3:uid="{BDAFD6C9-A6B7-4F51-8D65-1C3037B6A04E}" name="Column11432" dataDxfId="9863" totalsRowDxfId="9862"/>
    <tableColumn id="11454" xr3:uid="{4F475ED2-9111-4F2C-A7C9-7E87AC430F3E}" name="Column11433" dataDxfId="9861" totalsRowDxfId="9860"/>
    <tableColumn id="11455" xr3:uid="{E1665207-BD4B-4887-892F-31C7C85D27EB}" name="Column11434" dataDxfId="9859" totalsRowDxfId="9858"/>
    <tableColumn id="11456" xr3:uid="{DCB8F662-39F9-4DB6-AEAE-D16DC4A6E34D}" name="Column11435" dataDxfId="9857" totalsRowDxfId="9856"/>
    <tableColumn id="11457" xr3:uid="{7985846D-C14F-4A3E-89E6-CAD8C9D7347E}" name="Column11436" dataDxfId="9855" totalsRowDxfId="9854"/>
    <tableColumn id="11458" xr3:uid="{4F4BD177-61D9-43E2-BA87-CCDCA1E92F84}" name="Column11437" dataDxfId="9853" totalsRowDxfId="9852"/>
    <tableColumn id="11459" xr3:uid="{BB60D299-2F0E-4F2D-B68E-F2C9F8C72C61}" name="Column11438" dataDxfId="9851" totalsRowDxfId="9850"/>
    <tableColumn id="11460" xr3:uid="{B7A32B25-8609-423E-8498-F312C1F89B4F}" name="Column11439" dataDxfId="9849" totalsRowDxfId="9848"/>
    <tableColumn id="11461" xr3:uid="{1438ADDA-C667-4F4D-A636-E4D6CF6BDE4B}" name="Column11440" dataDxfId="9847" totalsRowDxfId="9846"/>
    <tableColumn id="11462" xr3:uid="{165A0D10-DA6B-4F9D-AA36-67AA1BEE5CE1}" name="Column11441" dataDxfId="9845" totalsRowDxfId="9844"/>
    <tableColumn id="11463" xr3:uid="{618B35F1-50FB-492D-BC9B-21CB3EF461C7}" name="Column11442" dataDxfId="9843" totalsRowDxfId="9842"/>
    <tableColumn id="11464" xr3:uid="{419DE5A6-BC99-4AA6-80F0-A7A568BB1E6D}" name="Column11443" dataDxfId="9841" totalsRowDxfId="9840"/>
    <tableColumn id="11465" xr3:uid="{F4E40B2F-FE52-482C-9A5F-A205CA7863B1}" name="Column11444" dataDxfId="9839" totalsRowDxfId="9838"/>
    <tableColumn id="11466" xr3:uid="{AA135B68-AC91-4C3D-BD6A-5D754CA97767}" name="Column11445" dataDxfId="9837" totalsRowDxfId="9836"/>
    <tableColumn id="11467" xr3:uid="{CE7377DC-4495-426A-9E23-93304B35371E}" name="Column11446" dataDxfId="9835" totalsRowDxfId="9834"/>
    <tableColumn id="11468" xr3:uid="{C2AF2239-8D1A-4CD4-A66F-A410649FAE23}" name="Column11447" dataDxfId="9833" totalsRowDxfId="9832"/>
    <tableColumn id="11469" xr3:uid="{50DCCF43-9069-4C78-89C8-84B108B16D47}" name="Column11448" dataDxfId="9831" totalsRowDxfId="9830"/>
    <tableColumn id="11470" xr3:uid="{DF124C53-7ADB-42C7-80D9-78E1E219DC1F}" name="Column11449" dataDxfId="9829" totalsRowDxfId="9828"/>
    <tableColumn id="11471" xr3:uid="{12C3A8BF-FCC5-402A-8357-192758EE211E}" name="Column11450" dataDxfId="9827" totalsRowDxfId="9826"/>
    <tableColumn id="11472" xr3:uid="{0D9488BF-1094-42B0-9F51-2F6CDF4E26C5}" name="Column11451" dataDxfId="9825" totalsRowDxfId="9824"/>
    <tableColumn id="11473" xr3:uid="{95A800E5-E73C-4C2C-99BE-DAC3A15D1696}" name="Column11452" dataDxfId="9823" totalsRowDxfId="9822"/>
    <tableColumn id="11474" xr3:uid="{A1E55D5B-F9FA-44BD-8B3F-288EB398DD52}" name="Column11453" dataDxfId="9821" totalsRowDxfId="9820"/>
    <tableColumn id="11475" xr3:uid="{97FDC3F9-50CD-453D-A5FA-20E99E733903}" name="Column11454" dataDxfId="9819" totalsRowDxfId="9818"/>
    <tableColumn id="11476" xr3:uid="{7F9CB41F-E57C-4453-B5DC-CD389B21A3A5}" name="Column11455" dataDxfId="9817" totalsRowDxfId="9816"/>
    <tableColumn id="11477" xr3:uid="{C27E41EA-F66E-44EB-AD70-B127CE1E55DE}" name="Column11456" dataDxfId="9815" totalsRowDxfId="9814"/>
    <tableColumn id="11478" xr3:uid="{F2B1AC26-AD77-4558-A829-99DFD693A820}" name="Column11457" dataDxfId="9813" totalsRowDxfId="9812"/>
    <tableColumn id="11479" xr3:uid="{4EED7010-B7B0-44AD-A47B-BC99256E0EB3}" name="Column11458" dataDxfId="9811" totalsRowDxfId="9810"/>
    <tableColumn id="11480" xr3:uid="{F6760497-D1D3-436F-9E43-D2425AB75182}" name="Column11459" dataDxfId="9809" totalsRowDxfId="9808"/>
    <tableColumn id="11481" xr3:uid="{4D7E36D4-4D44-425C-BB90-FC3268796E05}" name="Column11460" dataDxfId="9807" totalsRowDxfId="9806"/>
    <tableColumn id="11482" xr3:uid="{1BDE974B-43E5-4EE2-8A54-996461681760}" name="Column11461" dataDxfId="9805" totalsRowDxfId="9804"/>
    <tableColumn id="11483" xr3:uid="{E4652B64-A6E7-4CC4-A4A4-C94202C5F449}" name="Column11462" dataDxfId="9803" totalsRowDxfId="9802"/>
    <tableColumn id="11484" xr3:uid="{760A7E53-6C29-481F-9B6C-37B9529E01CE}" name="Column11463" dataDxfId="9801" totalsRowDxfId="9800"/>
    <tableColumn id="11485" xr3:uid="{9F133C05-E2F2-4933-B21A-7223B0BE1663}" name="Column11464" dataDxfId="9799" totalsRowDxfId="9798"/>
    <tableColumn id="11486" xr3:uid="{7AD62A5C-0CA1-4F73-94D0-28C9F4EC4200}" name="Column11465" dataDxfId="9797" totalsRowDxfId="9796"/>
    <tableColumn id="11487" xr3:uid="{07154CCE-097C-4F97-A803-88703E0A1E6D}" name="Column11466" dataDxfId="9795" totalsRowDxfId="9794"/>
    <tableColumn id="11488" xr3:uid="{B942D0AB-6C76-40DB-BB96-817653E572EA}" name="Column11467" dataDxfId="9793" totalsRowDxfId="9792"/>
    <tableColumn id="11489" xr3:uid="{77EBC9E1-B5F1-453A-B470-200E6C31F3B9}" name="Column11468" dataDxfId="9791" totalsRowDxfId="9790"/>
    <tableColumn id="11490" xr3:uid="{D0984245-1C6B-49A4-842C-A50CE2329567}" name="Column11469" dataDxfId="9789" totalsRowDxfId="9788"/>
    <tableColumn id="11491" xr3:uid="{C6F2EB97-268D-483F-B7BA-4424EA0A1C6B}" name="Column11470" dataDxfId="9787" totalsRowDxfId="9786"/>
    <tableColumn id="11492" xr3:uid="{8B8C3AB4-8077-4227-8880-15B28152468B}" name="Column11471" dataDxfId="9785" totalsRowDxfId="9784"/>
    <tableColumn id="11493" xr3:uid="{AC8A64E0-0E7B-49AA-8CF2-4F05FF86BED1}" name="Column11472" dataDxfId="9783" totalsRowDxfId="9782"/>
    <tableColumn id="11494" xr3:uid="{70DDD224-0BB6-4565-84FB-D4EA54527C0A}" name="Column11473" dataDxfId="9781" totalsRowDxfId="9780"/>
    <tableColumn id="11495" xr3:uid="{D3728B00-50DD-4146-9213-2E60B02AB6C8}" name="Column11474" dataDxfId="9779" totalsRowDxfId="9778"/>
    <tableColumn id="11496" xr3:uid="{44396983-FEDC-41ED-842A-513C233B0E96}" name="Column11475" dataDxfId="9777" totalsRowDxfId="9776"/>
    <tableColumn id="11497" xr3:uid="{7F2BC409-9018-4B9B-B9B6-6C0D3730A20F}" name="Column11476" dataDxfId="9775" totalsRowDxfId="9774"/>
    <tableColumn id="11498" xr3:uid="{BEC97D26-6C90-4209-AEEE-477AA640C684}" name="Column11477" dataDxfId="9773" totalsRowDxfId="9772"/>
    <tableColumn id="11499" xr3:uid="{9DDB0101-9030-42CB-8EFA-408A765ACC6C}" name="Column11478" dataDxfId="9771" totalsRowDxfId="9770"/>
    <tableColumn id="11500" xr3:uid="{E067BA1B-C64D-4A3D-8CDD-1F7565765817}" name="Column11479" dataDxfId="9769" totalsRowDxfId="9768"/>
    <tableColumn id="11501" xr3:uid="{E1ACD7FD-33C4-4C68-9E14-75433875FA7E}" name="Column11480" dataDxfId="9767" totalsRowDxfId="9766"/>
    <tableColumn id="11502" xr3:uid="{0554AF76-D978-483F-9B8B-2A69DF6AF68D}" name="Column11481" dataDxfId="9765" totalsRowDxfId="9764"/>
    <tableColumn id="11503" xr3:uid="{03AE29B5-CBCA-402E-9451-0185B0426961}" name="Column11482" dataDxfId="9763" totalsRowDxfId="9762"/>
    <tableColumn id="11504" xr3:uid="{CD7F4E0D-D36A-42A0-BECF-6E0412FC1C4B}" name="Column11483" dataDxfId="9761" totalsRowDxfId="9760"/>
    <tableColumn id="11505" xr3:uid="{A3B77FFE-0F80-4CFA-B716-A7BA3F3158FF}" name="Column11484" dataDxfId="9759" totalsRowDxfId="9758"/>
    <tableColumn id="11506" xr3:uid="{AC97A60F-8F24-4800-B35E-367034880B88}" name="Column11485" dataDxfId="9757" totalsRowDxfId="9756"/>
    <tableColumn id="11507" xr3:uid="{290B2433-2AA5-42E7-9C21-C4BC40037C65}" name="Column11486" dataDxfId="9755" totalsRowDxfId="9754"/>
    <tableColumn id="11508" xr3:uid="{EC0CF302-BA38-4E72-963B-40B4EFCA6E08}" name="Column11487" dataDxfId="9753" totalsRowDxfId="9752"/>
    <tableColumn id="11509" xr3:uid="{1158E79D-2CE9-41EF-B18F-17F15615785A}" name="Column11488" dataDxfId="9751" totalsRowDxfId="9750"/>
    <tableColumn id="11510" xr3:uid="{383C80F9-DA97-4B96-A259-0447047084D8}" name="Column11489" dataDxfId="9749" totalsRowDxfId="9748"/>
    <tableColumn id="11511" xr3:uid="{4CDC00FD-E991-4D5C-AA9F-AD6E187D573B}" name="Column11490" dataDxfId="9747" totalsRowDxfId="9746"/>
    <tableColumn id="11512" xr3:uid="{177DA019-C9F8-4830-9F7B-2C337D8D21E2}" name="Column11491" dataDxfId="9745" totalsRowDxfId="9744"/>
    <tableColumn id="11513" xr3:uid="{1F8900C4-122A-4FC1-BC81-B8985E55379B}" name="Column11492" dataDxfId="9743" totalsRowDxfId="9742"/>
    <tableColumn id="11514" xr3:uid="{64C46704-A810-4952-9309-D812A18792CE}" name="Column11493" dataDxfId="9741" totalsRowDxfId="9740"/>
    <tableColumn id="11515" xr3:uid="{51198C25-807B-4F50-8B50-B12C85AB644A}" name="Column11494" dataDxfId="9739" totalsRowDxfId="9738"/>
    <tableColumn id="11516" xr3:uid="{801B4DC2-9DAD-4518-A2E8-12BC4D9CCCC3}" name="Column11495" dataDxfId="9737" totalsRowDxfId="9736"/>
    <tableColumn id="11517" xr3:uid="{13AE2F39-DEC7-4EB5-B394-5014397B66D3}" name="Column11496" dataDxfId="9735" totalsRowDxfId="9734"/>
    <tableColumn id="11518" xr3:uid="{63922C64-414D-4CF6-BBE0-C9DABBE3766C}" name="Column11497" dataDxfId="9733" totalsRowDxfId="9732"/>
    <tableColumn id="11519" xr3:uid="{0488B709-D66B-41B0-B197-AA623A902CA9}" name="Column11498" dataDxfId="9731" totalsRowDxfId="9730"/>
    <tableColumn id="11520" xr3:uid="{10D1F60A-1F5E-4572-84D2-9F8D156FD7B0}" name="Column11499" dataDxfId="9729" totalsRowDxfId="9728"/>
    <tableColumn id="11521" xr3:uid="{F9CD3DC7-F2F6-455D-BD54-D6C2372C97B5}" name="Column11500" dataDxfId="9727" totalsRowDxfId="9726"/>
    <tableColumn id="11522" xr3:uid="{AB06DF00-6F2F-4545-A068-F01180C40639}" name="Column11501" dataDxfId="9725" totalsRowDxfId="9724"/>
    <tableColumn id="11523" xr3:uid="{BA344191-C53A-4985-8330-5FD7E5119273}" name="Column11502" dataDxfId="9723" totalsRowDxfId="9722"/>
    <tableColumn id="11524" xr3:uid="{81419186-611D-430B-A613-FCC8943FD28A}" name="Column11503" dataDxfId="9721" totalsRowDxfId="9720"/>
    <tableColumn id="11525" xr3:uid="{85673E80-BDF6-4339-8EDC-B29A9C2FB3D3}" name="Column11504" dataDxfId="9719" totalsRowDxfId="9718"/>
    <tableColumn id="11526" xr3:uid="{A746A209-31B2-407A-B796-F5C665925B7A}" name="Column11505" dataDxfId="9717" totalsRowDxfId="9716"/>
    <tableColumn id="11527" xr3:uid="{CCB31AAC-0824-4D57-84A1-526582EF89E1}" name="Column11506" dataDxfId="9715" totalsRowDxfId="9714"/>
    <tableColumn id="11528" xr3:uid="{280EDD26-C1D5-41F0-954E-655F114DE378}" name="Column11507" dataDxfId="9713" totalsRowDxfId="9712"/>
    <tableColumn id="11529" xr3:uid="{42005BA3-6D28-49A9-B211-F948292B23E4}" name="Column11508" dataDxfId="9711" totalsRowDxfId="9710"/>
    <tableColumn id="11530" xr3:uid="{8785F604-D1A7-44EA-98E9-889854A0C9EB}" name="Column11509" dataDxfId="9709" totalsRowDxfId="9708"/>
    <tableColumn id="11531" xr3:uid="{0CD549E4-9490-4F23-B14B-86EAB1A789F8}" name="Column11510" dataDxfId="9707" totalsRowDxfId="9706"/>
    <tableColumn id="11532" xr3:uid="{6E1F9451-FB79-42A6-A0E4-5C549027A03C}" name="Column11511" dataDxfId="9705" totalsRowDxfId="9704"/>
    <tableColumn id="11533" xr3:uid="{C2EF9DA0-6CB2-42D6-89DF-8A81F843892C}" name="Column11512" dataDxfId="9703" totalsRowDxfId="9702"/>
    <tableColumn id="11534" xr3:uid="{AA9A6AD2-A051-4DCB-8AEE-EEFE4A62D475}" name="Column11513" dataDxfId="9701" totalsRowDxfId="9700"/>
    <tableColumn id="11535" xr3:uid="{B68FFE37-51EB-4831-A972-4B105D054BDA}" name="Column11514" dataDxfId="9699" totalsRowDxfId="9698"/>
    <tableColumn id="11536" xr3:uid="{5C67D6A4-7F00-4947-994C-3B00C073301A}" name="Column11515" dataDxfId="9697" totalsRowDxfId="9696"/>
    <tableColumn id="11537" xr3:uid="{481A4D63-999E-4992-878D-54AD2D5481D4}" name="Column11516" dataDxfId="9695" totalsRowDxfId="9694"/>
    <tableColumn id="11538" xr3:uid="{ADACA035-C3FA-4742-9DEF-B428DAC5065A}" name="Column11517" dataDxfId="9693" totalsRowDxfId="9692"/>
    <tableColumn id="11539" xr3:uid="{4F82BF49-D8F8-42F4-8FDD-6BFB1F9D3CCB}" name="Column11518" dataDxfId="9691" totalsRowDxfId="9690"/>
    <tableColumn id="11540" xr3:uid="{4F411DB6-9412-423F-A761-EFADE42C9D2B}" name="Column11519" dataDxfId="9689" totalsRowDxfId="9688"/>
    <tableColumn id="11541" xr3:uid="{58779DB9-0F14-4F39-B6DF-53FA98F7EEC8}" name="Column11520" dataDxfId="9687" totalsRowDxfId="9686"/>
    <tableColumn id="11542" xr3:uid="{A2D2DC10-3F40-4838-92EC-3EB9A58E4C87}" name="Column11521" dataDxfId="9685" totalsRowDxfId="9684"/>
    <tableColumn id="11543" xr3:uid="{AE21E1AD-FA1E-46FE-89F5-75E3A2C85F2B}" name="Column11522" dataDxfId="9683" totalsRowDxfId="9682"/>
    <tableColumn id="11544" xr3:uid="{FB8838D6-663E-4382-AE64-D50FFBBEC23D}" name="Column11523" dataDxfId="9681" totalsRowDxfId="9680"/>
    <tableColumn id="11545" xr3:uid="{47BC2577-CFA5-4674-B517-3D80806F8BBC}" name="Column11524" dataDxfId="9679" totalsRowDxfId="9678"/>
    <tableColumn id="11546" xr3:uid="{85D10A18-2A8A-456C-8BD6-B35E08788F74}" name="Column11525" dataDxfId="9677" totalsRowDxfId="9676"/>
    <tableColumn id="11547" xr3:uid="{CA6DE84E-CC05-47C3-BA22-8C6C0BF3E00F}" name="Column11526" dataDxfId="9675" totalsRowDxfId="9674"/>
    <tableColumn id="11548" xr3:uid="{9194EFD7-8068-4DE7-96B5-06E4C6BE5E86}" name="Column11527" dataDxfId="9673" totalsRowDxfId="9672"/>
    <tableColumn id="11549" xr3:uid="{6ED64A59-5EE0-40DC-9794-DB7F6895CD8B}" name="Column11528" dataDxfId="9671" totalsRowDxfId="9670"/>
    <tableColumn id="11550" xr3:uid="{674EF875-032B-47E6-AB7D-34E4E266CAE2}" name="Column11529" dataDxfId="9669" totalsRowDxfId="9668"/>
    <tableColumn id="11551" xr3:uid="{749369E8-1038-4779-8074-FC4BDA7AECAB}" name="Column11530" dataDxfId="9667" totalsRowDxfId="9666"/>
    <tableColumn id="11552" xr3:uid="{D721A5F6-EA38-4FCF-B228-6943D9131D90}" name="Column11531" dataDxfId="9665" totalsRowDxfId="9664"/>
    <tableColumn id="11553" xr3:uid="{FA46CF3B-4749-4D29-B491-18A2F60025E0}" name="Column11532" dataDxfId="9663" totalsRowDxfId="9662"/>
    <tableColumn id="11554" xr3:uid="{F717C5E4-53A3-49BA-94D6-3F962F8E85A8}" name="Column11533" dataDxfId="9661" totalsRowDxfId="9660"/>
    <tableColumn id="11555" xr3:uid="{FB75A13B-1CF4-48ED-B5CA-06A228E8A97B}" name="Column11534" dataDxfId="9659" totalsRowDxfId="9658"/>
    <tableColumn id="11556" xr3:uid="{C17C7480-4597-4725-9D25-D8333694FDD8}" name="Column11535" dataDxfId="9657" totalsRowDxfId="9656"/>
    <tableColumn id="11557" xr3:uid="{9BAE77C0-A597-45D7-B293-B4D59967AB5C}" name="Column11536" dataDxfId="9655" totalsRowDxfId="9654"/>
    <tableColumn id="11558" xr3:uid="{9239FA92-C151-4688-9A3D-CFFA61EEF42F}" name="Column11537" dataDxfId="9653" totalsRowDxfId="9652"/>
    <tableColumn id="11559" xr3:uid="{15F1DF03-BBAF-4503-B180-7FEF7E0F66FD}" name="Column11538" dataDxfId="9651" totalsRowDxfId="9650"/>
    <tableColumn id="11560" xr3:uid="{F2F39FCB-85F8-4A0D-8462-49DA3505C77F}" name="Column11539" dataDxfId="9649" totalsRowDxfId="9648"/>
    <tableColumn id="11561" xr3:uid="{0A4CF6A6-6D00-4016-BD0C-CAFAE7FD536D}" name="Column11540" dataDxfId="9647" totalsRowDxfId="9646"/>
    <tableColumn id="11562" xr3:uid="{94FD681E-C99C-403F-AA10-11A62F1A0BA1}" name="Column11541" dataDxfId="9645" totalsRowDxfId="9644"/>
    <tableColumn id="11563" xr3:uid="{FCB2523F-3644-4676-B808-E739D0C97DC5}" name="Column11542" dataDxfId="9643" totalsRowDxfId="9642"/>
    <tableColumn id="11564" xr3:uid="{BDD5F840-EE22-4D86-A14E-2020E7D38DAA}" name="Column11543" dataDxfId="9641" totalsRowDxfId="9640"/>
    <tableColumn id="11565" xr3:uid="{8F4C8C4B-D6E9-43C4-A717-624BEBB244FF}" name="Column11544" dataDxfId="9639" totalsRowDxfId="9638"/>
    <tableColumn id="11566" xr3:uid="{EBA456D7-6A0B-46AB-9741-6FBDD01FA5F5}" name="Column11545" dataDxfId="9637" totalsRowDxfId="9636"/>
    <tableColumn id="11567" xr3:uid="{E29BD294-262C-407D-A9CC-52E5546BC646}" name="Column11546" dataDxfId="9635" totalsRowDxfId="9634"/>
    <tableColumn id="11568" xr3:uid="{43B95F2E-C63B-48A6-B268-B791A4DDB0B4}" name="Column11547" dataDxfId="9633" totalsRowDxfId="9632"/>
    <tableColumn id="11569" xr3:uid="{0087EB48-263C-4B06-91BD-34D05D86F076}" name="Column11548" dataDxfId="9631" totalsRowDxfId="9630"/>
    <tableColumn id="11570" xr3:uid="{55C98AD5-C40B-4B42-9FD1-1D5D33483AA8}" name="Column11549" dataDxfId="9629" totalsRowDxfId="9628"/>
    <tableColumn id="11571" xr3:uid="{C3DCB3AB-D612-4498-866D-6A32B8A9B808}" name="Column11550" dataDxfId="9627" totalsRowDxfId="9626"/>
    <tableColumn id="11572" xr3:uid="{E5D232FE-ED07-4AF6-AC7B-98467D76C1D3}" name="Column11551" dataDxfId="9625" totalsRowDxfId="9624"/>
    <tableColumn id="11573" xr3:uid="{481D16D9-78CB-4AE9-B72D-EDACEFD99520}" name="Column11552" dataDxfId="9623" totalsRowDxfId="9622"/>
    <tableColumn id="11574" xr3:uid="{22AD50F9-A3E3-4D72-8017-E82D0DDC2758}" name="Column11553" dataDxfId="9621" totalsRowDxfId="9620"/>
    <tableColumn id="11575" xr3:uid="{303A9ACD-CAF8-4A19-86D9-5FE211E82ECD}" name="Column11554" dataDxfId="9619" totalsRowDxfId="9618"/>
    <tableColumn id="11576" xr3:uid="{3D107456-46DC-4080-952D-1517255A2103}" name="Column11555" dataDxfId="9617" totalsRowDxfId="9616"/>
    <tableColumn id="11577" xr3:uid="{A0FA424C-520E-49CD-94ED-2A68AA5D1D54}" name="Column11556" dataDxfId="9615" totalsRowDxfId="9614"/>
    <tableColumn id="11578" xr3:uid="{26682316-988E-4A33-B909-9001203D7B5F}" name="Column11557" dataDxfId="9613" totalsRowDxfId="9612"/>
    <tableColumn id="11579" xr3:uid="{087FCFDB-E0DA-43F2-9E9B-1B1378EC1DBC}" name="Column11558" dataDxfId="9611" totalsRowDxfId="9610"/>
    <tableColumn id="11580" xr3:uid="{ACB5838A-4769-48AB-8D4D-95323D1E391D}" name="Column11559" dataDxfId="9609" totalsRowDxfId="9608"/>
    <tableColumn id="11581" xr3:uid="{D6522B78-46B4-4AB8-BE42-54C1DF8CCF20}" name="Column11560" dataDxfId="9607" totalsRowDxfId="9606"/>
    <tableColumn id="11582" xr3:uid="{657FBF56-B31A-4DDF-AA65-E9BF1DAFCDF5}" name="Column11561" dataDxfId="9605" totalsRowDxfId="9604"/>
    <tableColumn id="11583" xr3:uid="{5E7FCB71-F9CB-4CE1-934E-EB1D74D5EFED}" name="Column11562" dataDxfId="9603" totalsRowDxfId="9602"/>
    <tableColumn id="11584" xr3:uid="{2A5012C0-F8E6-4B31-9A4F-D1F75BA76DC2}" name="Column11563" dataDxfId="9601" totalsRowDxfId="9600"/>
    <tableColumn id="11585" xr3:uid="{E5AD4C6E-8163-4001-AF78-1AF980770C8E}" name="Column11564" dataDxfId="9599" totalsRowDxfId="9598"/>
    <tableColumn id="11586" xr3:uid="{68AFDA12-B80E-4F9A-9348-CA1DE9B182B5}" name="Column11565" dataDxfId="9597" totalsRowDxfId="9596"/>
    <tableColumn id="11587" xr3:uid="{06BC138D-5D99-4E30-B0BA-693A2EE3A2BB}" name="Column11566" dataDxfId="9595" totalsRowDxfId="9594"/>
    <tableColumn id="11588" xr3:uid="{E9DD0B83-AE4A-46B1-BDA6-BF8E976120C6}" name="Column11567" dataDxfId="9593" totalsRowDxfId="9592"/>
    <tableColumn id="11589" xr3:uid="{1859B553-146C-4F90-89BF-EDABF48E5631}" name="Column11568" dataDxfId="9591" totalsRowDxfId="9590"/>
    <tableColumn id="11590" xr3:uid="{E8159593-ED00-459A-80A0-0EB7C07ACE2E}" name="Column11569" dataDxfId="9589" totalsRowDxfId="9588"/>
    <tableColumn id="11591" xr3:uid="{D83EEEE8-035E-4073-8AED-608F8A5EC7B1}" name="Column11570" dataDxfId="9587" totalsRowDxfId="9586"/>
    <tableColumn id="11592" xr3:uid="{BF5924DC-DF80-4543-A91A-FBC5F37F2AA6}" name="Column11571" dataDxfId="9585" totalsRowDxfId="9584"/>
    <tableColumn id="11593" xr3:uid="{EA523C65-5465-466B-9F22-BBE753ACD70E}" name="Column11572" dataDxfId="9583" totalsRowDxfId="9582"/>
    <tableColumn id="11594" xr3:uid="{A1F39A10-5CA6-4F67-A11B-48C76C2AF1EC}" name="Column11573" dataDxfId="9581" totalsRowDxfId="9580"/>
    <tableColumn id="11595" xr3:uid="{0CD7BA04-535F-4EB5-8826-00302A44E77E}" name="Column11574" dataDxfId="9579" totalsRowDxfId="9578"/>
    <tableColumn id="11596" xr3:uid="{DB39D4E5-8759-45E1-9C35-AB555472BDBA}" name="Column11575" dataDxfId="9577" totalsRowDxfId="9576"/>
    <tableColumn id="11597" xr3:uid="{A1BFD10E-22D7-45B7-860F-55A58291052A}" name="Column11576" dataDxfId="9575" totalsRowDxfId="9574"/>
    <tableColumn id="11598" xr3:uid="{591DA308-38C1-40D4-A28A-4652FD00F763}" name="Column11577" dataDxfId="9573" totalsRowDxfId="9572"/>
    <tableColumn id="11599" xr3:uid="{B360C66C-893F-4A83-8214-B66A9B67F085}" name="Column11578" dataDxfId="9571" totalsRowDxfId="9570"/>
    <tableColumn id="11600" xr3:uid="{526CAE5D-62D9-4466-B512-4D59ADE566AC}" name="Column11579" dataDxfId="9569" totalsRowDxfId="9568"/>
    <tableColumn id="11601" xr3:uid="{A68BAE45-0F55-45EA-B139-111D353846D8}" name="Column11580" dataDxfId="9567" totalsRowDxfId="9566"/>
    <tableColumn id="11602" xr3:uid="{1DB8AEA6-D511-4A7D-B79E-788E4BD092CE}" name="Column11581" dataDxfId="9565" totalsRowDxfId="9564"/>
    <tableColumn id="11603" xr3:uid="{5D0E397F-C7F1-4665-97AF-77332DD1213C}" name="Column11582" dataDxfId="9563" totalsRowDxfId="9562"/>
    <tableColumn id="11604" xr3:uid="{E281A9FF-FBC6-434F-A857-8752BAF24BF8}" name="Column11583" dataDxfId="9561" totalsRowDxfId="9560"/>
    <tableColumn id="11605" xr3:uid="{DBC41B5B-D7AB-4A03-A47F-EFF96127E007}" name="Column11584" dataDxfId="9559" totalsRowDxfId="9558"/>
    <tableColumn id="11606" xr3:uid="{2100AB78-915C-4D16-B6D7-FAF2771DC935}" name="Column11585" dataDxfId="9557" totalsRowDxfId="9556"/>
    <tableColumn id="11607" xr3:uid="{35D2341B-0B4C-4CC7-9C97-959411DBDB13}" name="Column11586" dataDxfId="9555" totalsRowDxfId="9554"/>
    <tableColumn id="11608" xr3:uid="{D8716DAB-417B-46E8-8401-93A850797000}" name="Column11587" dataDxfId="9553" totalsRowDxfId="9552"/>
    <tableColumn id="11609" xr3:uid="{B1532B5E-1D02-4661-BDFA-C9B34F3EC939}" name="Column11588" dataDxfId="9551" totalsRowDxfId="9550"/>
    <tableColumn id="11610" xr3:uid="{0DF0BD36-B483-4102-9929-4ABA0E454724}" name="Column11589" dataDxfId="9549" totalsRowDxfId="9548"/>
    <tableColumn id="11611" xr3:uid="{571DCCDC-C16E-49A4-9308-2F3C8D96B5D3}" name="Column11590" dataDxfId="9547" totalsRowDxfId="9546"/>
    <tableColumn id="11612" xr3:uid="{A75D9CAC-0EA0-44CD-B09A-FD9B9B83D877}" name="Column11591" dataDxfId="9545" totalsRowDxfId="9544"/>
    <tableColumn id="11613" xr3:uid="{6B55DEF6-2C72-4760-BE38-103B756DC09D}" name="Column11592" dataDxfId="9543" totalsRowDxfId="9542"/>
    <tableColumn id="11614" xr3:uid="{BEE99DFB-7C20-46D1-AADF-E4FB8238CA31}" name="Column11593" dataDxfId="9541" totalsRowDxfId="9540"/>
    <tableColumn id="11615" xr3:uid="{D57CC472-AFFE-4BE6-AAEE-B790740E3F78}" name="Column11594" dataDxfId="9539" totalsRowDxfId="9538"/>
    <tableColumn id="11616" xr3:uid="{266018DF-AF9D-4657-8983-B3D0050E0436}" name="Column11595" dataDxfId="9537" totalsRowDxfId="9536"/>
    <tableColumn id="11617" xr3:uid="{18F00B81-9A55-4708-954E-F7E004D55FFF}" name="Column11596" dataDxfId="9535" totalsRowDxfId="9534"/>
    <tableColumn id="11618" xr3:uid="{54DE6613-4251-49F9-A436-A302BEE30F38}" name="Column11597" dataDxfId="9533" totalsRowDxfId="9532"/>
    <tableColumn id="11619" xr3:uid="{B841E297-7366-4C73-A82C-8A2C0F0DEAF3}" name="Column11598" dataDxfId="9531" totalsRowDxfId="9530"/>
    <tableColumn id="11620" xr3:uid="{10F3E908-E673-4FA1-83F2-5B26D416EB84}" name="Column11599" dataDxfId="9529" totalsRowDxfId="9528"/>
    <tableColumn id="11621" xr3:uid="{42B576B9-3B48-4C4E-B066-69EA68BDBE4C}" name="Column11600" dataDxfId="9527" totalsRowDxfId="9526"/>
    <tableColumn id="11622" xr3:uid="{897D4D3C-F3D2-4D7E-89CB-981C216DE640}" name="Column11601" dataDxfId="9525" totalsRowDxfId="9524"/>
    <tableColumn id="11623" xr3:uid="{0C7D01CD-F7B1-4840-B991-B2473C4BFD73}" name="Column11602" dataDxfId="9523" totalsRowDxfId="9522"/>
    <tableColumn id="11624" xr3:uid="{58C31744-4EEE-4450-9144-A5572BE10E61}" name="Column11603" dataDxfId="9521" totalsRowDxfId="9520"/>
    <tableColumn id="11625" xr3:uid="{EFF338D3-EDF2-4F68-B9D7-1920D49EBDAD}" name="Column11604" dataDxfId="9519" totalsRowDxfId="9518"/>
    <tableColumn id="11626" xr3:uid="{B4740BF6-B47C-426D-B2B2-3BCE67A50C2E}" name="Column11605" dataDxfId="9517" totalsRowDxfId="9516"/>
    <tableColumn id="11627" xr3:uid="{F0E11660-45FC-4342-9F16-A8A85FA38A9C}" name="Column11606" dataDxfId="9515" totalsRowDxfId="9514"/>
    <tableColumn id="11628" xr3:uid="{B27D4FDE-807C-40F4-A75D-31033AEBDADA}" name="Column11607" dataDxfId="9513" totalsRowDxfId="9512"/>
    <tableColumn id="11629" xr3:uid="{DAEE273D-7E62-4D97-B377-133A403C4907}" name="Column11608" dataDxfId="9511" totalsRowDxfId="9510"/>
    <tableColumn id="11630" xr3:uid="{6F18EEE1-5DA5-4759-83D4-8777054E4812}" name="Column11609" dataDxfId="9509" totalsRowDxfId="9508"/>
    <tableColumn id="11631" xr3:uid="{6F2EA91A-9921-49BB-9CE7-D724B0C94D15}" name="Column11610" dataDxfId="9507" totalsRowDxfId="9506"/>
    <tableColumn id="11632" xr3:uid="{7FF92D6C-9B65-46FF-97D9-F54D359720D2}" name="Column11611" dataDxfId="9505" totalsRowDxfId="9504"/>
    <tableColumn id="11633" xr3:uid="{7C87689B-08C4-4A2D-8DA4-A468B5689E17}" name="Column11612" dataDxfId="9503" totalsRowDxfId="9502"/>
    <tableColumn id="11634" xr3:uid="{9379F062-7E88-48D8-B51A-94134446473F}" name="Column11613" dataDxfId="9501" totalsRowDxfId="9500"/>
    <tableColumn id="11635" xr3:uid="{73011365-4FDD-4C10-B403-F614FD8D2B78}" name="Column11614" dataDxfId="9499" totalsRowDxfId="9498"/>
    <tableColumn id="11636" xr3:uid="{F33107AD-C088-4A61-886B-AB12FFCAD486}" name="Column11615" dataDxfId="9497" totalsRowDxfId="9496"/>
    <tableColumn id="11637" xr3:uid="{4F817F76-F41B-4404-B8F6-19F893BC2FF9}" name="Column11616" dataDxfId="9495" totalsRowDxfId="9494"/>
    <tableColumn id="11638" xr3:uid="{61593293-224B-4F5D-9DA0-94072DCE6F61}" name="Column11617" dataDxfId="9493" totalsRowDxfId="9492"/>
    <tableColumn id="11639" xr3:uid="{7BEC3FF8-4C56-4AA6-881D-F0CCCEDCFD04}" name="Column11618" dataDxfId="9491" totalsRowDxfId="9490"/>
    <tableColumn id="11640" xr3:uid="{3FC4812C-89D6-4717-BFAD-AD7056EA7429}" name="Column11619" dataDxfId="9489" totalsRowDxfId="9488"/>
    <tableColumn id="11641" xr3:uid="{31B48712-B7E6-495B-8AD1-55A3CAF11D25}" name="Column11620" dataDxfId="9487" totalsRowDxfId="9486"/>
    <tableColumn id="11642" xr3:uid="{E59FBA00-6706-49F2-A2F6-4324AF64B248}" name="Column11621" dataDxfId="9485" totalsRowDxfId="9484"/>
    <tableColumn id="11643" xr3:uid="{FFA879BA-51FD-451F-B16A-5EF90C9052D2}" name="Column11622" dataDxfId="9483" totalsRowDxfId="9482"/>
    <tableColumn id="11644" xr3:uid="{AEDF3BC4-95A2-4813-8D73-A96997ED64CB}" name="Column11623" dataDxfId="9481" totalsRowDxfId="9480"/>
    <tableColumn id="11645" xr3:uid="{136CF9E2-4585-4915-A92A-0ACAA11FEAEF}" name="Column11624" dataDxfId="9479" totalsRowDxfId="9478"/>
    <tableColumn id="11646" xr3:uid="{964D652F-B68D-4457-9A93-D72BB10DAD46}" name="Column11625" dataDxfId="9477" totalsRowDxfId="9476"/>
    <tableColumn id="11647" xr3:uid="{E97D3ED3-6DDB-412A-BEE6-689922E73DDE}" name="Column11626" dataDxfId="9475" totalsRowDxfId="9474"/>
    <tableColumn id="11648" xr3:uid="{F25FEBFF-7863-4EE5-A151-9CAF414C3CAA}" name="Column11627" dataDxfId="9473" totalsRowDxfId="9472"/>
    <tableColumn id="11649" xr3:uid="{87147BC5-AE09-437A-9E91-54C8936FF349}" name="Column11628" dataDxfId="9471" totalsRowDxfId="9470"/>
    <tableColumn id="11650" xr3:uid="{0FC8FF75-B371-4630-AED2-B5772E14F32E}" name="Column11629" dataDxfId="9469" totalsRowDxfId="9468"/>
    <tableColumn id="11651" xr3:uid="{FC8C32BD-703C-4B12-B5E7-BEA96224FE0B}" name="Column11630" dataDxfId="9467" totalsRowDxfId="9466"/>
    <tableColumn id="11652" xr3:uid="{5E458083-BA49-46D8-A0D9-C1F5190FCDA9}" name="Column11631" dataDxfId="9465" totalsRowDxfId="9464"/>
    <tableColumn id="11653" xr3:uid="{E1ED3C5C-8F82-4EB9-9E75-81F31CB0A4EF}" name="Column11632" dataDxfId="9463" totalsRowDxfId="9462"/>
    <tableColumn id="11654" xr3:uid="{B90EDD12-9525-4374-AA88-59EFDB383194}" name="Column11633" dataDxfId="9461" totalsRowDxfId="9460"/>
    <tableColumn id="11655" xr3:uid="{188787F9-C05A-4A48-9470-50F725E18A2F}" name="Column11634" dataDxfId="9459" totalsRowDxfId="9458"/>
    <tableColumn id="11656" xr3:uid="{FAF30AA8-9579-4117-8E59-389D1FDA2718}" name="Column11635" dataDxfId="9457" totalsRowDxfId="9456"/>
    <tableColumn id="11657" xr3:uid="{60E3D77D-5465-402F-AC81-537871982FF9}" name="Column11636" dataDxfId="9455" totalsRowDxfId="9454"/>
    <tableColumn id="11658" xr3:uid="{8024B044-1B09-4780-92BA-1F72F0B99BF4}" name="Column11637" dataDxfId="9453" totalsRowDxfId="9452"/>
    <tableColumn id="11659" xr3:uid="{40A68404-CE5B-4894-A89C-E1B597818872}" name="Column11638" dataDxfId="9451" totalsRowDxfId="9450"/>
    <tableColumn id="11660" xr3:uid="{33D601AE-8E86-4EFF-BAAB-605FDF38C204}" name="Column11639" dataDxfId="9449" totalsRowDxfId="9448"/>
    <tableColumn id="11661" xr3:uid="{05C8EF1D-A0B8-4C34-823C-6DFA65B8FC98}" name="Column11640" dataDxfId="9447" totalsRowDxfId="9446"/>
    <tableColumn id="11662" xr3:uid="{B5B974FD-F8B3-47AE-BE16-FB31D267979A}" name="Column11641" dataDxfId="9445" totalsRowDxfId="9444"/>
    <tableColumn id="11663" xr3:uid="{D6974462-CDBC-4F32-8186-AD328EE920B4}" name="Column11642" dataDxfId="9443" totalsRowDxfId="9442"/>
    <tableColumn id="11664" xr3:uid="{93BBA08F-4DE5-471A-B7A1-53A3BC88B169}" name="Column11643" dataDxfId="9441" totalsRowDxfId="9440"/>
    <tableColumn id="11665" xr3:uid="{1CD8762E-ABC4-47BB-BA59-83E117361E98}" name="Column11644" dataDxfId="9439" totalsRowDxfId="9438"/>
    <tableColumn id="11666" xr3:uid="{9F55E123-A05D-4FD2-BA4D-F3CA3F9C8ACC}" name="Column11645" dataDxfId="9437" totalsRowDxfId="9436"/>
    <tableColumn id="11667" xr3:uid="{A458DE5A-5CC5-47DF-8F78-5555F8C58CA5}" name="Column11646" dataDxfId="9435" totalsRowDxfId="9434"/>
    <tableColumn id="11668" xr3:uid="{EA57FB49-4FB0-4AAB-B77E-E7AFF4199A18}" name="Column11647" dataDxfId="9433" totalsRowDxfId="9432"/>
    <tableColumn id="11669" xr3:uid="{977E8027-207B-4715-AE62-555D246E0C33}" name="Column11648" dataDxfId="9431" totalsRowDxfId="9430"/>
    <tableColumn id="11670" xr3:uid="{AFB00DD8-564E-4F69-8D1E-9D654791C3FC}" name="Column11649" dataDxfId="9429" totalsRowDxfId="9428"/>
    <tableColumn id="11671" xr3:uid="{A3982377-DEEE-47E0-A8EE-426F2FC15576}" name="Column11650" dataDxfId="9427" totalsRowDxfId="9426"/>
    <tableColumn id="11672" xr3:uid="{11480768-D379-4133-867B-00931EF65AF6}" name="Column11651" dataDxfId="9425" totalsRowDxfId="9424"/>
    <tableColumn id="11673" xr3:uid="{6D599432-BFA4-4E09-87B8-3EF76BBD280E}" name="Column11652" dataDxfId="9423" totalsRowDxfId="9422"/>
    <tableColumn id="11674" xr3:uid="{CFCC37FC-972A-4E79-A1B5-3964D2218361}" name="Column11653" dataDxfId="9421" totalsRowDxfId="9420"/>
    <tableColumn id="11675" xr3:uid="{1DE71D08-B47F-4919-8077-472D24511263}" name="Column11654" dataDxfId="9419" totalsRowDxfId="9418"/>
    <tableColumn id="11676" xr3:uid="{14FFF6EA-DE16-465B-9C45-CE858754DC10}" name="Column11655" dataDxfId="9417" totalsRowDxfId="9416"/>
    <tableColumn id="11677" xr3:uid="{10792D72-DF92-4B4F-B406-DC3CDD238EB0}" name="Column11656" dataDxfId="9415" totalsRowDxfId="9414"/>
    <tableColumn id="11678" xr3:uid="{AB341BA4-D5D8-4B50-9A0E-36F3E2DA2CC3}" name="Column11657" dataDxfId="9413" totalsRowDxfId="9412"/>
    <tableColumn id="11679" xr3:uid="{C9BA5B6F-0856-4251-83D5-1A01F15CCCE5}" name="Column11658" dataDxfId="9411" totalsRowDxfId="9410"/>
    <tableColumn id="11680" xr3:uid="{F5969950-C8A5-45E7-BBAC-AF8CE1D75DBA}" name="Column11659" dataDxfId="9409" totalsRowDxfId="9408"/>
    <tableColumn id="11681" xr3:uid="{C365B38A-9A6B-46B0-B90C-E3BDE43A146B}" name="Column11660" dataDxfId="9407" totalsRowDxfId="9406"/>
    <tableColumn id="11682" xr3:uid="{DC71AED3-6B9F-41CF-AAEE-FD303307136B}" name="Column11661" dataDxfId="9405" totalsRowDxfId="9404"/>
    <tableColumn id="11683" xr3:uid="{D47F2EB8-D9EF-4163-920E-DF377C5743AA}" name="Column11662" dataDxfId="9403" totalsRowDxfId="9402"/>
    <tableColumn id="11684" xr3:uid="{D3183006-A3BB-4E6F-9D70-028AE7D9EC4D}" name="Column11663" dataDxfId="9401" totalsRowDxfId="9400"/>
    <tableColumn id="11685" xr3:uid="{82191CCF-E99F-4B6B-B75F-1A4457C7CB18}" name="Column11664" dataDxfId="9399" totalsRowDxfId="9398"/>
    <tableColumn id="11686" xr3:uid="{954E25E2-7151-430D-AE1C-16637217C174}" name="Column11665" dataDxfId="9397" totalsRowDxfId="9396"/>
    <tableColumn id="11687" xr3:uid="{810DC041-3B77-4083-B185-7DD0F793A1BD}" name="Column11666" dataDxfId="9395" totalsRowDxfId="9394"/>
    <tableColumn id="11688" xr3:uid="{DE2DB2BF-8BCC-4A2A-9F6C-D274047CA216}" name="Column11667" dataDxfId="9393" totalsRowDxfId="9392"/>
    <tableColumn id="11689" xr3:uid="{C964637E-FDEF-4B4E-902F-01B247834574}" name="Column11668" dataDxfId="9391" totalsRowDxfId="9390"/>
    <tableColumn id="11690" xr3:uid="{2D6E1A7A-5CB3-403B-A817-DBB41B87C8B4}" name="Column11669" dataDxfId="9389" totalsRowDxfId="9388"/>
    <tableColumn id="11691" xr3:uid="{67DD3D28-E156-4252-A628-BF6EFE3A3942}" name="Column11670" dataDxfId="9387" totalsRowDxfId="9386"/>
    <tableColumn id="11692" xr3:uid="{0CCAC1DD-4976-408D-9E9E-9AFB49510B8B}" name="Column11671" dataDxfId="9385" totalsRowDxfId="9384"/>
    <tableColumn id="11693" xr3:uid="{56369E37-35B0-49D5-BF9C-1A4FEBABA1C9}" name="Column11672" dataDxfId="9383" totalsRowDxfId="9382"/>
    <tableColumn id="11694" xr3:uid="{C092FC7C-ED8E-4002-B086-B32A3B3AFA97}" name="Column11673" dataDxfId="9381" totalsRowDxfId="9380"/>
    <tableColumn id="11695" xr3:uid="{0152D264-8BA0-47BD-AFCD-D98CC3D0AFBF}" name="Column11674" dataDxfId="9379" totalsRowDxfId="9378"/>
    <tableColumn id="11696" xr3:uid="{1A0BEE8A-C488-4916-9FA5-F701F00E0297}" name="Column11675" dataDxfId="9377" totalsRowDxfId="9376"/>
    <tableColumn id="11697" xr3:uid="{73E57521-0BDA-44A0-B984-F6455225CB9E}" name="Column11676" dataDxfId="9375" totalsRowDxfId="9374"/>
    <tableColumn id="11698" xr3:uid="{53310A04-015D-453C-AD3D-52CF09F1B228}" name="Column11677" dataDxfId="9373" totalsRowDxfId="9372"/>
    <tableColumn id="11699" xr3:uid="{01E0231A-8BE9-4CCD-BC06-3AFC3E603349}" name="Column11678" dataDxfId="9371" totalsRowDxfId="9370"/>
    <tableColumn id="11700" xr3:uid="{76B58D53-0BDA-432D-9E18-FFD331F81924}" name="Column11679" dataDxfId="9369" totalsRowDxfId="9368"/>
    <tableColumn id="11701" xr3:uid="{A3BD525C-D8F8-4B1E-9253-B913435B56D9}" name="Column11680" dataDxfId="9367" totalsRowDxfId="9366"/>
    <tableColumn id="11702" xr3:uid="{EB13C071-BCB3-4EAF-ACB4-CF1673840083}" name="Column11681" dataDxfId="9365" totalsRowDxfId="9364"/>
    <tableColumn id="11703" xr3:uid="{98ACCCCE-C265-45DB-8558-B66B6237DE9F}" name="Column11682" dataDxfId="9363" totalsRowDxfId="9362"/>
    <tableColumn id="11704" xr3:uid="{581B9DED-13A1-4686-B120-A54174706AAC}" name="Column11683" dataDxfId="9361" totalsRowDxfId="9360"/>
    <tableColumn id="11705" xr3:uid="{C93160EC-2582-421C-8DB9-FDE80DF75FB9}" name="Column11684" dataDxfId="9359" totalsRowDxfId="9358"/>
    <tableColumn id="11706" xr3:uid="{17B496B3-5102-4C65-804D-69A2F9DD03A8}" name="Column11685" dataDxfId="9357" totalsRowDxfId="9356"/>
    <tableColumn id="11707" xr3:uid="{53BBAF13-CEE7-4F65-97D8-43F34191F3C7}" name="Column11686" dataDxfId="9355" totalsRowDxfId="9354"/>
    <tableColumn id="11708" xr3:uid="{AB9AF850-9CA6-4A31-A9B3-3221C73AAC2A}" name="Column11687" dataDxfId="9353" totalsRowDxfId="9352"/>
    <tableColumn id="11709" xr3:uid="{6AE97004-D113-4B93-9014-BE0811785579}" name="Column11688" dataDxfId="9351" totalsRowDxfId="9350"/>
    <tableColumn id="11710" xr3:uid="{15205BC1-957F-4FEF-9749-11F1F5A1CFB7}" name="Column11689" dataDxfId="9349" totalsRowDxfId="9348"/>
    <tableColumn id="11711" xr3:uid="{D9671676-00FB-4AF1-AE39-276413B59163}" name="Column11690" dataDxfId="9347" totalsRowDxfId="9346"/>
    <tableColumn id="11712" xr3:uid="{CC61D7E8-E2A6-4B36-BAA7-B528A5575824}" name="Column11691" dataDxfId="9345" totalsRowDxfId="9344"/>
    <tableColumn id="11713" xr3:uid="{00B0A47D-DE19-414F-9681-B243A5683C77}" name="Column11692" dataDxfId="9343" totalsRowDxfId="9342"/>
    <tableColumn id="11714" xr3:uid="{2FF90624-32DD-4764-B86D-D25AE778BEB2}" name="Column11693" dataDxfId="9341" totalsRowDxfId="9340"/>
    <tableColumn id="11715" xr3:uid="{9E246414-A534-40EC-A01D-5BDD9BE0C467}" name="Column11694" dataDxfId="9339" totalsRowDxfId="9338"/>
    <tableColumn id="11716" xr3:uid="{445A406E-2F96-4363-9148-DF989F2CE8BB}" name="Column11695" dataDxfId="9337" totalsRowDxfId="9336"/>
    <tableColumn id="11717" xr3:uid="{E94EDB7D-EB57-4403-BF05-5B43DF65E5E1}" name="Column11696" dataDxfId="9335" totalsRowDxfId="9334"/>
    <tableColumn id="11718" xr3:uid="{1D90938A-82CB-4A21-9C04-EB2A12F98FF0}" name="Column11697" dataDxfId="9333" totalsRowDxfId="9332"/>
    <tableColumn id="11719" xr3:uid="{BAEB00E3-CABD-4A0A-925F-A91104F77A06}" name="Column11698" dataDxfId="9331" totalsRowDxfId="9330"/>
    <tableColumn id="11720" xr3:uid="{227D604B-A4F3-41DE-B87F-435C194B1AC6}" name="Column11699" dataDxfId="9329" totalsRowDxfId="9328"/>
    <tableColumn id="11721" xr3:uid="{C47F3A0A-C074-43A7-9646-A4F97163012C}" name="Column11700" dataDxfId="9327" totalsRowDxfId="9326"/>
    <tableColumn id="11722" xr3:uid="{58FA80AB-E569-4D54-8B0C-4C6EF2E45A20}" name="Column11701" dataDxfId="9325" totalsRowDxfId="9324"/>
    <tableColumn id="11723" xr3:uid="{84D61DB6-1E43-415C-97C6-538AD8704487}" name="Column11702" dataDxfId="9323" totalsRowDxfId="9322"/>
    <tableColumn id="11724" xr3:uid="{A53BB059-2D52-464C-B26C-FF5C9B9B2BE6}" name="Column11703" dataDxfId="9321" totalsRowDxfId="9320"/>
    <tableColumn id="11725" xr3:uid="{438F7443-4434-4076-94F9-8D3303FF1BD2}" name="Column11704" dataDxfId="9319" totalsRowDxfId="9318"/>
    <tableColumn id="11726" xr3:uid="{F1DC7496-B4F2-465E-9F77-B96D3E1C38FF}" name="Column11705" dataDxfId="9317" totalsRowDxfId="9316"/>
    <tableColumn id="11727" xr3:uid="{37A1BBEA-CD61-4D71-989D-00BDC6BBEED6}" name="Column11706" dataDxfId="9315" totalsRowDxfId="9314"/>
    <tableColumn id="11728" xr3:uid="{22C4425F-0E51-4430-B3AD-FAE6FA7166AB}" name="Column11707" dataDxfId="9313" totalsRowDxfId="9312"/>
    <tableColumn id="11729" xr3:uid="{1C7E139C-15FD-442C-A2F3-765476557608}" name="Column11708" dataDxfId="9311" totalsRowDxfId="9310"/>
    <tableColumn id="11730" xr3:uid="{24E8128F-3390-41FA-9C0C-1412800AD6C7}" name="Column11709" dataDxfId="9309" totalsRowDxfId="9308"/>
    <tableColumn id="11731" xr3:uid="{83762EB2-77D9-41F1-B49D-A700F9B6D5BB}" name="Column11710" dataDxfId="9307" totalsRowDxfId="9306"/>
    <tableColumn id="11732" xr3:uid="{8BED56AD-C810-4708-BBC7-1C0F115811D9}" name="Column11711" dataDxfId="9305" totalsRowDxfId="9304"/>
    <tableColumn id="11733" xr3:uid="{824FE57C-DA48-4423-88B7-13F23AA04016}" name="Column11712" dataDxfId="9303" totalsRowDxfId="9302"/>
    <tableColumn id="11734" xr3:uid="{DFA29F09-4D5D-49CF-A687-C626BF3A91CB}" name="Column11713" dataDxfId="9301" totalsRowDxfId="9300"/>
    <tableColumn id="11735" xr3:uid="{74ABF9DA-CD07-4E38-B5ED-EF5B35865694}" name="Column11714" dataDxfId="9299" totalsRowDxfId="9298"/>
    <tableColumn id="11736" xr3:uid="{DFB6AE2C-4703-4623-9D89-D8698E6E1E64}" name="Column11715" dataDxfId="9297" totalsRowDxfId="9296"/>
    <tableColumn id="11737" xr3:uid="{49B416D3-8D32-48A0-8966-E5D934CE45D6}" name="Column11716" dataDxfId="9295" totalsRowDxfId="9294"/>
    <tableColumn id="11738" xr3:uid="{5D9EDE47-6DD1-4C24-9025-41AF03E4665B}" name="Column11717" dataDxfId="9293" totalsRowDxfId="9292"/>
    <tableColumn id="11739" xr3:uid="{6888A76B-A58A-4D21-9C12-919359170C58}" name="Column11718" dataDxfId="9291" totalsRowDxfId="9290"/>
    <tableColumn id="11740" xr3:uid="{8CDC7941-80B4-466E-82E8-44478FB6CB62}" name="Column11719" dataDxfId="9289" totalsRowDxfId="9288"/>
    <tableColumn id="11741" xr3:uid="{5FFD806F-C4CD-4849-9134-6737E23CC293}" name="Column11720" dataDxfId="9287" totalsRowDxfId="9286"/>
    <tableColumn id="11742" xr3:uid="{FEAFA567-6A35-41A6-86DD-CEA3AC02B327}" name="Column11721" dataDxfId="9285" totalsRowDxfId="9284"/>
    <tableColumn id="11743" xr3:uid="{81BEBBA9-6AB7-43CD-87E8-C232560D6506}" name="Column11722" dataDxfId="9283" totalsRowDxfId="9282"/>
    <tableColumn id="11744" xr3:uid="{09D9AB54-A4ED-4070-9307-17FA413C0580}" name="Column11723" dataDxfId="9281" totalsRowDxfId="9280"/>
    <tableColumn id="11745" xr3:uid="{E1E2A7D7-362A-427F-9B36-D9979506B1A0}" name="Column11724" dataDxfId="9279" totalsRowDxfId="9278"/>
    <tableColumn id="11746" xr3:uid="{81E8139D-F978-4209-A001-1E170732BA54}" name="Column11725" dataDxfId="9277" totalsRowDxfId="9276"/>
    <tableColumn id="11747" xr3:uid="{0B086301-1828-406C-B056-66BC5F8EA0BB}" name="Column11726" dataDxfId="9275" totalsRowDxfId="9274"/>
    <tableColumn id="11748" xr3:uid="{8BAF972A-160B-4AAD-8670-5DB972B315F5}" name="Column11727" dataDxfId="9273" totalsRowDxfId="9272"/>
    <tableColumn id="11749" xr3:uid="{9F8F1DB4-F3CE-42AE-88DC-6CE1147CBE88}" name="Column11728" dataDxfId="9271" totalsRowDxfId="9270"/>
    <tableColumn id="11750" xr3:uid="{EFD9DDB5-9413-4B7E-8545-BDF9BF582D02}" name="Column11729" dataDxfId="9269" totalsRowDxfId="9268"/>
    <tableColumn id="11751" xr3:uid="{269074F4-6DFE-47D9-9994-20A4C5863A49}" name="Column11730" dataDxfId="9267" totalsRowDxfId="9266"/>
    <tableColumn id="11752" xr3:uid="{3F53C0B5-F36F-4051-98B8-AD727C716FE5}" name="Column11731" dataDxfId="9265" totalsRowDxfId="9264"/>
    <tableColumn id="11753" xr3:uid="{F1A6C959-63C3-4D7C-9AE2-8EE5C1A10EC6}" name="Column11732" dataDxfId="9263" totalsRowDxfId="9262"/>
    <tableColumn id="11754" xr3:uid="{68416171-239B-43CE-BD83-D8764D1E6BBD}" name="Column11733" dataDxfId="9261" totalsRowDxfId="9260"/>
    <tableColumn id="11755" xr3:uid="{A5A855CE-665A-44CA-91CD-0322E5A005EB}" name="Column11734" dataDxfId="9259" totalsRowDxfId="9258"/>
    <tableColumn id="11756" xr3:uid="{E111E14B-CE7C-4DEA-9971-FEB36C06B690}" name="Column11735" dataDxfId="9257" totalsRowDxfId="9256"/>
    <tableColumn id="11757" xr3:uid="{D1A01999-81B7-46C3-82F8-4AF0B7780541}" name="Column11736" dataDxfId="9255" totalsRowDxfId="9254"/>
    <tableColumn id="11758" xr3:uid="{48082D6F-93D5-4BA8-B564-7A28EF349658}" name="Column11737" dataDxfId="9253" totalsRowDxfId="9252"/>
    <tableColumn id="11759" xr3:uid="{C6CEE49F-FDD6-4DA0-AAB2-AFE0A3CF7758}" name="Column11738" dataDxfId="9251" totalsRowDxfId="9250"/>
    <tableColumn id="11760" xr3:uid="{1C86FC5A-9089-4457-BD3C-0146D12AF78E}" name="Column11739" dataDxfId="9249" totalsRowDxfId="9248"/>
    <tableColumn id="11761" xr3:uid="{3A9D4171-8885-42CD-B4D4-553567F6579F}" name="Column11740" dataDxfId="9247" totalsRowDxfId="9246"/>
    <tableColumn id="11762" xr3:uid="{E4B02E2E-6E0B-4E7F-92A8-F4A50B3C5E97}" name="Column11741" dataDxfId="9245" totalsRowDxfId="9244"/>
    <tableColumn id="11763" xr3:uid="{B454D313-0044-4834-8297-52F5A16A13A8}" name="Column11742" dataDxfId="9243" totalsRowDxfId="9242"/>
    <tableColumn id="11764" xr3:uid="{C2F19962-9379-4A4B-9D2F-709907249E41}" name="Column11743" dataDxfId="9241" totalsRowDxfId="9240"/>
    <tableColumn id="11765" xr3:uid="{95F75BC3-A7C2-458E-B726-3C7FCFA0A279}" name="Column11744" dataDxfId="9239" totalsRowDxfId="9238"/>
    <tableColumn id="11766" xr3:uid="{4D5878F0-4804-4B51-8666-E5A9322EB59C}" name="Column11745" dataDxfId="9237" totalsRowDxfId="9236"/>
    <tableColumn id="11767" xr3:uid="{D7FF135F-F09F-4764-9C65-1D633CB03E35}" name="Column11746" dataDxfId="9235" totalsRowDxfId="9234"/>
    <tableColumn id="11768" xr3:uid="{FDDB187E-B908-47D8-99A3-BFE9E2E63023}" name="Column11747" dataDxfId="9233" totalsRowDxfId="9232"/>
    <tableColumn id="11769" xr3:uid="{6838F449-B5CC-49DF-88F7-A890FE90E164}" name="Column11748" dataDxfId="9231" totalsRowDxfId="9230"/>
    <tableColumn id="11770" xr3:uid="{5E7C1F54-07D2-453E-A043-AC2BB7302491}" name="Column11749" dataDxfId="9229" totalsRowDxfId="9228"/>
    <tableColumn id="11771" xr3:uid="{9DF0A5FB-D7ED-4805-B576-26110F749AC0}" name="Column11750" dataDxfId="9227" totalsRowDxfId="9226"/>
    <tableColumn id="11772" xr3:uid="{F5B1E735-EE6B-48BA-8251-5681505B86E4}" name="Column11751" dataDxfId="9225" totalsRowDxfId="9224"/>
    <tableColumn id="11773" xr3:uid="{83DC818A-2FA6-43E1-AC1B-1E8435237B94}" name="Column11752" dataDxfId="9223" totalsRowDxfId="9222"/>
    <tableColumn id="11774" xr3:uid="{D98A2374-B759-44A5-AEA8-1A3C4C8D3015}" name="Column11753" dataDxfId="9221" totalsRowDxfId="9220"/>
    <tableColumn id="11775" xr3:uid="{0F2160B5-63C3-4DD3-937E-F33A642EB987}" name="Column11754" dataDxfId="9219" totalsRowDxfId="9218"/>
    <tableColumn id="11776" xr3:uid="{0D65F526-679A-4C08-9A5B-F12AD1C5F486}" name="Column11755" dataDxfId="9217" totalsRowDxfId="9216"/>
    <tableColumn id="11777" xr3:uid="{790A0A8E-5B45-4D91-8741-C84A42FD5685}" name="Column11756" dataDxfId="9215" totalsRowDxfId="9214"/>
    <tableColumn id="11778" xr3:uid="{465A097F-B4C3-453D-87CA-99764C36678A}" name="Column11757" dataDxfId="9213" totalsRowDxfId="9212"/>
    <tableColumn id="11779" xr3:uid="{C11181E4-B97D-423B-BFD0-A13DCE1475B1}" name="Column11758" dataDxfId="9211" totalsRowDxfId="9210"/>
    <tableColumn id="11780" xr3:uid="{11103A30-7E4C-49B7-9A47-F3D8A5AA9215}" name="Column11759" dataDxfId="9209" totalsRowDxfId="9208"/>
    <tableColumn id="11781" xr3:uid="{06722E2D-15AA-4685-8372-CBE45AB392A9}" name="Column11760" dataDxfId="9207" totalsRowDxfId="9206"/>
    <tableColumn id="11782" xr3:uid="{35F35D16-A204-4CD7-886B-73C3C14617E4}" name="Column11761" dataDxfId="9205" totalsRowDxfId="9204"/>
    <tableColumn id="11783" xr3:uid="{F5E94DC2-887F-4744-B729-FFBD116DE865}" name="Column11762" dataDxfId="9203" totalsRowDxfId="9202"/>
    <tableColumn id="11784" xr3:uid="{82C896E7-9BD7-4027-8493-84043F71F823}" name="Column11763" dataDxfId="9201" totalsRowDxfId="9200"/>
    <tableColumn id="11785" xr3:uid="{C5B67572-AB3F-4965-843C-950FC549A80C}" name="Column11764" dataDxfId="9199" totalsRowDxfId="9198"/>
    <tableColumn id="11786" xr3:uid="{22474BF8-CD1A-463F-93E8-4EBAFD86DDA3}" name="Column11765" dataDxfId="9197" totalsRowDxfId="9196"/>
    <tableColumn id="11787" xr3:uid="{5495EA93-DCF0-4C0B-A175-92DA66B0F750}" name="Column11766" dataDxfId="9195" totalsRowDxfId="9194"/>
    <tableColumn id="11788" xr3:uid="{3AC463F9-7FBC-4FC5-9DA2-745D4698CFDA}" name="Column11767" dataDxfId="9193" totalsRowDxfId="9192"/>
    <tableColumn id="11789" xr3:uid="{25BB151E-346B-42FC-B967-4203576FA0A3}" name="Column11768" dataDxfId="9191" totalsRowDxfId="9190"/>
    <tableColumn id="11790" xr3:uid="{23BB034D-28D8-4E1C-AC97-CCC3C320A886}" name="Column11769" dataDxfId="9189" totalsRowDxfId="9188"/>
    <tableColumn id="11791" xr3:uid="{6F5DDC32-B25F-44E6-8BE4-87FA09FEE71A}" name="Column11770" dataDxfId="9187" totalsRowDxfId="9186"/>
    <tableColumn id="11792" xr3:uid="{B1D6D34D-5155-4DD8-B917-A5540111166D}" name="Column11771" dataDxfId="9185" totalsRowDxfId="9184"/>
    <tableColumn id="11793" xr3:uid="{D9C8EACD-A87D-4A46-BC57-275DE9EAED2D}" name="Column11772" dataDxfId="9183" totalsRowDxfId="9182"/>
    <tableColumn id="11794" xr3:uid="{4556C8BA-BF5F-4B82-A41B-996895503040}" name="Column11773" dataDxfId="9181" totalsRowDxfId="9180"/>
    <tableColumn id="11795" xr3:uid="{4603F4FF-DC82-4129-97DB-4C77359DAC98}" name="Column11774" dataDxfId="9179" totalsRowDxfId="9178"/>
    <tableColumn id="11796" xr3:uid="{CE4DCC34-8011-40B2-87FB-D193E7C1DF16}" name="Column11775" dataDxfId="9177" totalsRowDxfId="9176"/>
    <tableColumn id="11797" xr3:uid="{D36538A2-865B-4879-9656-2EC58B14C478}" name="Column11776" dataDxfId="9175" totalsRowDxfId="9174"/>
    <tableColumn id="11798" xr3:uid="{DC794DC1-8B40-43B6-B186-ED6C55389021}" name="Column11777" dataDxfId="9173" totalsRowDxfId="9172"/>
    <tableColumn id="11799" xr3:uid="{DF1D0BE4-3785-4B02-A6B3-A45F0C830BB6}" name="Column11778" dataDxfId="9171" totalsRowDxfId="9170"/>
    <tableColumn id="11800" xr3:uid="{3E27FAB4-FD6B-4BDE-901C-E381F638CB1C}" name="Column11779" dataDxfId="9169" totalsRowDxfId="9168"/>
    <tableColumn id="11801" xr3:uid="{13E9AB46-7D8C-4868-AECE-7382FDF69DAE}" name="Column11780" dataDxfId="9167" totalsRowDxfId="9166"/>
    <tableColumn id="11802" xr3:uid="{0AECA087-3C67-4D9B-B245-237C34E7D681}" name="Column11781" dataDxfId="9165" totalsRowDxfId="9164"/>
    <tableColumn id="11803" xr3:uid="{7B430003-A310-42EA-B08C-F90690D09B78}" name="Column11782" dataDxfId="9163" totalsRowDxfId="9162"/>
    <tableColumn id="11804" xr3:uid="{FB82EB1D-A8CB-4BC0-B9BF-748F040ADFDD}" name="Column11783" dataDxfId="9161" totalsRowDxfId="9160"/>
    <tableColumn id="11805" xr3:uid="{61359C64-E13F-4FE4-B889-A5984BF4D438}" name="Column11784" dataDxfId="9159" totalsRowDxfId="9158"/>
    <tableColumn id="11806" xr3:uid="{82A2B7CB-CD34-4369-A96D-CC8A24ABAABF}" name="Column11785" dataDxfId="9157" totalsRowDxfId="9156"/>
    <tableColumn id="11807" xr3:uid="{2C814CE6-4E81-472F-838D-F33A50E11351}" name="Column11786" dataDxfId="9155" totalsRowDxfId="9154"/>
    <tableColumn id="11808" xr3:uid="{0D10C1B1-8CD5-436E-8327-55360A458048}" name="Column11787" dataDxfId="9153" totalsRowDxfId="9152"/>
    <tableColumn id="11809" xr3:uid="{C473A94C-7644-4608-A80E-D2372B4391F6}" name="Column11788" dataDxfId="9151" totalsRowDxfId="9150"/>
    <tableColumn id="11810" xr3:uid="{2608B0F8-E3C3-4867-95C6-4A21B08F0B6D}" name="Column11789" dataDxfId="9149" totalsRowDxfId="9148"/>
    <tableColumn id="11811" xr3:uid="{E96DDD72-1A77-41F8-B626-81A6AAE0A61F}" name="Column11790" dataDxfId="9147" totalsRowDxfId="9146"/>
    <tableColumn id="11812" xr3:uid="{4E3F4228-2621-42A6-8F3B-029705372F44}" name="Column11791" dataDxfId="9145" totalsRowDxfId="9144"/>
    <tableColumn id="11813" xr3:uid="{974EEE0B-CEA4-465F-8919-66CB16D762EB}" name="Column11792" dataDxfId="9143" totalsRowDxfId="9142"/>
    <tableColumn id="11814" xr3:uid="{F0B087B0-E8DC-4247-9EDA-01F3BEFF062D}" name="Column11793" dataDxfId="9141" totalsRowDxfId="9140"/>
    <tableColumn id="11815" xr3:uid="{73F88E5F-8E39-4C71-AB3D-E6A19CF93931}" name="Column11794" dataDxfId="9139" totalsRowDxfId="9138"/>
    <tableColumn id="11816" xr3:uid="{294F47B4-C2A1-4B44-994B-CA6A4F6B1314}" name="Column11795" dataDxfId="9137" totalsRowDxfId="9136"/>
    <tableColumn id="11817" xr3:uid="{1DE20B1E-D365-46B6-93F2-49CBBC0ABB5B}" name="Column11796" dataDxfId="9135" totalsRowDxfId="9134"/>
    <tableColumn id="11818" xr3:uid="{6E8CA7E0-2C25-416E-B5D7-DDB0C8D91BF8}" name="Column11797" dataDxfId="9133" totalsRowDxfId="9132"/>
    <tableColumn id="11819" xr3:uid="{DC1E62AB-27A6-4067-9404-6938E01730A8}" name="Column11798" dataDxfId="9131" totalsRowDxfId="9130"/>
    <tableColumn id="11820" xr3:uid="{8730B0D1-4418-4FF9-BFDC-C84CCAF182BD}" name="Column11799" dataDxfId="9129" totalsRowDxfId="9128"/>
    <tableColumn id="11821" xr3:uid="{230B7C3B-D09E-4EA6-8D4E-B28DBB27BC81}" name="Column11800" dataDxfId="9127" totalsRowDxfId="9126"/>
    <tableColumn id="11822" xr3:uid="{3677FD1B-DCB4-4A0F-A696-45C39D9853CC}" name="Column11801" dataDxfId="9125" totalsRowDxfId="9124"/>
    <tableColumn id="11823" xr3:uid="{FDB6EEF5-910E-4C97-9218-27722DE70591}" name="Column11802" dataDxfId="9123" totalsRowDxfId="9122"/>
    <tableColumn id="11824" xr3:uid="{78BDED4F-F2FF-4388-9AD9-6A80D3174B52}" name="Column11803" dataDxfId="9121" totalsRowDxfId="9120"/>
    <tableColumn id="11825" xr3:uid="{2DEFB85E-CDF0-4A4D-B6A0-E4456AE99B0C}" name="Column11804" dataDxfId="9119" totalsRowDxfId="9118"/>
    <tableColumn id="11826" xr3:uid="{6C522270-F2BF-4515-A23B-288D9AD35173}" name="Column11805" dataDxfId="9117" totalsRowDxfId="9116"/>
    <tableColumn id="11827" xr3:uid="{6170CAEC-0C66-45A1-84BB-2B91CBF7800C}" name="Column11806" dataDxfId="9115" totalsRowDxfId="9114"/>
    <tableColumn id="11828" xr3:uid="{B3D68C6F-3706-4E01-8249-900FC21E8D8F}" name="Column11807" dataDxfId="9113" totalsRowDxfId="9112"/>
    <tableColumn id="11829" xr3:uid="{9CA1B4A0-0684-4F39-8EB1-B7EBA8151EFE}" name="Column11808" dataDxfId="9111" totalsRowDxfId="9110"/>
    <tableColumn id="11830" xr3:uid="{B6F8E2FB-BB35-43DF-AC1C-71ADD3893548}" name="Column11809" dataDxfId="9109" totalsRowDxfId="9108"/>
    <tableColumn id="11831" xr3:uid="{C26178E3-E0F5-469F-984D-D5C94F107657}" name="Column11810" dataDxfId="9107" totalsRowDxfId="9106"/>
    <tableColumn id="11832" xr3:uid="{2E488AA7-0F69-49FB-AE92-684575DC5257}" name="Column11811" dataDxfId="9105" totalsRowDxfId="9104"/>
    <tableColumn id="11833" xr3:uid="{BD44BC7A-5683-497E-81EE-3969107CBDA1}" name="Column11812" dataDxfId="9103" totalsRowDxfId="9102"/>
    <tableColumn id="11834" xr3:uid="{ADDAF73F-B0C8-479F-A15C-61F7A6362643}" name="Column11813" dataDxfId="9101" totalsRowDxfId="9100"/>
    <tableColumn id="11835" xr3:uid="{B53108CB-890E-4530-A2B8-8447D642B667}" name="Column11814" dataDxfId="9099" totalsRowDxfId="9098"/>
    <tableColumn id="11836" xr3:uid="{70C62849-E089-4B28-83AB-29E82A60663E}" name="Column11815" dataDxfId="9097" totalsRowDxfId="9096"/>
    <tableColumn id="11837" xr3:uid="{3AAA16E5-18EF-452D-AA7C-0A6F1E8B8717}" name="Column11816" dataDxfId="9095" totalsRowDxfId="9094"/>
    <tableColumn id="11838" xr3:uid="{75B4629B-3B4A-43FA-BB96-0E96929FD4D7}" name="Column11817" dataDxfId="9093" totalsRowDxfId="9092"/>
    <tableColumn id="11839" xr3:uid="{075C437E-50F5-476D-BADF-0068B1C5F3BA}" name="Column11818" dataDxfId="9091" totalsRowDxfId="9090"/>
    <tableColumn id="11840" xr3:uid="{0B42A12F-BB42-40B3-B04D-0C6C4FF57BFF}" name="Column11819" dataDxfId="9089" totalsRowDxfId="9088"/>
    <tableColumn id="11841" xr3:uid="{0DCC84E4-FE06-483E-88B4-36A0CF47993A}" name="Column11820" dataDxfId="9087" totalsRowDxfId="9086"/>
    <tableColumn id="11842" xr3:uid="{CAFB474D-D554-429E-8789-6FCD8BE668ED}" name="Column11821" dataDxfId="9085" totalsRowDxfId="9084"/>
    <tableColumn id="11843" xr3:uid="{5186D568-36A8-42EC-B20D-13D5F5DA0EF2}" name="Column11822" dataDxfId="9083" totalsRowDxfId="9082"/>
    <tableColumn id="11844" xr3:uid="{495B261F-B281-4ADA-90FF-E72B5B262998}" name="Column11823" dataDxfId="9081" totalsRowDxfId="9080"/>
    <tableColumn id="11845" xr3:uid="{220AFC8C-A356-4D50-B8CA-90B5A7E37927}" name="Column11824" dataDxfId="9079" totalsRowDxfId="9078"/>
    <tableColumn id="11846" xr3:uid="{97924BED-59A0-482B-AFC1-CB7A28B79B4A}" name="Column11825" dataDxfId="9077" totalsRowDxfId="9076"/>
    <tableColumn id="11847" xr3:uid="{EA39F0EB-8010-4FE0-AA2F-03FE225B62D5}" name="Column11826" dataDxfId="9075" totalsRowDxfId="9074"/>
    <tableColumn id="11848" xr3:uid="{72A7CB4E-0AA7-4D91-B169-84B70612849A}" name="Column11827" dataDxfId="9073" totalsRowDxfId="9072"/>
    <tableColumn id="11849" xr3:uid="{2DFBBE5C-05A1-4329-9AA3-E4EB4DECFAE8}" name="Column11828" dataDxfId="9071" totalsRowDxfId="9070"/>
    <tableColumn id="11850" xr3:uid="{DB995914-4245-425E-88FA-D4C4F08CF033}" name="Column11829" dataDxfId="9069" totalsRowDxfId="9068"/>
    <tableColumn id="11851" xr3:uid="{58751474-D604-434E-B2EC-3FA5E1451C0E}" name="Column11830" dataDxfId="9067" totalsRowDxfId="9066"/>
    <tableColumn id="11852" xr3:uid="{2A092FC0-3854-4914-95D4-42524A7CD610}" name="Column11831" dataDxfId="9065" totalsRowDxfId="9064"/>
    <tableColumn id="11853" xr3:uid="{597893AE-D205-480D-9A77-7C2FFE13AF3D}" name="Column11832" dataDxfId="9063" totalsRowDxfId="9062"/>
    <tableColumn id="11854" xr3:uid="{6BF95ACD-F2B9-4C85-82D6-71FE29343979}" name="Column11833" dataDxfId="9061" totalsRowDxfId="9060"/>
    <tableColumn id="11855" xr3:uid="{FF1791AA-AD57-45BB-88CA-06373948EEF0}" name="Column11834" dataDxfId="9059" totalsRowDxfId="9058"/>
    <tableColumn id="11856" xr3:uid="{2FCE14DC-4B4A-4183-A040-4B9358C4E6E4}" name="Column11835" dataDxfId="9057" totalsRowDxfId="9056"/>
    <tableColumn id="11857" xr3:uid="{56CBBEAF-E8D7-464B-BF29-0DB4B78F9419}" name="Column11836" dataDxfId="9055" totalsRowDxfId="9054"/>
    <tableColumn id="11858" xr3:uid="{0E67EE92-8EA8-4EC3-A8B5-54C4254A8DE9}" name="Column11837" dataDxfId="9053" totalsRowDxfId="9052"/>
    <tableColumn id="11859" xr3:uid="{84A7180F-5497-4A52-97E6-82ACE28B539C}" name="Column11838" dataDxfId="9051" totalsRowDxfId="9050"/>
    <tableColumn id="11860" xr3:uid="{E66F3F36-01B6-4599-BC4B-3AF1B1321D6B}" name="Column11839" dataDxfId="9049" totalsRowDxfId="9048"/>
    <tableColumn id="11861" xr3:uid="{A3640815-130D-4D4A-8787-6293DB970094}" name="Column11840" dataDxfId="9047" totalsRowDxfId="9046"/>
    <tableColumn id="11862" xr3:uid="{AD088ABE-33D1-4262-ABA6-92494B9E5F56}" name="Column11841" dataDxfId="9045" totalsRowDxfId="9044"/>
    <tableColumn id="11863" xr3:uid="{8FC42985-8391-4756-AFC9-1C5B7777787B}" name="Column11842" dataDxfId="9043" totalsRowDxfId="9042"/>
    <tableColumn id="11864" xr3:uid="{7A044C50-D659-4CED-BE7B-1452428F198A}" name="Column11843" dataDxfId="9041" totalsRowDxfId="9040"/>
    <tableColumn id="11865" xr3:uid="{F82857D9-3162-498A-AF16-6DE3DD73C547}" name="Column11844" dataDxfId="9039" totalsRowDxfId="9038"/>
    <tableColumn id="11866" xr3:uid="{21B9391B-2479-46D9-AB0B-787FA9ADCED0}" name="Column11845" dataDxfId="9037" totalsRowDxfId="9036"/>
    <tableColumn id="11867" xr3:uid="{FE67381D-DA53-4697-B399-D2646090C302}" name="Column11846" dataDxfId="9035" totalsRowDxfId="9034"/>
    <tableColumn id="11868" xr3:uid="{9DD09E6E-F179-443E-BD5D-5935D22C783B}" name="Column11847" dataDxfId="9033" totalsRowDxfId="9032"/>
    <tableColumn id="11869" xr3:uid="{C1517893-2AD6-4373-8C34-D42C5716AF30}" name="Column11848" dataDxfId="9031" totalsRowDxfId="9030"/>
    <tableColumn id="11870" xr3:uid="{3277D3B8-5029-4B9C-86CB-8F1DCBB993F5}" name="Column11849" dataDxfId="9029" totalsRowDxfId="9028"/>
    <tableColumn id="11871" xr3:uid="{04D223CF-5871-44A7-9E00-8996CE4AC4B8}" name="Column11850" dataDxfId="9027" totalsRowDxfId="9026"/>
    <tableColumn id="11872" xr3:uid="{A13B6CA8-0CAF-4080-BDFF-6F8F5416B357}" name="Column11851" dataDxfId="9025" totalsRowDxfId="9024"/>
    <tableColumn id="11873" xr3:uid="{96EABFDB-2EFD-44B3-AA5D-5683EEFFC2A0}" name="Column11852" dataDxfId="9023" totalsRowDxfId="9022"/>
    <tableColumn id="11874" xr3:uid="{A85A116B-D2CC-468A-973C-07D3BA75E66F}" name="Column11853" dataDxfId="9021" totalsRowDxfId="9020"/>
    <tableColumn id="11875" xr3:uid="{BADE4D9E-E78C-40A3-8243-8C4D986451B7}" name="Column11854" dataDxfId="9019" totalsRowDxfId="9018"/>
    <tableColumn id="11876" xr3:uid="{D265293C-9293-4BD1-B2D6-94317F2C0269}" name="Column11855" dataDxfId="9017" totalsRowDxfId="9016"/>
    <tableColumn id="11877" xr3:uid="{9DF684E9-2A99-46A5-B66E-4C401679CDA5}" name="Column11856" dataDxfId="9015" totalsRowDxfId="9014"/>
    <tableColumn id="11878" xr3:uid="{DBA818CF-40D4-4421-B517-2080EED84EFA}" name="Column11857" dataDxfId="9013" totalsRowDxfId="9012"/>
    <tableColumn id="11879" xr3:uid="{097C6B3E-EC48-4CCD-A995-394C541A197B}" name="Column11858" dataDxfId="9011" totalsRowDxfId="9010"/>
    <tableColumn id="11880" xr3:uid="{1AD38F3E-C8C8-44E0-BF2D-18B7F7475696}" name="Column11859" dataDxfId="9009" totalsRowDxfId="9008"/>
    <tableColumn id="11881" xr3:uid="{45CB0DFD-6E49-4402-A2CC-F0AAC57BC027}" name="Column11860" dataDxfId="9007" totalsRowDxfId="9006"/>
    <tableColumn id="11882" xr3:uid="{0EEF2CD6-05BD-400C-B60B-FA10428C8A7B}" name="Column11861" dataDxfId="9005" totalsRowDxfId="9004"/>
    <tableColumn id="11883" xr3:uid="{01501F84-CF44-4318-AAF3-D30C76FCD948}" name="Column11862" dataDxfId="9003" totalsRowDxfId="9002"/>
    <tableColumn id="11884" xr3:uid="{E3FD1776-4B67-402C-9525-CCF5D30238A6}" name="Column11863" dataDxfId="9001" totalsRowDxfId="9000"/>
    <tableColumn id="11885" xr3:uid="{626D6C3C-9F4A-48E9-89B7-01CE9B515DE4}" name="Column11864" dataDxfId="8999" totalsRowDxfId="8998"/>
    <tableColumn id="11886" xr3:uid="{776EF50D-5E0B-49C2-A37C-973ADDD614B1}" name="Column11865" dataDxfId="8997" totalsRowDxfId="8996"/>
    <tableColumn id="11887" xr3:uid="{87323056-E5C5-4DA9-BF63-01657861B027}" name="Column11866" dataDxfId="8995" totalsRowDxfId="8994"/>
    <tableColumn id="11888" xr3:uid="{1802837D-C21F-4201-A4E8-647BB002CDB2}" name="Column11867" dataDxfId="8993" totalsRowDxfId="8992"/>
    <tableColumn id="11889" xr3:uid="{E0910020-2271-461B-B59E-DEAFD5BD5739}" name="Column11868" dataDxfId="8991" totalsRowDxfId="8990"/>
    <tableColumn id="11890" xr3:uid="{A9CB9965-4343-4E45-8B17-25E743986CB2}" name="Column11869" dataDxfId="8989" totalsRowDxfId="8988"/>
    <tableColumn id="11891" xr3:uid="{3BEB06AA-9042-4DCA-8899-2271C6E5827E}" name="Column11870" dataDxfId="8987" totalsRowDxfId="8986"/>
    <tableColumn id="11892" xr3:uid="{C4966DA7-9BB4-4BDB-BD41-D6F07C57E2FB}" name="Column11871" dataDxfId="8985" totalsRowDxfId="8984"/>
    <tableColumn id="11893" xr3:uid="{C944A2E4-60D3-437A-AF07-7B227D20B9BE}" name="Column11872" dataDxfId="8983" totalsRowDxfId="8982"/>
    <tableColumn id="11894" xr3:uid="{C4028838-1ED9-499F-AD2E-2E4B2C5912CD}" name="Column11873" dataDxfId="8981" totalsRowDxfId="8980"/>
    <tableColumn id="11895" xr3:uid="{227D8F8B-2593-4636-B9C2-842B3CA7F9BB}" name="Column11874" dataDxfId="8979" totalsRowDxfId="8978"/>
    <tableColumn id="11896" xr3:uid="{9A44725C-CFE6-40FD-9526-7146D1BB06E5}" name="Column11875" dataDxfId="8977" totalsRowDxfId="8976"/>
    <tableColumn id="11897" xr3:uid="{604FF396-A977-4B4C-BFF6-0D2E0DCDFD05}" name="Column11876" dataDxfId="8975" totalsRowDxfId="8974"/>
    <tableColumn id="11898" xr3:uid="{41A69F35-79D8-4928-9DEB-E0B427B95EA8}" name="Column11877" dataDxfId="8973" totalsRowDxfId="8972"/>
    <tableColumn id="11899" xr3:uid="{9CC21134-7533-44E1-885E-BD5B335701B2}" name="Column11878" dataDxfId="8971" totalsRowDxfId="8970"/>
    <tableColumn id="11900" xr3:uid="{11C9A8AB-F9CF-4402-8DE1-8171A23A362C}" name="Column11879" dataDxfId="8969" totalsRowDxfId="8968"/>
    <tableColumn id="11901" xr3:uid="{7E2996D9-45C3-48D3-8463-B5E57CBC901F}" name="Column11880" dataDxfId="8967" totalsRowDxfId="8966"/>
    <tableColumn id="11902" xr3:uid="{28ADB38E-11D7-4C31-99CA-16F1EED935CF}" name="Column11881" dataDxfId="8965" totalsRowDxfId="8964"/>
    <tableColumn id="11903" xr3:uid="{8D126CF3-F067-44A4-9FC3-D72EE6E2B6B5}" name="Column11882" dataDxfId="8963" totalsRowDxfId="8962"/>
    <tableColumn id="11904" xr3:uid="{F0DF83D3-C99B-460F-B056-2E9BFB7B96E1}" name="Column11883" dataDxfId="8961" totalsRowDxfId="8960"/>
    <tableColumn id="11905" xr3:uid="{F6264945-BC4C-49B8-8903-7B56620E4622}" name="Column11884" dataDxfId="8959" totalsRowDxfId="8958"/>
    <tableColumn id="11906" xr3:uid="{E1D6BA8D-1B90-4EAA-8DCC-56F94C29BBBC}" name="Column11885" dataDxfId="8957" totalsRowDxfId="8956"/>
    <tableColumn id="11907" xr3:uid="{26A7BC8E-A95F-44E9-8D69-8BD47CF29F57}" name="Column11886" dataDxfId="8955" totalsRowDxfId="8954"/>
    <tableColumn id="11908" xr3:uid="{0D698DEE-2903-49DB-A128-241992279E9C}" name="Column11887" dataDxfId="8953" totalsRowDxfId="8952"/>
    <tableColumn id="11909" xr3:uid="{CAB43F72-2148-4BCE-A291-A5D2AF9DA81F}" name="Column11888" dataDxfId="8951" totalsRowDxfId="8950"/>
    <tableColumn id="11910" xr3:uid="{61779DFF-C067-4250-AC8A-A986DD08D04B}" name="Column11889" dataDxfId="8949" totalsRowDxfId="8948"/>
    <tableColumn id="11911" xr3:uid="{B0F30FCC-E43F-489F-BC53-458DF1D2BC0F}" name="Column11890" dataDxfId="8947" totalsRowDxfId="8946"/>
    <tableColumn id="11912" xr3:uid="{2B4C8B4E-EDC5-4820-A498-705D3171C8EE}" name="Column11891" dataDxfId="8945" totalsRowDxfId="8944"/>
    <tableColumn id="11913" xr3:uid="{5AAEDE45-4003-45A3-B640-E1744C3844B8}" name="Column11892" dataDxfId="8943" totalsRowDxfId="8942"/>
    <tableColumn id="11914" xr3:uid="{D1A36F6F-BE75-4261-A042-289B4642F567}" name="Column11893" dataDxfId="8941" totalsRowDxfId="8940"/>
    <tableColumn id="11915" xr3:uid="{61C4CE8A-1175-4578-B2F4-533E7BADF611}" name="Column11894" dataDxfId="8939" totalsRowDxfId="8938"/>
    <tableColumn id="11916" xr3:uid="{74BB7673-ECED-4E5D-91AA-D57D495636E8}" name="Column11895" dataDxfId="8937" totalsRowDxfId="8936"/>
    <tableColumn id="11917" xr3:uid="{9508E9FE-1D8E-4871-AB1B-689449B008B1}" name="Column11896" dataDxfId="8935" totalsRowDxfId="8934"/>
    <tableColumn id="11918" xr3:uid="{4BA985FD-8778-44ED-B78A-837C5B82F028}" name="Column11897" dataDxfId="8933" totalsRowDxfId="8932"/>
    <tableColumn id="11919" xr3:uid="{DC5A7FE2-FA3F-4F88-9590-7353C4D7F035}" name="Column11898" dataDxfId="8931" totalsRowDxfId="8930"/>
    <tableColumn id="11920" xr3:uid="{A1019C5C-6AE9-44AA-84FF-66923095246A}" name="Column11899" dataDxfId="8929" totalsRowDxfId="8928"/>
    <tableColumn id="11921" xr3:uid="{E2215305-6C9F-4E34-9CB9-1FBD1F47BF05}" name="Column11900" dataDxfId="8927" totalsRowDxfId="8926"/>
    <tableColumn id="11922" xr3:uid="{23335378-7153-4D80-BC45-99AD74A8A1E7}" name="Column11901" dataDxfId="8925" totalsRowDxfId="8924"/>
    <tableColumn id="11923" xr3:uid="{737C171F-F6E2-4896-868B-74A297BF7B3F}" name="Column11902" dataDxfId="8923" totalsRowDxfId="8922"/>
    <tableColumn id="11924" xr3:uid="{6CB8A8BC-9853-4A25-BC6E-EB80DCF0B532}" name="Column11903" dataDxfId="8921" totalsRowDxfId="8920"/>
    <tableColumn id="11925" xr3:uid="{7D608A5B-391C-45D4-9CE1-030344225C18}" name="Column11904" dataDxfId="8919" totalsRowDxfId="8918"/>
    <tableColumn id="11926" xr3:uid="{0155E08D-7391-40D8-B0B2-FA8663B743EB}" name="Column11905" dataDxfId="8917" totalsRowDxfId="8916"/>
    <tableColumn id="11927" xr3:uid="{ACA2D32E-0D51-46D6-BDF1-FC63706B0A84}" name="Column11906" dataDxfId="8915" totalsRowDxfId="8914"/>
    <tableColumn id="11928" xr3:uid="{DBF4623C-3684-4F7E-AE87-E8DCC5A87BA3}" name="Column11907" dataDxfId="8913" totalsRowDxfId="8912"/>
    <tableColumn id="11929" xr3:uid="{CECCF87E-AC04-43BC-9EBA-DFA4E924FFA6}" name="Column11908" dataDxfId="8911" totalsRowDxfId="8910"/>
    <tableColumn id="11930" xr3:uid="{98896457-499C-4787-9384-2B0060CAB751}" name="Column11909" dataDxfId="8909" totalsRowDxfId="8908"/>
    <tableColumn id="11931" xr3:uid="{158CEEEF-C431-4C5E-86B0-C097AE989BEA}" name="Column11910" dataDxfId="8907" totalsRowDxfId="8906"/>
    <tableColumn id="11932" xr3:uid="{94AC4EEE-BC1B-4E77-A6C4-5EDC815DDDC5}" name="Column11911" dataDxfId="8905" totalsRowDxfId="8904"/>
    <tableColumn id="11933" xr3:uid="{0356B037-6D53-4732-AFD9-4129EEA6BAD2}" name="Column11912" dataDxfId="8903" totalsRowDxfId="8902"/>
    <tableColumn id="11934" xr3:uid="{52DD3A08-3BC2-4D5D-B1F3-18AD32F74B80}" name="Column11913" dataDxfId="8901" totalsRowDxfId="8900"/>
    <tableColumn id="11935" xr3:uid="{27A57157-939C-4986-B8EC-C22B8AA556B2}" name="Column11914" dataDxfId="8899" totalsRowDxfId="8898"/>
    <tableColumn id="11936" xr3:uid="{44667BE3-F863-44D9-933F-3F80849AEFC6}" name="Column11915" dataDxfId="8897" totalsRowDxfId="8896"/>
    <tableColumn id="11937" xr3:uid="{5A1CAC3A-43A2-4E4E-836B-86724964DA39}" name="Column11916" dataDxfId="8895" totalsRowDxfId="8894"/>
    <tableColumn id="11938" xr3:uid="{673EE754-D8D7-4352-BFF1-FA4B4D306C42}" name="Column11917" dataDxfId="8893" totalsRowDxfId="8892"/>
    <tableColumn id="11939" xr3:uid="{2B63D38E-B21E-4396-9FDA-57AF9722DA94}" name="Column11918" dataDxfId="8891" totalsRowDxfId="8890"/>
    <tableColumn id="11940" xr3:uid="{C7DF0032-9C74-4760-9252-4A11FD1ACC1B}" name="Column11919" dataDxfId="8889" totalsRowDxfId="8888"/>
    <tableColumn id="11941" xr3:uid="{BA6C1357-3162-46EF-99D8-0878449E117B}" name="Column11920" dataDxfId="8887" totalsRowDxfId="8886"/>
    <tableColumn id="11942" xr3:uid="{47184246-7FD5-4FC9-9861-DD79177FE486}" name="Column11921" dataDxfId="8885" totalsRowDxfId="8884"/>
    <tableColumn id="11943" xr3:uid="{974CB6FC-C000-493C-8B33-99D310748E2D}" name="Column11922" dataDxfId="8883" totalsRowDxfId="8882"/>
    <tableColumn id="11944" xr3:uid="{B19A6753-16D6-4E4A-B5C7-957039156779}" name="Column11923" dataDxfId="8881" totalsRowDxfId="8880"/>
    <tableColumn id="11945" xr3:uid="{FA40D249-AEA4-49D8-8356-CFC4054FB477}" name="Column11924" dataDxfId="8879" totalsRowDxfId="8878"/>
    <tableColumn id="11946" xr3:uid="{192110F1-3235-4A12-8E7A-A0D4DA9F5063}" name="Column11925" dataDxfId="8877" totalsRowDxfId="8876"/>
    <tableColumn id="11947" xr3:uid="{6A889585-E46F-4E59-A687-AAEC9249C964}" name="Column11926" dataDxfId="8875" totalsRowDxfId="8874"/>
    <tableColumn id="11948" xr3:uid="{B28D0C5B-BE21-4894-8D4F-D54360A295F8}" name="Column11927" dataDxfId="8873" totalsRowDxfId="8872"/>
    <tableColumn id="11949" xr3:uid="{02C5305A-D9F8-4D7E-A025-320AF9D45509}" name="Column11928" dataDxfId="8871" totalsRowDxfId="8870"/>
    <tableColumn id="11950" xr3:uid="{A9C46995-3A79-4C98-977D-7EA99D990A29}" name="Column11929" dataDxfId="8869" totalsRowDxfId="8868"/>
    <tableColumn id="11951" xr3:uid="{134E10E2-1D50-431B-965F-F16EB8DA6C96}" name="Column11930" dataDxfId="8867" totalsRowDxfId="8866"/>
    <tableColumn id="11952" xr3:uid="{03079638-4A91-494B-8B1D-717B28E35E3F}" name="Column11931" dataDxfId="8865" totalsRowDxfId="8864"/>
    <tableColumn id="11953" xr3:uid="{FD9F294D-FD5C-498F-9F76-A88B33B05514}" name="Column11932" dataDxfId="8863" totalsRowDxfId="8862"/>
    <tableColumn id="11954" xr3:uid="{3F50F39A-7D78-49E0-A93F-91808AC43934}" name="Column11933" dataDxfId="8861" totalsRowDxfId="8860"/>
    <tableColumn id="11955" xr3:uid="{1E4A4758-183A-456C-977A-8D50B3AFAC40}" name="Column11934" dataDxfId="8859" totalsRowDxfId="8858"/>
    <tableColumn id="11956" xr3:uid="{3F00B728-8850-4B93-9541-1CFF41AE828A}" name="Column11935" dataDxfId="8857" totalsRowDxfId="8856"/>
    <tableColumn id="11957" xr3:uid="{FC35DB5E-5BEA-44E4-A564-75E337A6119C}" name="Column11936" dataDxfId="8855" totalsRowDxfId="8854"/>
    <tableColumn id="11958" xr3:uid="{CA7736B0-B1FE-4C0E-9AE7-7EB48410C567}" name="Column11937" dataDxfId="8853" totalsRowDxfId="8852"/>
    <tableColumn id="11959" xr3:uid="{929BC8F0-C29A-4EB9-AAEB-DD16A7E79F7B}" name="Column11938" dataDxfId="8851" totalsRowDxfId="8850"/>
    <tableColumn id="11960" xr3:uid="{26533C67-BBE9-45FF-9EF3-E8286BB6FE67}" name="Column11939" dataDxfId="8849" totalsRowDxfId="8848"/>
    <tableColumn id="11961" xr3:uid="{D3077B34-F6A0-4742-A261-BA3883355191}" name="Column11940" dataDxfId="8847" totalsRowDxfId="8846"/>
    <tableColumn id="11962" xr3:uid="{D6C2C8F9-3653-4450-AF44-88100B243024}" name="Column11941" dataDxfId="8845" totalsRowDxfId="8844"/>
    <tableColumn id="11963" xr3:uid="{069F078A-123C-4AA1-9107-92D17EFD8B84}" name="Column11942" dataDxfId="8843" totalsRowDxfId="8842"/>
    <tableColumn id="11964" xr3:uid="{7F150CBF-B247-425B-A5D5-4C14BF4DB690}" name="Column11943" dataDxfId="8841" totalsRowDxfId="8840"/>
    <tableColumn id="11965" xr3:uid="{622B9AD0-2B57-4297-B1B1-D1578487F062}" name="Column11944" dataDxfId="8839" totalsRowDxfId="8838"/>
    <tableColumn id="11966" xr3:uid="{4974B104-81E5-44B8-A487-398D88A60711}" name="Column11945" dataDxfId="8837" totalsRowDxfId="8836"/>
    <tableColumn id="11967" xr3:uid="{8C3695FF-56FD-4359-ADF7-3005B7F779B6}" name="Column11946" dataDxfId="8835" totalsRowDxfId="8834"/>
    <tableColumn id="11968" xr3:uid="{18DD22BD-DA68-4EA0-BC2D-14800ED42E3B}" name="Column11947" dataDxfId="8833" totalsRowDxfId="8832"/>
    <tableColumn id="11969" xr3:uid="{2549ED89-29CB-4A37-BC97-ABCF5C46DE79}" name="Column11948" dataDxfId="8831" totalsRowDxfId="8830"/>
    <tableColumn id="11970" xr3:uid="{DBC8AF00-EC7B-4CA6-A2BF-853536F62720}" name="Column11949" dataDxfId="8829" totalsRowDxfId="8828"/>
    <tableColumn id="11971" xr3:uid="{9365112C-81E4-401B-9CD1-A8958C3DE68A}" name="Column11950" dataDxfId="8827" totalsRowDxfId="8826"/>
    <tableColumn id="11972" xr3:uid="{FEBBC16A-3EF1-456A-95FE-D79883F2F1A7}" name="Column11951" dataDxfId="8825" totalsRowDxfId="8824"/>
    <tableColumn id="11973" xr3:uid="{ED0559CC-E340-4EB0-8774-DB2EA863BA17}" name="Column11952" dataDxfId="8823" totalsRowDxfId="8822"/>
    <tableColumn id="11974" xr3:uid="{CFD45870-2BCB-4E17-B1A5-65B406A42221}" name="Column11953" dataDxfId="8821" totalsRowDxfId="8820"/>
    <tableColumn id="11975" xr3:uid="{518B288B-70F8-424E-B2C8-CDC603F2A9A2}" name="Column11954" dataDxfId="8819" totalsRowDxfId="8818"/>
    <tableColumn id="11976" xr3:uid="{50811C58-1CB2-47AF-A1F8-8C26561AFD19}" name="Column11955" dataDxfId="8817" totalsRowDxfId="8816"/>
    <tableColumn id="11977" xr3:uid="{58645A06-FA56-4780-B79B-F868D5A6F9E4}" name="Column11956" dataDxfId="8815" totalsRowDxfId="8814"/>
    <tableColumn id="11978" xr3:uid="{62E260E8-217D-4AB3-BE65-70E13CD4D7EC}" name="Column11957" dataDxfId="8813" totalsRowDxfId="8812"/>
    <tableColumn id="11979" xr3:uid="{CB959E2E-785E-43FF-9605-317E2BEA919A}" name="Column11958" dataDxfId="8811" totalsRowDxfId="8810"/>
    <tableColumn id="11980" xr3:uid="{B35115CA-7AE3-47DC-8AC0-BF3835B1201A}" name="Column11959" dataDxfId="8809" totalsRowDxfId="8808"/>
    <tableColumn id="11981" xr3:uid="{6675D651-08AF-4919-96C4-5038E0AFE3E1}" name="Column11960" dataDxfId="8807" totalsRowDxfId="8806"/>
    <tableColumn id="11982" xr3:uid="{BAF9B3AB-3E80-406C-A6CF-3F13463AAE71}" name="Column11961" dataDxfId="8805" totalsRowDxfId="8804"/>
    <tableColumn id="11983" xr3:uid="{1804D89E-345C-496F-8328-1ED429482AA6}" name="Column11962" dataDxfId="8803" totalsRowDxfId="8802"/>
    <tableColumn id="11984" xr3:uid="{EC87ED3D-0C0C-4B3B-B87D-A27B473F8C35}" name="Column11963" dataDxfId="8801" totalsRowDxfId="8800"/>
    <tableColumn id="11985" xr3:uid="{ECAA25B8-712C-4A16-8782-AFEFC3F64C2F}" name="Column11964" dataDxfId="8799" totalsRowDxfId="8798"/>
    <tableColumn id="11986" xr3:uid="{DEE8F549-0A83-497A-B992-113AE6CF31F3}" name="Column11965" dataDxfId="8797" totalsRowDxfId="8796"/>
    <tableColumn id="11987" xr3:uid="{8A17EBF5-D2A9-4AD5-A21E-7D19D8B1947E}" name="Column11966" dataDxfId="8795" totalsRowDxfId="8794"/>
    <tableColumn id="11988" xr3:uid="{A5C1F337-094D-413F-9115-60623046D5BD}" name="Column11967" dataDxfId="8793" totalsRowDxfId="8792"/>
    <tableColumn id="11989" xr3:uid="{64F9CB52-51AA-4405-A7E9-FC3E6C9EBF59}" name="Column11968" dataDxfId="8791" totalsRowDxfId="8790"/>
    <tableColumn id="11990" xr3:uid="{207817D8-65EC-4887-80FF-EE7753C95441}" name="Column11969" dataDxfId="8789" totalsRowDxfId="8788"/>
    <tableColumn id="11991" xr3:uid="{4A34715A-0347-4A91-9F67-7E312348A568}" name="Column11970" dataDxfId="8787" totalsRowDxfId="8786"/>
    <tableColumn id="11992" xr3:uid="{292EA8CF-0129-4ECA-9CE1-017CA6353160}" name="Column11971" dataDxfId="8785" totalsRowDxfId="8784"/>
    <tableColumn id="11993" xr3:uid="{3ED1F99C-C2CB-471D-89B3-7858F77F04F5}" name="Column11972" dataDxfId="8783" totalsRowDxfId="8782"/>
    <tableColumn id="11994" xr3:uid="{007F7B80-56B5-4922-AD23-58DBF072AD66}" name="Column11973" dataDxfId="8781" totalsRowDxfId="8780"/>
    <tableColumn id="11995" xr3:uid="{3F778243-8D36-48DF-9792-319931324630}" name="Column11974" dataDxfId="8779" totalsRowDxfId="8778"/>
    <tableColumn id="11996" xr3:uid="{C1A39C85-B020-4ED0-A31D-12B45D6B20A6}" name="Column11975" dataDxfId="8777" totalsRowDxfId="8776"/>
    <tableColumn id="11997" xr3:uid="{17B3199C-4C34-4F31-AFFF-4B033EB16AD7}" name="Column11976" dataDxfId="8775" totalsRowDxfId="8774"/>
    <tableColumn id="11998" xr3:uid="{5032BC2F-17B7-4438-982F-D399FB9A3EFE}" name="Column11977" dataDxfId="8773" totalsRowDxfId="8772"/>
    <tableColumn id="11999" xr3:uid="{07645217-9CDE-4954-A9F9-485BB84C3C29}" name="Column11978" dataDxfId="8771" totalsRowDxfId="8770"/>
    <tableColumn id="12000" xr3:uid="{E9156F2D-1D2F-4EDD-ADD1-E9325191AF3E}" name="Column11979" dataDxfId="8769" totalsRowDxfId="8768"/>
    <tableColumn id="12001" xr3:uid="{3F7CFC11-EA14-41AC-A245-A3EEBDD626BE}" name="Column11980" dataDxfId="8767" totalsRowDxfId="8766"/>
    <tableColumn id="12002" xr3:uid="{97A00237-7F08-4AD9-94D3-A8CDE6ED3CB7}" name="Column11981" dataDxfId="8765" totalsRowDxfId="8764"/>
    <tableColumn id="12003" xr3:uid="{CF32A988-72D8-4167-ACD0-2C2DF6B3F1B5}" name="Column11982" dataDxfId="8763" totalsRowDxfId="8762"/>
    <tableColumn id="12004" xr3:uid="{752078A1-69E5-413A-AB47-0D4FEEB15330}" name="Column11983" dataDxfId="8761" totalsRowDxfId="8760"/>
    <tableColumn id="12005" xr3:uid="{AF207C52-323A-46DD-A7BB-C318E3AEAE94}" name="Column11984" dataDxfId="8759" totalsRowDxfId="8758"/>
    <tableColumn id="12006" xr3:uid="{FD77EC66-8C5D-4A2D-AF6E-BE1212A2B7BE}" name="Column11985" dataDxfId="8757" totalsRowDxfId="8756"/>
    <tableColumn id="12007" xr3:uid="{9E71C3B6-425A-4362-824D-9B7AF95D2A3E}" name="Column11986" dataDxfId="8755" totalsRowDxfId="8754"/>
    <tableColumn id="12008" xr3:uid="{DF42925F-7544-41A8-9C08-91F6B2193DE5}" name="Column11987" dataDxfId="8753" totalsRowDxfId="8752"/>
    <tableColumn id="12009" xr3:uid="{D1B636B6-C50D-49C7-87D3-647436C7EF95}" name="Column11988" dataDxfId="8751" totalsRowDxfId="8750"/>
    <tableColumn id="12010" xr3:uid="{B4D03DC6-94B4-41AB-AA1B-78B7EAA08231}" name="Column11989" dataDxfId="8749" totalsRowDxfId="8748"/>
    <tableColumn id="12011" xr3:uid="{92119905-D7F2-4E4B-9D68-8EC554005449}" name="Column11990" dataDxfId="8747" totalsRowDxfId="8746"/>
    <tableColumn id="12012" xr3:uid="{28D6D820-D40C-4AD3-A56D-8108DA032F37}" name="Column11991" dataDxfId="8745" totalsRowDxfId="8744"/>
    <tableColumn id="12013" xr3:uid="{D7ACA538-D85A-4B1E-9E10-4BF2963A5ADA}" name="Column11992" dataDxfId="8743" totalsRowDxfId="8742"/>
    <tableColumn id="12014" xr3:uid="{F954E6E0-01E7-4768-9685-88A4CA8A679B}" name="Column11993" dataDxfId="8741" totalsRowDxfId="8740"/>
    <tableColumn id="12015" xr3:uid="{6E69ECDC-8010-48CC-BD52-A4161A920FB6}" name="Column11994" dataDxfId="8739" totalsRowDxfId="8738"/>
    <tableColumn id="12016" xr3:uid="{780B503B-6D3F-4701-9AB8-CB8B7E336680}" name="Column11995" dataDxfId="8737" totalsRowDxfId="8736"/>
    <tableColumn id="12017" xr3:uid="{6B381D49-1EB9-4CF8-B327-CFC8848819C9}" name="Column11996" dataDxfId="8735" totalsRowDxfId="8734"/>
    <tableColumn id="12018" xr3:uid="{EA1D38BC-4792-470C-8C48-F650B3816889}" name="Column11997" dataDxfId="8733" totalsRowDxfId="8732"/>
    <tableColumn id="12019" xr3:uid="{495344B3-43A0-4F75-9354-127C6055E8E5}" name="Column11998" dataDxfId="8731" totalsRowDxfId="8730"/>
    <tableColumn id="12020" xr3:uid="{DB723C93-CF4B-4177-BD28-49359A1EDEC3}" name="Column11999" dataDxfId="8729" totalsRowDxfId="8728"/>
    <tableColumn id="12021" xr3:uid="{04C90C36-37A4-4A6A-8A64-169612006889}" name="Column12000" dataDxfId="8727" totalsRowDxfId="8726"/>
    <tableColumn id="12022" xr3:uid="{2F8EBE91-AB70-43DC-B671-205E5785C64B}" name="Column12001" dataDxfId="8725" totalsRowDxfId="8724"/>
    <tableColumn id="12023" xr3:uid="{9D8D99E4-E516-4091-938D-D55BC3A28A35}" name="Column12002" dataDxfId="8723" totalsRowDxfId="8722"/>
    <tableColumn id="12024" xr3:uid="{B853F2C2-5B9E-45EE-9752-5010948E4A3D}" name="Column12003" dataDxfId="8721" totalsRowDxfId="8720"/>
    <tableColumn id="12025" xr3:uid="{0C7D9818-11A0-4462-9F84-25A9331B0F36}" name="Column12004" dataDxfId="8719" totalsRowDxfId="8718"/>
    <tableColumn id="12026" xr3:uid="{056E5AD9-FC67-467D-9FCD-EDBDD2D2B943}" name="Column12005" dataDxfId="8717" totalsRowDxfId="8716"/>
    <tableColumn id="12027" xr3:uid="{A1508E8E-9765-4E18-A357-6D5F8C1093FC}" name="Column12006" dataDxfId="8715" totalsRowDxfId="8714"/>
    <tableColumn id="12028" xr3:uid="{6DC0BBB5-2BA3-4413-A5EC-95208C6E431E}" name="Column12007" dataDxfId="8713" totalsRowDxfId="8712"/>
    <tableColumn id="12029" xr3:uid="{B97AA0FC-CBB1-4AFB-BACD-535A1D9776D4}" name="Column12008" dataDxfId="8711" totalsRowDxfId="8710"/>
    <tableColumn id="12030" xr3:uid="{3C54DCD1-C37E-4E69-879B-E7F27D05E956}" name="Column12009" dataDxfId="8709" totalsRowDxfId="8708"/>
    <tableColumn id="12031" xr3:uid="{66B39458-C113-4A2A-8929-EF03EF869468}" name="Column12010" dataDxfId="8707" totalsRowDxfId="8706"/>
    <tableColumn id="12032" xr3:uid="{7DC09BDE-A0C8-46AB-B533-3C45E2E01A8A}" name="Column12011" dataDxfId="8705" totalsRowDxfId="8704"/>
    <tableColumn id="12033" xr3:uid="{1B7E44F7-CF26-4DF4-9C08-58BB1DB3022D}" name="Column12012" dataDxfId="8703" totalsRowDxfId="8702"/>
    <tableColumn id="12034" xr3:uid="{C0348090-5C90-463F-8439-D05CE9B5ADF4}" name="Column12013" dataDxfId="8701" totalsRowDxfId="8700"/>
    <tableColumn id="12035" xr3:uid="{41CA1FA8-BC4C-4C29-928E-C3F6DB1F45C7}" name="Column12014" dataDxfId="8699" totalsRowDxfId="8698"/>
    <tableColumn id="12036" xr3:uid="{A2950917-7EBC-4564-B3A4-0D218C9DC2C0}" name="Column12015" dataDxfId="8697" totalsRowDxfId="8696"/>
    <tableColumn id="12037" xr3:uid="{9EC7E2E1-87C3-4760-BA25-03F0F7CE48D0}" name="Column12016" dataDxfId="8695" totalsRowDxfId="8694"/>
    <tableColumn id="12038" xr3:uid="{9C0ADE61-399A-44B3-97E7-39052DA0A318}" name="Column12017" dataDxfId="8693" totalsRowDxfId="8692"/>
    <tableColumn id="12039" xr3:uid="{63EFE955-59BE-4DD4-B7FF-F1DFB9E184B7}" name="Column12018" dataDxfId="8691" totalsRowDxfId="8690"/>
    <tableColumn id="12040" xr3:uid="{E9BA20BC-03B4-4FBB-85B4-C57C333035C9}" name="Column12019" dataDxfId="8689" totalsRowDxfId="8688"/>
    <tableColumn id="12041" xr3:uid="{53879FCE-C54B-4602-9A65-D28EFD8B94DA}" name="Column12020" dataDxfId="8687" totalsRowDxfId="8686"/>
    <tableColumn id="12042" xr3:uid="{013A0394-60ED-4F06-B53F-165A6A42C3F3}" name="Column12021" dataDxfId="8685" totalsRowDxfId="8684"/>
    <tableColumn id="12043" xr3:uid="{42AED0A4-0E9D-4B0A-9695-E95F6AF2A474}" name="Column12022" dataDxfId="8683" totalsRowDxfId="8682"/>
    <tableColumn id="12044" xr3:uid="{5B3CD393-4F47-4CCD-92DD-2FE82C341216}" name="Column12023" dataDxfId="8681" totalsRowDxfId="8680"/>
    <tableColumn id="12045" xr3:uid="{121FAD4D-9723-4E97-BB0C-A882DBD4D0D5}" name="Column12024" dataDxfId="8679" totalsRowDxfId="8678"/>
    <tableColumn id="12046" xr3:uid="{9207C6CF-3094-4FA8-B79A-9446BE73150C}" name="Column12025" dataDxfId="8677" totalsRowDxfId="8676"/>
    <tableColumn id="12047" xr3:uid="{44C531FF-5CDD-4689-9DA8-D8AC53B59C66}" name="Column12026" dataDxfId="8675" totalsRowDxfId="8674"/>
    <tableColumn id="12048" xr3:uid="{67951BA3-32BA-412A-BB44-E7EF8A6FD455}" name="Column12027" dataDxfId="8673" totalsRowDxfId="8672"/>
    <tableColumn id="12049" xr3:uid="{FBB188F4-2834-4630-9B45-FD31248AE860}" name="Column12028" dataDxfId="8671" totalsRowDxfId="8670"/>
    <tableColumn id="12050" xr3:uid="{392343CA-9D70-44D3-845C-ED3A0102DC96}" name="Column12029" dataDxfId="8669" totalsRowDxfId="8668"/>
    <tableColumn id="12051" xr3:uid="{1AAECB6B-D192-4784-A61C-3EBA2C8BE503}" name="Column12030" dataDxfId="8667" totalsRowDxfId="8666"/>
    <tableColumn id="12052" xr3:uid="{CE332FEA-EC3F-4358-B980-4261C8D9694C}" name="Column12031" dataDxfId="8665" totalsRowDxfId="8664"/>
    <tableColumn id="12053" xr3:uid="{FDE1AF8A-6467-4CC8-8F43-B74C95082C3C}" name="Column12032" dataDxfId="8663" totalsRowDxfId="8662"/>
    <tableColumn id="12054" xr3:uid="{E9049310-4B2C-4A53-B689-93A7A34D6AA5}" name="Column12033" dataDxfId="8661" totalsRowDxfId="8660"/>
    <tableColumn id="12055" xr3:uid="{AAC1D6B8-E24E-4F8D-B93F-2575CD9B602E}" name="Column12034" dataDxfId="8659" totalsRowDxfId="8658"/>
    <tableColumn id="12056" xr3:uid="{EDD8200E-DC70-455F-AFD2-02867F305F0D}" name="Column12035" dataDxfId="8657" totalsRowDxfId="8656"/>
    <tableColumn id="12057" xr3:uid="{BA64ED08-6E5D-4816-8C31-AFC10499AECE}" name="Column12036" dataDxfId="8655" totalsRowDxfId="8654"/>
    <tableColumn id="12058" xr3:uid="{94C5CC44-1CE8-4199-A2B2-A34DD8E00CE3}" name="Column12037" dataDxfId="8653" totalsRowDxfId="8652"/>
    <tableColumn id="12059" xr3:uid="{94832B3F-F00E-4A11-A513-6D98BF33832C}" name="Column12038" dataDxfId="8651" totalsRowDxfId="8650"/>
    <tableColumn id="12060" xr3:uid="{E5A605AC-052F-4B52-B9BD-13E4B0B26EA8}" name="Column12039" dataDxfId="8649" totalsRowDxfId="8648"/>
    <tableColumn id="12061" xr3:uid="{69A073C4-F353-43F0-92A2-2BAEF891273F}" name="Column12040" dataDxfId="8647" totalsRowDxfId="8646"/>
    <tableColumn id="12062" xr3:uid="{A611C12D-C5D1-43B5-8473-DDA8C49D1FB6}" name="Column12041" dataDxfId="8645" totalsRowDxfId="8644"/>
    <tableColumn id="12063" xr3:uid="{1391D39B-51AB-4C3C-BD56-DE67F441E98D}" name="Column12042" dataDxfId="8643" totalsRowDxfId="8642"/>
    <tableColumn id="12064" xr3:uid="{C4DFEA5E-C15B-4E68-B648-948463EFE06E}" name="Column12043" dataDxfId="8641" totalsRowDxfId="8640"/>
    <tableColumn id="12065" xr3:uid="{AD384F24-D0B7-4922-AA03-0DF790C7853C}" name="Column12044" dataDxfId="8639" totalsRowDxfId="8638"/>
    <tableColumn id="12066" xr3:uid="{7610946E-D7FA-4672-96FD-59BA1A22BB69}" name="Column12045" dataDxfId="8637" totalsRowDxfId="8636"/>
    <tableColumn id="12067" xr3:uid="{D26D0297-DCAA-4F44-9BDD-8547FC9B7A53}" name="Column12046" dataDxfId="8635" totalsRowDxfId="8634"/>
    <tableColumn id="12068" xr3:uid="{93492AA7-B292-49DB-9431-2B68681BD7B4}" name="Column12047" dataDxfId="8633" totalsRowDxfId="8632"/>
    <tableColumn id="12069" xr3:uid="{436816EB-0E98-4AA4-BA36-1E13CABAF69B}" name="Column12048" dataDxfId="8631" totalsRowDxfId="8630"/>
    <tableColumn id="12070" xr3:uid="{DA93D8AB-659D-46AE-B528-90DF89F36390}" name="Column12049" dataDxfId="8629" totalsRowDxfId="8628"/>
    <tableColumn id="12071" xr3:uid="{CF68649A-BA82-467E-A6DE-7D033FA0990D}" name="Column12050" dataDxfId="8627" totalsRowDxfId="8626"/>
    <tableColumn id="12072" xr3:uid="{F08BF665-1231-4490-A070-DA85DF315240}" name="Column12051" dataDxfId="8625" totalsRowDxfId="8624"/>
    <tableColumn id="12073" xr3:uid="{E792E11E-06F3-4F19-8F83-B9D02F193B20}" name="Column12052" dataDxfId="8623" totalsRowDxfId="8622"/>
    <tableColumn id="12074" xr3:uid="{C930F331-79BE-4040-8C69-1B466323939D}" name="Column12053" dataDxfId="8621" totalsRowDxfId="8620"/>
    <tableColumn id="12075" xr3:uid="{5A19CAC8-7A78-4A27-A87E-CEFEB142E08D}" name="Column12054" dataDxfId="8619" totalsRowDxfId="8618"/>
    <tableColumn id="12076" xr3:uid="{92B0E8ED-3D84-47E0-9EF7-CE647496DF74}" name="Column12055" dataDxfId="8617" totalsRowDxfId="8616"/>
    <tableColumn id="12077" xr3:uid="{369DC5F1-D146-42F8-BC18-FA5EA53A8F8F}" name="Column12056" dataDxfId="8615" totalsRowDxfId="8614"/>
    <tableColumn id="12078" xr3:uid="{41296A8B-1CCE-4BEC-AB3D-F3E06101BFCF}" name="Column12057" dataDxfId="8613" totalsRowDxfId="8612"/>
    <tableColumn id="12079" xr3:uid="{2E4ED9AE-0188-4622-81C7-674CEC2AAAC7}" name="Column12058" dataDxfId="8611" totalsRowDxfId="8610"/>
    <tableColumn id="12080" xr3:uid="{85F59678-255D-4C81-AC57-0A9379025A80}" name="Column12059" dataDxfId="8609" totalsRowDxfId="8608"/>
    <tableColumn id="12081" xr3:uid="{3C68D015-64FD-4F90-BACD-086D4CB21391}" name="Column12060" dataDxfId="8607" totalsRowDxfId="8606"/>
    <tableColumn id="12082" xr3:uid="{E3595923-83E8-4B0D-839D-C3F0F042321B}" name="Column12061" dataDxfId="8605" totalsRowDxfId="8604"/>
    <tableColumn id="12083" xr3:uid="{E0831DDE-0C3A-43E5-BC86-9B528F90E91D}" name="Column12062" dataDxfId="8603" totalsRowDxfId="8602"/>
    <tableColumn id="12084" xr3:uid="{09A04691-6986-49B1-9F45-7DB99BC4C9B9}" name="Column12063" dataDxfId="8601" totalsRowDxfId="8600"/>
    <tableColumn id="12085" xr3:uid="{359656E3-6019-47DD-BEA8-07E7E6242032}" name="Column12064" dataDxfId="8599" totalsRowDxfId="8598"/>
    <tableColumn id="12086" xr3:uid="{8ED270CC-DAEE-47E4-BE86-1C70850BB717}" name="Column12065" dataDxfId="8597" totalsRowDxfId="8596"/>
    <tableColumn id="12087" xr3:uid="{937CD11A-0A10-4223-8009-09A13E7699C0}" name="Column12066" dataDxfId="8595" totalsRowDxfId="8594"/>
    <tableColumn id="12088" xr3:uid="{A3F581B7-AE9F-40B3-A766-B18BDAF84080}" name="Column12067" dataDxfId="8593" totalsRowDxfId="8592"/>
    <tableColumn id="12089" xr3:uid="{0DDD119A-45C5-4141-9D40-FE179D27A18E}" name="Column12068" dataDxfId="8591" totalsRowDxfId="8590"/>
    <tableColumn id="12090" xr3:uid="{E15A17F6-CF6A-407C-AFE6-812C8196B1DC}" name="Column12069" dataDxfId="8589" totalsRowDxfId="8588"/>
    <tableColumn id="12091" xr3:uid="{171E2868-F687-4898-9F04-5FF59DA29D93}" name="Column12070" dataDxfId="8587" totalsRowDxfId="8586"/>
    <tableColumn id="12092" xr3:uid="{6FD8BD15-4824-4C08-BDDB-B63E19623902}" name="Column12071" dataDxfId="8585" totalsRowDxfId="8584"/>
    <tableColumn id="12093" xr3:uid="{D1F214C0-5FC4-47E1-B3BA-B4021EBD37A2}" name="Column12072" dataDxfId="8583" totalsRowDxfId="8582"/>
    <tableColumn id="12094" xr3:uid="{FEA130BE-F716-4A88-9775-6E7A311FA39C}" name="Column12073" dataDxfId="8581" totalsRowDxfId="8580"/>
    <tableColumn id="12095" xr3:uid="{5498E2BC-3807-4CCD-AC25-AA035BCE0E0B}" name="Column12074" dataDxfId="8579" totalsRowDxfId="8578"/>
    <tableColumn id="12096" xr3:uid="{F20FB0EC-880C-4E5C-98FA-F9ACC0185B14}" name="Column12075" dataDxfId="8577" totalsRowDxfId="8576"/>
    <tableColumn id="12097" xr3:uid="{6A3CAFC5-52CA-4AE8-81DD-8E5158176A77}" name="Column12076" dataDxfId="8575" totalsRowDxfId="8574"/>
    <tableColumn id="12098" xr3:uid="{DC74A64C-DD26-4A18-B75C-A47C7BEBB27F}" name="Column12077" dataDxfId="8573" totalsRowDxfId="8572"/>
    <tableColumn id="12099" xr3:uid="{1D3B0292-0EA0-466F-B00B-1802B4B1529B}" name="Column12078" dataDxfId="8571" totalsRowDxfId="8570"/>
    <tableColumn id="12100" xr3:uid="{6131807B-19AB-4DCD-BDB5-4CB8EE5188F6}" name="Column12079" dataDxfId="8569" totalsRowDxfId="8568"/>
    <tableColumn id="12101" xr3:uid="{079A1F07-E1AE-4973-A08C-075B45C53590}" name="Column12080" dataDxfId="8567" totalsRowDxfId="8566"/>
    <tableColumn id="12102" xr3:uid="{1B840EAE-FB8E-40F4-9078-6667E5BF59E2}" name="Column12081" dataDxfId="8565" totalsRowDxfId="8564"/>
    <tableColumn id="12103" xr3:uid="{D0F7C7F7-0E64-45C0-9D01-002D79EB0ACE}" name="Column12082" dataDxfId="8563" totalsRowDxfId="8562"/>
    <tableColumn id="12104" xr3:uid="{FE093781-8195-472D-8581-9F3DE82F361B}" name="Column12083" dataDxfId="8561" totalsRowDxfId="8560"/>
    <tableColumn id="12105" xr3:uid="{7156A40A-EB47-4F20-910A-0A678FF94290}" name="Column12084" dataDxfId="8559" totalsRowDxfId="8558"/>
    <tableColumn id="12106" xr3:uid="{22255B39-A1B3-4A8E-9C55-20A39607CBAA}" name="Column12085" dataDxfId="8557" totalsRowDxfId="8556"/>
    <tableColumn id="12107" xr3:uid="{6E7DAEB3-FA54-4D7F-A0C7-B30C5DA246DE}" name="Column12086" dataDxfId="8555" totalsRowDxfId="8554"/>
    <tableColumn id="12108" xr3:uid="{83C36B25-EDB2-4187-91A1-E7AB82382B77}" name="Column12087" dataDxfId="8553" totalsRowDxfId="8552"/>
    <tableColumn id="12109" xr3:uid="{ACE2F668-5C63-4CDB-8733-B4ACAF3A6F2A}" name="Column12088" dataDxfId="8551" totalsRowDxfId="8550"/>
    <tableColumn id="12110" xr3:uid="{25FC2F18-54CA-4662-829C-763CBC721214}" name="Column12089" dataDxfId="8549" totalsRowDxfId="8548"/>
    <tableColumn id="12111" xr3:uid="{D1D4AA7B-57B6-428E-A198-B790B7B9DBE9}" name="Column12090" dataDxfId="8547" totalsRowDxfId="8546"/>
    <tableColumn id="12112" xr3:uid="{C63285A6-E3B6-465B-88A8-CD32D52AA494}" name="Column12091" dataDxfId="8545" totalsRowDxfId="8544"/>
    <tableColumn id="12113" xr3:uid="{D83517C0-0FBA-4493-A922-FC1A15A9993D}" name="Column12092" dataDxfId="8543" totalsRowDxfId="8542"/>
    <tableColumn id="12114" xr3:uid="{560F9395-660F-4E15-B84D-792D7C74CEFC}" name="Column12093" dataDxfId="8541" totalsRowDxfId="8540"/>
    <tableColumn id="12115" xr3:uid="{A4BF0A19-F5B0-48B8-BD5A-04507A567078}" name="Column12094" dataDxfId="8539" totalsRowDxfId="8538"/>
    <tableColumn id="12116" xr3:uid="{0FF4180D-62B5-4756-BCDD-EBC5CB3360D1}" name="Column12095" dataDxfId="8537" totalsRowDxfId="8536"/>
    <tableColumn id="12117" xr3:uid="{F68FFB85-CAE2-47BB-9227-E61F93E1AE95}" name="Column12096" dataDxfId="8535" totalsRowDxfId="8534"/>
    <tableColumn id="12118" xr3:uid="{9554951C-3A44-414D-AB08-B89B7AFFDD34}" name="Column12097" dataDxfId="8533" totalsRowDxfId="8532"/>
    <tableColumn id="12119" xr3:uid="{F9FD6459-82E4-4D80-9090-4EAACEE7DE61}" name="Column12098" dataDxfId="8531" totalsRowDxfId="8530"/>
    <tableColumn id="12120" xr3:uid="{0A29D229-8846-40AF-93FA-E304E12A6491}" name="Column12099" dataDxfId="8529" totalsRowDxfId="8528"/>
    <tableColumn id="12121" xr3:uid="{3E813D03-5A6C-4425-9F63-9DFD14955B8D}" name="Column12100" dataDxfId="8527" totalsRowDxfId="8526"/>
    <tableColumn id="12122" xr3:uid="{F572BA16-C349-4568-9407-0C65A2D2E791}" name="Column12101" dataDxfId="8525" totalsRowDxfId="8524"/>
    <tableColumn id="12123" xr3:uid="{C76C924D-A9CA-405E-97A7-FA4BAC1BC99B}" name="Column12102" dataDxfId="8523" totalsRowDxfId="8522"/>
    <tableColumn id="12124" xr3:uid="{A5667656-410F-45DC-B380-A35536727E89}" name="Column12103" dataDxfId="8521" totalsRowDxfId="8520"/>
    <tableColumn id="12125" xr3:uid="{258E35F4-A86A-4FD7-BD17-BAF771020F58}" name="Column12104" dataDxfId="8519" totalsRowDxfId="8518"/>
    <tableColumn id="12126" xr3:uid="{29DA678B-7067-461D-92F3-579A0E143B12}" name="Column12105" dataDxfId="8517" totalsRowDxfId="8516"/>
    <tableColumn id="12127" xr3:uid="{3A57D47F-0119-46A7-A58E-2445EC3CC10A}" name="Column12106" dataDxfId="8515" totalsRowDxfId="8514"/>
    <tableColumn id="12128" xr3:uid="{304DB233-FD91-4A67-A9D9-1FC699EEF60B}" name="Column12107" dataDxfId="8513" totalsRowDxfId="8512"/>
    <tableColumn id="12129" xr3:uid="{4CAD9743-3CD5-42DC-ADD5-420FF1BA750B}" name="Column12108" dataDxfId="8511" totalsRowDxfId="8510"/>
    <tableColumn id="12130" xr3:uid="{D1F9E544-7879-40B6-A9E9-3C321A309EE2}" name="Column12109" dataDxfId="8509" totalsRowDxfId="8508"/>
    <tableColumn id="12131" xr3:uid="{4AB433B8-933C-4775-A500-6D1C8B64769B}" name="Column12110" dataDxfId="8507" totalsRowDxfId="8506"/>
    <tableColumn id="12132" xr3:uid="{0856B98B-2878-4633-94DC-765B069A2265}" name="Column12111" dataDxfId="8505" totalsRowDxfId="8504"/>
    <tableColumn id="12133" xr3:uid="{06075722-0649-44C1-AEAD-15D7327D2656}" name="Column12112" dataDxfId="8503" totalsRowDxfId="8502"/>
    <tableColumn id="12134" xr3:uid="{F00F794A-A329-4618-AE27-DD0859EBA9FA}" name="Column12113" dataDxfId="8501" totalsRowDxfId="8500"/>
    <tableColumn id="12135" xr3:uid="{735F4026-465B-4040-B8EB-44EE74BE2A65}" name="Column12114" dataDxfId="8499" totalsRowDxfId="8498"/>
    <tableColumn id="12136" xr3:uid="{0F01DBE4-3C79-45AC-A3CA-A3113AA9B0DD}" name="Column12115" dataDxfId="8497" totalsRowDxfId="8496"/>
    <tableColumn id="12137" xr3:uid="{9330CF5E-2E7A-446C-9AE8-7415260B49A5}" name="Column12116" dataDxfId="8495" totalsRowDxfId="8494"/>
    <tableColumn id="12138" xr3:uid="{69EE2AF7-79E9-4BCE-B2D7-3A6F9842A786}" name="Column12117" dataDxfId="8493" totalsRowDxfId="8492"/>
    <tableColumn id="12139" xr3:uid="{B41A90A5-4947-4AB4-9514-A49BAE5A44FB}" name="Column12118" dataDxfId="8491" totalsRowDxfId="8490"/>
    <tableColumn id="12140" xr3:uid="{DFE089AB-7AE7-4B29-947C-2F7664603054}" name="Column12119" dataDxfId="8489" totalsRowDxfId="8488"/>
    <tableColumn id="12141" xr3:uid="{B7A1D5C7-47F1-4D68-9165-57074DA57B92}" name="Column12120" dataDxfId="8487" totalsRowDxfId="8486"/>
    <tableColumn id="12142" xr3:uid="{81E267FF-A5B6-47B9-A37B-D0723F8F4F73}" name="Column12121" dataDxfId="8485" totalsRowDxfId="8484"/>
    <tableColumn id="12143" xr3:uid="{103DE2A8-D522-4954-8AA1-6220F239C55C}" name="Column12122" dataDxfId="8483" totalsRowDxfId="8482"/>
    <tableColumn id="12144" xr3:uid="{56054C18-101F-4A4A-93C1-88601D121593}" name="Column12123" dataDxfId="8481" totalsRowDxfId="8480"/>
    <tableColumn id="12145" xr3:uid="{71D1F5CA-AAD7-411D-91D4-400135C621CA}" name="Column12124" dataDxfId="8479" totalsRowDxfId="8478"/>
    <tableColumn id="12146" xr3:uid="{1FA5E3D7-949E-4EC5-8E03-A243C210E042}" name="Column12125" dataDxfId="8477" totalsRowDxfId="8476"/>
    <tableColumn id="12147" xr3:uid="{048CA2C6-AA0C-4FEA-B7AB-D8F9A1A6F92C}" name="Column12126" dataDxfId="8475" totalsRowDxfId="8474"/>
    <tableColumn id="12148" xr3:uid="{07A1C3B9-FAE8-4D9B-90CD-BCDC2B144788}" name="Column12127" dataDxfId="8473" totalsRowDxfId="8472"/>
    <tableColumn id="12149" xr3:uid="{869FD17F-879B-4FB7-8C49-771A230724B5}" name="Column12128" dataDxfId="8471" totalsRowDxfId="8470"/>
    <tableColumn id="12150" xr3:uid="{72B97B44-073B-4BEA-A00C-6E12D3A1B5FC}" name="Column12129" dataDxfId="8469" totalsRowDxfId="8468"/>
    <tableColumn id="12151" xr3:uid="{38BF60FD-F297-497D-9F31-FE46D4AC3A92}" name="Column12130" dataDxfId="8467" totalsRowDxfId="8466"/>
    <tableColumn id="12152" xr3:uid="{D2E5A8FE-9B71-4104-901F-801AD4C44662}" name="Column12131" dataDxfId="8465" totalsRowDxfId="8464"/>
    <tableColumn id="12153" xr3:uid="{F8366F9F-8120-4182-A074-FABC8BF18187}" name="Column12132" dataDxfId="8463" totalsRowDxfId="8462"/>
    <tableColumn id="12154" xr3:uid="{E89841DA-7F10-4924-946E-C4DF2CE7981A}" name="Column12133" dataDxfId="8461" totalsRowDxfId="8460"/>
    <tableColumn id="12155" xr3:uid="{D972175B-A380-4C28-8469-182A219E5DD2}" name="Column12134" dataDxfId="8459" totalsRowDxfId="8458"/>
    <tableColumn id="12156" xr3:uid="{6C2BCC20-8A18-4462-992B-4F9C26B755F7}" name="Column12135" dataDxfId="8457" totalsRowDxfId="8456"/>
    <tableColumn id="12157" xr3:uid="{0E4A21FB-D972-437F-869E-B97447AF569A}" name="Column12136" dataDxfId="8455" totalsRowDxfId="8454"/>
    <tableColumn id="12158" xr3:uid="{77F9FF8F-A3C0-481D-A119-2EA90CF67AA9}" name="Column12137" dataDxfId="8453" totalsRowDxfId="8452"/>
    <tableColumn id="12159" xr3:uid="{384029CD-BD1B-4A76-A8F7-275ABE1BBA6D}" name="Column12138" dataDxfId="8451" totalsRowDxfId="8450"/>
    <tableColumn id="12160" xr3:uid="{E6132F64-BBDC-4F66-9751-23B59E7F32A6}" name="Column12139" dataDxfId="8449" totalsRowDxfId="8448"/>
    <tableColumn id="12161" xr3:uid="{702BFEB7-FAD2-4368-9882-D0739DB7B5C3}" name="Column12140" dataDxfId="8447" totalsRowDxfId="8446"/>
    <tableColumn id="12162" xr3:uid="{E6CE6D68-64EE-41E9-A864-402C41E3E3CD}" name="Column12141" dataDxfId="8445" totalsRowDxfId="8444"/>
    <tableColumn id="12163" xr3:uid="{9B08BFC9-3BE9-4485-A6D9-81822C78EBAF}" name="Column12142" dataDxfId="8443" totalsRowDxfId="8442"/>
    <tableColumn id="12164" xr3:uid="{078ED2D5-F30F-4876-83C0-7AC8D786464D}" name="Column12143" dataDxfId="8441" totalsRowDxfId="8440"/>
    <tableColumn id="12165" xr3:uid="{EC3F63B2-A86D-486F-A6C6-34AFB724D8E8}" name="Column12144" dataDxfId="8439" totalsRowDxfId="8438"/>
    <tableColumn id="12166" xr3:uid="{2086880D-C496-4F9B-ACE1-1421D4055D14}" name="Column12145" dataDxfId="8437" totalsRowDxfId="8436"/>
    <tableColumn id="12167" xr3:uid="{00C2D3AA-2291-4993-AE4E-6090DF6244DB}" name="Column12146" dataDxfId="8435" totalsRowDxfId="8434"/>
    <tableColumn id="12168" xr3:uid="{BE4DA96C-23A0-492E-99EA-8E92A5C02715}" name="Column12147" dataDxfId="8433" totalsRowDxfId="8432"/>
    <tableColumn id="12169" xr3:uid="{EB92248A-BAA5-47A9-8979-1E03E87F7FDE}" name="Column12148" dataDxfId="8431" totalsRowDxfId="8430"/>
    <tableColumn id="12170" xr3:uid="{78289BC6-4FAA-4685-89BE-E5CA083C7D85}" name="Column12149" dataDxfId="8429" totalsRowDxfId="8428"/>
    <tableColumn id="12171" xr3:uid="{5B3A5B51-542B-426A-8D3F-30AC3B49512B}" name="Column12150" dataDxfId="8427" totalsRowDxfId="8426"/>
    <tableColumn id="12172" xr3:uid="{79D4F0FE-01E1-4CD0-B372-4E1DCB03CE8D}" name="Column12151" dataDxfId="8425" totalsRowDxfId="8424"/>
    <tableColumn id="12173" xr3:uid="{85A482FE-A58A-4469-BD14-8950FDFF768B}" name="Column12152" dataDxfId="8423" totalsRowDxfId="8422"/>
    <tableColumn id="12174" xr3:uid="{7FE67B33-EE28-416C-ABC7-8E33E8D627F3}" name="Column12153" dataDxfId="8421" totalsRowDxfId="8420"/>
    <tableColumn id="12175" xr3:uid="{520B6756-6FBF-45CA-8A99-CD05A6635E99}" name="Column12154" dataDxfId="8419" totalsRowDxfId="8418"/>
    <tableColumn id="12176" xr3:uid="{69F89266-F47C-4249-AF89-D5CEC27EC093}" name="Column12155" dataDxfId="8417" totalsRowDxfId="8416"/>
    <tableColumn id="12177" xr3:uid="{67ABFCA8-A124-4A7A-B91A-892D555870B5}" name="Column12156" dataDxfId="8415" totalsRowDxfId="8414"/>
    <tableColumn id="12178" xr3:uid="{4DDD79CC-13CD-438A-A556-5B22EBED790E}" name="Column12157" dataDxfId="8413" totalsRowDxfId="8412"/>
    <tableColumn id="12179" xr3:uid="{83D61ABC-A274-4BC9-8A86-A27B312CB8CA}" name="Column12158" dataDxfId="8411" totalsRowDxfId="8410"/>
    <tableColumn id="12180" xr3:uid="{03114EC6-29D7-47E3-9112-DA51FBB5C2CF}" name="Column12159" dataDxfId="8409" totalsRowDxfId="8408"/>
    <tableColumn id="12181" xr3:uid="{3B003DD9-EF41-47D5-A6CE-587801505C0A}" name="Column12160" dataDxfId="8407" totalsRowDxfId="8406"/>
    <tableColumn id="12182" xr3:uid="{C99AC6F8-CEF0-4B20-9B8C-162F80CEF983}" name="Column12161" dataDxfId="8405" totalsRowDxfId="8404"/>
    <tableColumn id="12183" xr3:uid="{FBAA81F8-EF4E-4E4A-8FEA-831C7B8C75DB}" name="Column12162" dataDxfId="8403" totalsRowDxfId="8402"/>
    <tableColumn id="12184" xr3:uid="{26073F03-AC14-4D43-BBB8-1E1B2178FD3A}" name="Column12163" dataDxfId="8401" totalsRowDxfId="8400"/>
    <tableColumn id="12185" xr3:uid="{EF2D75A8-CCC6-419D-9CD3-173AFBA1050D}" name="Column12164" dataDxfId="8399" totalsRowDxfId="8398"/>
    <tableColumn id="12186" xr3:uid="{25AC00B7-2FBB-45A3-8578-DC107FD227C5}" name="Column12165" dataDxfId="8397" totalsRowDxfId="8396"/>
    <tableColumn id="12187" xr3:uid="{46F06FDE-C6EC-4BC2-B61E-FE5AD68428FA}" name="Column12166" dataDxfId="8395" totalsRowDxfId="8394"/>
    <tableColumn id="12188" xr3:uid="{D6F01229-CC36-4284-9E4A-22258AF791CF}" name="Column12167" dataDxfId="8393" totalsRowDxfId="8392"/>
    <tableColumn id="12189" xr3:uid="{2EB2549E-EA14-4A65-8DE6-5DBCCFB6E14D}" name="Column12168" dataDxfId="8391" totalsRowDxfId="8390"/>
    <tableColumn id="12190" xr3:uid="{0C76E01C-6302-4E91-B450-FCC073892997}" name="Column12169" dataDxfId="8389" totalsRowDxfId="8388"/>
    <tableColumn id="12191" xr3:uid="{F9974747-56EB-43F6-8B7F-351C2BA9DE50}" name="Column12170" dataDxfId="8387" totalsRowDxfId="8386"/>
    <tableColumn id="12192" xr3:uid="{B227B52A-DE8C-4F0E-8B59-41E44FFA19B0}" name="Column12171" dataDxfId="8385" totalsRowDxfId="8384"/>
    <tableColumn id="12193" xr3:uid="{36DF0E0B-7744-4448-BB16-71602AE3769B}" name="Column12172" dataDxfId="8383" totalsRowDxfId="8382"/>
    <tableColumn id="12194" xr3:uid="{92FFDAA8-446E-46C5-820E-6B8740115172}" name="Column12173" dataDxfId="8381" totalsRowDxfId="8380"/>
    <tableColumn id="12195" xr3:uid="{FF22E419-73EB-4686-832B-C9346562D6BA}" name="Column12174" dataDxfId="8379" totalsRowDxfId="8378"/>
    <tableColumn id="12196" xr3:uid="{E0CFC75D-6D06-463C-9439-DD54BCA55B8B}" name="Column12175" dataDxfId="8377" totalsRowDxfId="8376"/>
    <tableColumn id="12197" xr3:uid="{667862CA-10BA-4697-866F-6866EF6FD651}" name="Column12176" dataDxfId="8375" totalsRowDxfId="8374"/>
    <tableColumn id="12198" xr3:uid="{FFC67126-A875-4A73-9387-74C3EA2575EE}" name="Column12177" dataDxfId="8373" totalsRowDxfId="8372"/>
    <tableColumn id="12199" xr3:uid="{EFB44F01-68AA-49B9-8A42-BBD797201086}" name="Column12178" dataDxfId="8371" totalsRowDxfId="8370"/>
    <tableColumn id="12200" xr3:uid="{2B1A99D6-445A-4D74-BE1C-071F692414C9}" name="Column12179" dataDxfId="8369" totalsRowDxfId="8368"/>
    <tableColumn id="12201" xr3:uid="{EE7FCCBD-EECA-49EC-A94A-E75CD5BC3385}" name="Column12180" dataDxfId="8367" totalsRowDxfId="8366"/>
    <tableColumn id="12202" xr3:uid="{2E3BF808-8190-4051-98E9-22DB209FEC5F}" name="Column12181" dataDxfId="8365" totalsRowDxfId="8364"/>
    <tableColumn id="12203" xr3:uid="{27900AF0-3E59-419E-8A2E-FF5FA9C7D689}" name="Column12182" dataDxfId="8363" totalsRowDxfId="8362"/>
    <tableColumn id="12204" xr3:uid="{773B50E5-9B5E-4F6E-96BA-F7CA6BBB18AE}" name="Column12183" dataDxfId="8361" totalsRowDxfId="8360"/>
    <tableColumn id="12205" xr3:uid="{118AD5BE-B12F-4C05-ACF9-BE78EF659089}" name="Column12184" dataDxfId="8359" totalsRowDxfId="8358"/>
    <tableColumn id="12206" xr3:uid="{6ABE8416-0EFD-4B14-A799-D68628658FC1}" name="Column12185" dataDxfId="8357" totalsRowDxfId="8356"/>
    <tableColumn id="12207" xr3:uid="{2AE3D424-A82B-434C-80EA-55791ADCE8D8}" name="Column12186" dataDxfId="8355" totalsRowDxfId="8354"/>
    <tableColumn id="12208" xr3:uid="{F89B1275-BE30-486E-B2B8-73CCA8E7E992}" name="Column12187" dataDxfId="8353" totalsRowDxfId="8352"/>
    <tableColumn id="12209" xr3:uid="{7008815A-90F4-45B6-8CA3-79A3C748F3E0}" name="Column12188" dataDxfId="8351" totalsRowDxfId="8350"/>
    <tableColumn id="12210" xr3:uid="{CA56F675-1855-4B60-A987-F5B4E30216C1}" name="Column12189" dataDxfId="8349" totalsRowDxfId="8348"/>
    <tableColumn id="12211" xr3:uid="{95E3C597-7351-4F0E-9FCF-153B5082EA05}" name="Column12190" dataDxfId="8347" totalsRowDxfId="8346"/>
    <tableColumn id="12212" xr3:uid="{103CDB2A-A4A9-4E85-B087-6D096EC1C623}" name="Column12191" dataDxfId="8345" totalsRowDxfId="8344"/>
    <tableColumn id="12213" xr3:uid="{202695EE-4105-4C82-B134-86B4F3C08620}" name="Column12192" dataDxfId="8343" totalsRowDxfId="8342"/>
    <tableColumn id="12214" xr3:uid="{DBE64170-168A-4494-AC40-0E7C46D3E22E}" name="Column12193" dataDxfId="8341" totalsRowDxfId="8340"/>
    <tableColumn id="12215" xr3:uid="{9C48CEEC-499F-451C-9410-9707D7E46EA1}" name="Column12194" dataDxfId="8339" totalsRowDxfId="8338"/>
    <tableColumn id="12216" xr3:uid="{BAEB2F9F-E35A-4551-8669-1FD3DEB35327}" name="Column12195" dataDxfId="8337" totalsRowDxfId="8336"/>
    <tableColumn id="12217" xr3:uid="{7960ACCE-BBF2-4038-AEAE-38A35A45C57A}" name="Column12196" dataDxfId="8335" totalsRowDxfId="8334"/>
    <tableColumn id="12218" xr3:uid="{0703C25B-D5B2-4AD0-A248-26F2EB9CF3BC}" name="Column12197" dataDxfId="8333" totalsRowDxfId="8332"/>
    <tableColumn id="12219" xr3:uid="{6F547286-0D3D-4622-A5B9-EEEF4E3DA597}" name="Column12198" dataDxfId="8331" totalsRowDxfId="8330"/>
    <tableColumn id="12220" xr3:uid="{57631359-EF2D-42BD-A32D-A378EC02C82E}" name="Column12199" dataDxfId="8329" totalsRowDxfId="8328"/>
    <tableColumn id="12221" xr3:uid="{8D811654-1846-47FD-B55D-45FED29C093E}" name="Column12200" dataDxfId="8327" totalsRowDxfId="8326"/>
    <tableColumn id="12222" xr3:uid="{7D5ECB10-9B8B-4DF3-B8C9-55BBAC520466}" name="Column12201" dataDxfId="8325" totalsRowDxfId="8324"/>
    <tableColumn id="12223" xr3:uid="{19432D4E-1551-4590-A653-D98E49E40036}" name="Column12202" dataDxfId="8323" totalsRowDxfId="8322"/>
    <tableColumn id="12224" xr3:uid="{01151657-E552-4F13-8CF3-2FACA59C01CF}" name="Column12203" dataDxfId="8321" totalsRowDxfId="8320"/>
    <tableColumn id="12225" xr3:uid="{B9012B00-6CC0-4B0E-84EA-3191DD74AA18}" name="Column12204" dataDxfId="8319" totalsRowDxfId="8318"/>
    <tableColumn id="12226" xr3:uid="{5577B2DA-B3A9-42E4-AFF5-56BB984E104B}" name="Column12205" dataDxfId="8317" totalsRowDxfId="8316"/>
    <tableColumn id="12227" xr3:uid="{5AC864D0-4B8A-4BBB-91A1-FCCE4BCA3077}" name="Column12206" dataDxfId="8315" totalsRowDxfId="8314"/>
    <tableColumn id="12228" xr3:uid="{43B69586-C6E1-40FC-A8AB-7879F291937F}" name="Column12207" dataDxfId="8313" totalsRowDxfId="8312"/>
    <tableColumn id="12229" xr3:uid="{F924E840-4BA2-493C-B4E3-0BFB6B7C5472}" name="Column12208" dataDxfId="8311" totalsRowDxfId="8310"/>
    <tableColumn id="12230" xr3:uid="{D39FAC26-2463-4F30-9B8D-068E07BE6B9D}" name="Column12209" dataDxfId="8309" totalsRowDxfId="8308"/>
    <tableColumn id="12231" xr3:uid="{790B9E60-E41C-4BA0-AD6D-F7106F5B144A}" name="Column12210" dataDxfId="8307" totalsRowDxfId="8306"/>
    <tableColumn id="12232" xr3:uid="{BA1E08DB-9696-4D67-B1CF-8DB439F65D4E}" name="Column12211" dataDxfId="8305" totalsRowDxfId="8304"/>
    <tableColumn id="12233" xr3:uid="{3B2CCA53-129E-480B-BC2B-8999345258FE}" name="Column12212" dataDxfId="8303" totalsRowDxfId="8302"/>
    <tableColumn id="12234" xr3:uid="{3B1BF23F-66AA-409F-BA57-94D613C5CB8F}" name="Column12213" dataDxfId="8301" totalsRowDxfId="8300"/>
    <tableColumn id="12235" xr3:uid="{9555B4C9-BF72-4488-AE33-003D91E3B787}" name="Column12214" dataDxfId="8299" totalsRowDxfId="8298"/>
    <tableColumn id="12236" xr3:uid="{24277975-B9D2-4238-B504-74E17F8D111E}" name="Column12215" dataDxfId="8297" totalsRowDxfId="8296"/>
    <tableColumn id="12237" xr3:uid="{4BB732B5-82FF-4D8B-B606-97FDBA21FD85}" name="Column12216" dataDxfId="8295" totalsRowDxfId="8294"/>
    <tableColumn id="12238" xr3:uid="{03F2E2D8-2F34-45C5-B445-C9E2DE6DBA87}" name="Column12217" dataDxfId="8293" totalsRowDxfId="8292"/>
    <tableColumn id="12239" xr3:uid="{18EBC7EC-E6EA-454E-A1B6-E22F41DE2991}" name="Column12218" dataDxfId="8291" totalsRowDxfId="8290"/>
    <tableColumn id="12240" xr3:uid="{C0ABD4FC-110D-4D9A-92D6-D0887A6919AD}" name="Column12219" dataDxfId="8289" totalsRowDxfId="8288"/>
    <tableColumn id="12241" xr3:uid="{41ADDE06-8507-457A-BB12-6F2BD5E99B2B}" name="Column12220" dataDxfId="8287" totalsRowDxfId="8286"/>
    <tableColumn id="12242" xr3:uid="{47EB2739-EB94-43DD-9A6F-75412AA2ADB4}" name="Column12221" dataDxfId="8285" totalsRowDxfId="8284"/>
    <tableColumn id="12243" xr3:uid="{88452695-BEB9-4F9F-A484-77915A0AF126}" name="Column12222" dataDxfId="8283" totalsRowDxfId="8282"/>
    <tableColumn id="12244" xr3:uid="{9ADEDCE4-9F2A-4E82-9287-A8B60C151061}" name="Column12223" dataDxfId="8281" totalsRowDxfId="8280"/>
    <tableColumn id="12245" xr3:uid="{B567963B-FF51-41DC-8244-786E07D27A77}" name="Column12224" dataDxfId="8279" totalsRowDxfId="8278"/>
    <tableColumn id="12246" xr3:uid="{196144AA-5AE9-42D7-8109-451D2F7B0FB3}" name="Column12225" dataDxfId="8277" totalsRowDxfId="8276"/>
    <tableColumn id="12247" xr3:uid="{D1CBD083-379E-48F4-BB86-89C689E2C219}" name="Column12226" dataDxfId="8275" totalsRowDxfId="8274"/>
    <tableColumn id="12248" xr3:uid="{B12A8961-74BB-41D9-9F20-5C38BCDC815B}" name="Column12227" dataDxfId="8273" totalsRowDxfId="8272"/>
    <tableColumn id="12249" xr3:uid="{1359E2AE-5777-4A08-AE6F-3F6CCA9A79BB}" name="Column12228" dataDxfId="8271" totalsRowDxfId="8270"/>
    <tableColumn id="12250" xr3:uid="{44AB864E-D3F4-4791-A0C5-F31D9DDA4D4B}" name="Column12229" dataDxfId="8269" totalsRowDxfId="8268"/>
    <tableColumn id="12251" xr3:uid="{DF9C9CEF-187B-4716-B4AA-63E884464413}" name="Column12230" dataDxfId="8267" totalsRowDxfId="8266"/>
    <tableColumn id="12252" xr3:uid="{F329A23B-2C94-4002-A83E-5C0252BDB292}" name="Column12231" dataDxfId="8265" totalsRowDxfId="8264"/>
    <tableColumn id="12253" xr3:uid="{0C313E50-D54C-4CAB-B269-30C8EF6152CE}" name="Column12232" dataDxfId="8263" totalsRowDxfId="8262"/>
    <tableColumn id="12254" xr3:uid="{997DAD66-E6D0-4406-9461-1B053FBFE395}" name="Column12233" dataDxfId="8261" totalsRowDxfId="8260"/>
    <tableColumn id="12255" xr3:uid="{81F39026-164F-4C00-89B0-7D92B971F4F8}" name="Column12234" dataDxfId="8259" totalsRowDxfId="8258"/>
    <tableColumn id="12256" xr3:uid="{1989E46D-AA54-42AF-A69D-ECCEE7851AAF}" name="Column12235" dataDxfId="8257" totalsRowDxfId="8256"/>
    <tableColumn id="12257" xr3:uid="{E3419329-BBF6-4E57-BE94-5CABCADCC416}" name="Column12236" dataDxfId="8255" totalsRowDxfId="8254"/>
    <tableColumn id="12258" xr3:uid="{00D99BAC-140F-4656-A6A3-6A34144E7D5F}" name="Column12237" dataDxfId="8253" totalsRowDxfId="8252"/>
    <tableColumn id="12259" xr3:uid="{89C6B64E-9E1C-4C4E-BE37-F61D1E5536C6}" name="Column12238" dataDxfId="8251" totalsRowDxfId="8250"/>
    <tableColumn id="12260" xr3:uid="{DC266336-E4AA-4078-AE54-E2D8E43BA030}" name="Column12239" dataDxfId="8249" totalsRowDxfId="8248"/>
    <tableColumn id="12261" xr3:uid="{C9424D57-101D-4836-B7AD-06CFC2322EB1}" name="Column12240" dataDxfId="8247" totalsRowDxfId="8246"/>
    <tableColumn id="12262" xr3:uid="{94B8C849-3F05-4958-9744-A466C811FBF2}" name="Column12241" dataDxfId="8245" totalsRowDxfId="8244"/>
    <tableColumn id="12263" xr3:uid="{9723E56A-13BA-46DB-AB34-1004B410C426}" name="Column12242" dataDxfId="8243" totalsRowDxfId="8242"/>
    <tableColumn id="12264" xr3:uid="{7BA1446A-2EE8-401F-94C5-C5883B1AF783}" name="Column12243" dataDxfId="8241" totalsRowDxfId="8240"/>
    <tableColumn id="12265" xr3:uid="{46C8BA68-99A5-4A3C-8CA2-A160DCFE0666}" name="Column12244" dataDxfId="8239" totalsRowDxfId="8238"/>
    <tableColumn id="12266" xr3:uid="{1C1EEE0B-ABE7-499B-8839-6C6DD1E8DDB0}" name="Column12245" dataDxfId="8237" totalsRowDxfId="8236"/>
    <tableColumn id="12267" xr3:uid="{A916CC9F-95B8-40D0-9645-81188224F28E}" name="Column12246" dataDxfId="8235" totalsRowDxfId="8234"/>
    <tableColumn id="12268" xr3:uid="{F04AE09E-277D-427A-8908-EA915A1DE522}" name="Column12247" dataDxfId="8233" totalsRowDxfId="8232"/>
    <tableColumn id="12269" xr3:uid="{73833C09-642C-4027-89E8-A664AB6D1EEB}" name="Column12248" dataDxfId="8231" totalsRowDxfId="8230"/>
    <tableColumn id="12270" xr3:uid="{26F74EC9-B1BF-40F5-868E-4700A360A0B1}" name="Column12249" dataDxfId="8229" totalsRowDxfId="8228"/>
    <tableColumn id="12271" xr3:uid="{1B1BE417-05FB-4B96-9CF9-BFB69FE75F3F}" name="Column12250" dataDxfId="8227" totalsRowDxfId="8226"/>
    <tableColumn id="12272" xr3:uid="{6130E63C-50AB-40C2-8229-87D2CB35760B}" name="Column12251" dataDxfId="8225" totalsRowDxfId="8224"/>
    <tableColumn id="12273" xr3:uid="{E72BB4BA-EA56-49FA-8A9B-A9C700B7861B}" name="Column12252" dataDxfId="8223" totalsRowDxfId="8222"/>
    <tableColumn id="12274" xr3:uid="{D78580DA-AC9E-44E4-A0B8-2C9AD084ABD0}" name="Column12253" dataDxfId="8221" totalsRowDxfId="8220"/>
    <tableColumn id="12275" xr3:uid="{22CC1A86-EB15-409C-AD80-BC860599313D}" name="Column12254" dataDxfId="8219" totalsRowDxfId="8218"/>
    <tableColumn id="12276" xr3:uid="{2A21DE97-E5BD-43FD-B20F-7ECF7DE4F7F0}" name="Column12255" dataDxfId="8217" totalsRowDxfId="8216"/>
    <tableColumn id="12277" xr3:uid="{1989ABD1-3B7E-49AB-AF39-4B6DE6DD316F}" name="Column12256" dataDxfId="8215" totalsRowDxfId="8214"/>
    <tableColumn id="12278" xr3:uid="{8852DDE2-51C6-4278-BCFE-D56F91DCF28F}" name="Column12257" dataDxfId="8213" totalsRowDxfId="8212"/>
    <tableColumn id="12279" xr3:uid="{CB992EEA-5503-4A4C-BDAF-743A6C9F4C4E}" name="Column12258" dataDxfId="8211" totalsRowDxfId="8210"/>
    <tableColumn id="12280" xr3:uid="{8E1F5A5D-74AE-4708-A707-9DB24A1E06B1}" name="Column12259" dataDxfId="8209" totalsRowDxfId="8208"/>
    <tableColumn id="12281" xr3:uid="{8CA6BF78-9FE9-4BAD-94BF-21157D66C783}" name="Column12260" dataDxfId="8207" totalsRowDxfId="8206"/>
    <tableColumn id="12282" xr3:uid="{B09AA6E9-59E8-4D38-B75C-377801DEC2CF}" name="Column12261" dataDxfId="8205" totalsRowDxfId="8204"/>
    <tableColumn id="12283" xr3:uid="{1F2097C8-10DB-4D80-8EA3-5884FD886789}" name="Column12262" dataDxfId="8203" totalsRowDxfId="8202"/>
    <tableColumn id="12284" xr3:uid="{AA0499BB-A608-4344-B4FE-766CB9BA8080}" name="Column12263" dataDxfId="8201" totalsRowDxfId="8200"/>
    <tableColumn id="12285" xr3:uid="{8D7B5FBE-D42E-42E5-B7A7-0AD4E6E0513A}" name="Column12264" dataDxfId="8199" totalsRowDxfId="8198"/>
    <tableColumn id="12286" xr3:uid="{D3D03886-7E33-4DD2-ADD9-BCFF0BDAEDC8}" name="Column12265" dataDxfId="8197" totalsRowDxfId="8196"/>
    <tableColumn id="12287" xr3:uid="{08DEB944-90F3-4A7C-8FCE-2BD87388D5AC}" name="Column12266" dataDxfId="8195" totalsRowDxfId="8194"/>
    <tableColumn id="12288" xr3:uid="{9F6D44C0-DFD0-4B1F-985A-8FEF5F11B1F2}" name="Column12267" dataDxfId="8193" totalsRowDxfId="8192"/>
    <tableColumn id="12289" xr3:uid="{7D6E76A2-AEFA-428C-918F-D9D609E4B0F2}" name="Column12268" dataDxfId="8191" totalsRowDxfId="8190"/>
    <tableColumn id="12290" xr3:uid="{5F4E722C-A2F8-425C-B42E-79CE14847F47}" name="Column12269" dataDxfId="8189" totalsRowDxfId="8188"/>
    <tableColumn id="12291" xr3:uid="{AD7D26F2-8CCC-4C4D-8BA1-A8D01A6496D5}" name="Column12270" dataDxfId="8187" totalsRowDxfId="8186"/>
    <tableColumn id="12292" xr3:uid="{524EC720-7A70-41FA-AC0C-CA6D4CE96430}" name="Column12271" dataDxfId="8185" totalsRowDxfId="8184"/>
    <tableColumn id="12293" xr3:uid="{9BC3A550-C763-4ECD-947C-C0DB9A392EA6}" name="Column12272" dataDxfId="8183" totalsRowDxfId="8182"/>
    <tableColumn id="12294" xr3:uid="{733D5F44-29BF-4958-9619-F58D3125CCA3}" name="Column12273" dataDxfId="8181" totalsRowDxfId="8180"/>
    <tableColumn id="12295" xr3:uid="{D88C375B-84A3-4B17-A0FA-A2576A9E49EC}" name="Column12274" dataDxfId="8179" totalsRowDxfId="8178"/>
    <tableColumn id="12296" xr3:uid="{76759EB5-0E64-41B3-9580-F161A32B3F05}" name="Column12275" dataDxfId="8177" totalsRowDxfId="8176"/>
    <tableColumn id="12297" xr3:uid="{D81FE096-B371-44CB-8139-566AB96BD11D}" name="Column12276" dataDxfId="8175" totalsRowDxfId="8174"/>
    <tableColumn id="12298" xr3:uid="{7930E9D3-20CC-4677-99FA-94F855C67794}" name="Column12277" dataDxfId="8173" totalsRowDxfId="8172"/>
    <tableColumn id="12299" xr3:uid="{84B53ECA-50B5-4571-919A-59D7E663048F}" name="Column12278" dataDxfId="8171" totalsRowDxfId="8170"/>
    <tableColumn id="12300" xr3:uid="{EA94EE7B-A956-4DE0-A870-2963D4881980}" name="Column12279" dataDxfId="8169" totalsRowDxfId="8168"/>
    <tableColumn id="12301" xr3:uid="{BD78B10B-0A1A-4A87-85F3-0C835B4A8D28}" name="Column12280" dataDxfId="8167" totalsRowDxfId="8166"/>
    <tableColumn id="12302" xr3:uid="{D5D39BF5-863E-4C02-A2F0-9B80456F6957}" name="Column12281" dataDxfId="8165" totalsRowDxfId="8164"/>
    <tableColumn id="12303" xr3:uid="{C96F1027-8CCD-4426-9D0D-BB25FF9B7B36}" name="Column12282" dataDxfId="8163" totalsRowDxfId="8162"/>
    <tableColumn id="12304" xr3:uid="{BF36913F-E6A9-4E33-BB11-BFA5DAAAF3C8}" name="Column12283" dataDxfId="8161" totalsRowDxfId="8160"/>
    <tableColumn id="12305" xr3:uid="{EEB0DAF6-B23D-4F90-BC63-E7BE8DBBEE3C}" name="Column12284" dataDxfId="8159" totalsRowDxfId="8158"/>
    <tableColumn id="12306" xr3:uid="{A8A0E36F-E1F7-4B15-ADAB-16A62B3C8899}" name="Column12285" dataDxfId="8157" totalsRowDxfId="8156"/>
    <tableColumn id="12307" xr3:uid="{3750DB6C-DD8C-487C-8310-1D6F96F2C654}" name="Column12286" dataDxfId="8155" totalsRowDxfId="8154"/>
    <tableColumn id="12308" xr3:uid="{F7F15715-1879-4CB8-95BA-BA9FF634F680}" name="Column12287" dataDxfId="8153" totalsRowDxfId="8152"/>
    <tableColumn id="12309" xr3:uid="{6ED07B56-6156-4C1F-B48F-FE78E0F6B8EB}" name="Column12288" dataDxfId="8151" totalsRowDxfId="8150"/>
    <tableColumn id="12310" xr3:uid="{CC61C10E-7899-40AF-BDB0-4962CBE654E4}" name="Column12289" dataDxfId="8149" totalsRowDxfId="8148"/>
    <tableColumn id="12311" xr3:uid="{75873CE8-414A-483B-B54E-71A629FD00CA}" name="Column12290" dataDxfId="8147" totalsRowDxfId="8146"/>
    <tableColumn id="12312" xr3:uid="{23C39067-459A-481B-9AEE-7A3D6BDC92E2}" name="Column12291" dataDxfId="8145" totalsRowDxfId="8144"/>
    <tableColumn id="12313" xr3:uid="{AF8BA105-05F3-4F39-A902-9776FB01B2F7}" name="Column12292" dataDxfId="8143" totalsRowDxfId="8142"/>
    <tableColumn id="12314" xr3:uid="{50708156-5E3E-4341-931F-4112603AB543}" name="Column12293" dataDxfId="8141" totalsRowDxfId="8140"/>
    <tableColumn id="12315" xr3:uid="{A0E16980-4768-4E99-BAED-38AD551C195F}" name="Column12294" dataDxfId="8139" totalsRowDxfId="8138"/>
    <tableColumn id="12316" xr3:uid="{599081E3-A42B-4713-8FF8-BC33E1502112}" name="Column12295" dataDxfId="8137" totalsRowDxfId="8136"/>
    <tableColumn id="12317" xr3:uid="{6DD3A932-F58D-418E-82DA-04919080B793}" name="Column12296" dataDxfId="8135" totalsRowDxfId="8134"/>
    <tableColumn id="12318" xr3:uid="{5DFD4403-D870-4873-8551-38A7113789DE}" name="Column12297" dataDxfId="8133" totalsRowDxfId="8132"/>
    <tableColumn id="12319" xr3:uid="{B689BBEF-B064-4430-9BB6-03EDB6FBE689}" name="Column12298" dataDxfId="8131" totalsRowDxfId="8130"/>
    <tableColumn id="12320" xr3:uid="{9FECAEE6-8E29-4E88-B38F-4AB78E60E036}" name="Column12299" dataDxfId="8129" totalsRowDxfId="8128"/>
    <tableColumn id="12321" xr3:uid="{051EF77C-D051-4FBA-A91A-8D557BE142BB}" name="Column12300" dataDxfId="8127" totalsRowDxfId="8126"/>
    <tableColumn id="12322" xr3:uid="{2CC6AEEB-91EC-48DC-94A3-3899BD891144}" name="Column12301" dataDxfId="8125" totalsRowDxfId="8124"/>
    <tableColumn id="12323" xr3:uid="{2794AE25-CCFD-4D2B-876E-A8896251E19D}" name="Column12302" dataDxfId="8123" totalsRowDxfId="8122"/>
    <tableColumn id="12324" xr3:uid="{1828216C-1DD7-4A9A-B92F-39FB7984E786}" name="Column12303" dataDxfId="8121" totalsRowDxfId="8120"/>
    <tableColumn id="12325" xr3:uid="{3FBF4E54-DB99-4713-9166-96EB284284DA}" name="Column12304" dataDxfId="8119" totalsRowDxfId="8118"/>
    <tableColumn id="12326" xr3:uid="{B92EE41E-4C76-4D57-A109-E19658AC55BD}" name="Column12305" dataDxfId="8117" totalsRowDxfId="8116"/>
    <tableColumn id="12327" xr3:uid="{7E9B5E7D-3556-45A1-8495-724706371F45}" name="Column12306" dataDxfId="8115" totalsRowDxfId="8114"/>
    <tableColumn id="12328" xr3:uid="{E7F3CB32-14E9-4AA7-ABA6-8A922702CDE3}" name="Column12307" dataDxfId="8113" totalsRowDxfId="8112"/>
    <tableColumn id="12329" xr3:uid="{9FC0356E-8C49-4A9D-9660-AEB41F2D3F6D}" name="Column12308" dataDxfId="8111" totalsRowDxfId="8110"/>
    <tableColumn id="12330" xr3:uid="{B6F6D9ED-8797-4E2A-B47D-A1C582BBEA4A}" name="Column12309" dataDxfId="8109" totalsRowDxfId="8108"/>
    <tableColumn id="12331" xr3:uid="{DBCA6437-BB22-46D8-8231-25D71212B735}" name="Column12310" dataDxfId="8107" totalsRowDxfId="8106"/>
    <tableColumn id="12332" xr3:uid="{68236DE4-CFA6-4BA8-B80B-93778694C68D}" name="Column12311" dataDxfId="8105" totalsRowDxfId="8104"/>
    <tableColumn id="12333" xr3:uid="{70CBBE61-2476-485D-AFCE-3871CB23F954}" name="Column12312" dataDxfId="8103" totalsRowDxfId="8102"/>
    <tableColumn id="12334" xr3:uid="{315EBE68-9926-4909-8A27-56E331CC18DC}" name="Column12313" dataDxfId="8101" totalsRowDxfId="8100"/>
    <tableColumn id="12335" xr3:uid="{5960850A-EA5F-4127-A127-01A187E6B246}" name="Column12314" dataDxfId="8099" totalsRowDxfId="8098"/>
    <tableColumn id="12336" xr3:uid="{7EDDC5ED-A646-4330-A605-2051AEDCB407}" name="Column12315" dataDxfId="8097" totalsRowDxfId="8096"/>
    <tableColumn id="12337" xr3:uid="{D3667669-DE36-4E22-B285-5C98AD9A57E8}" name="Column12316" dataDxfId="8095" totalsRowDxfId="8094"/>
    <tableColumn id="12338" xr3:uid="{E1201921-81EF-4989-991D-DEA8924AE915}" name="Column12317" dataDxfId="8093" totalsRowDxfId="8092"/>
    <tableColumn id="12339" xr3:uid="{F3E70244-B255-4EA3-91EB-01EF2C326C65}" name="Column12318" dataDxfId="8091" totalsRowDxfId="8090"/>
    <tableColumn id="12340" xr3:uid="{EC4081EC-0DF4-49EA-9DB8-AD5CF07AFBB1}" name="Column12319" dataDxfId="8089" totalsRowDxfId="8088"/>
    <tableColumn id="12341" xr3:uid="{7D5B39BC-5D9E-4695-9994-2B7028417912}" name="Column12320" dataDxfId="8087" totalsRowDxfId="8086"/>
    <tableColumn id="12342" xr3:uid="{994C4176-0BC9-4580-BF10-B6D4D809BD66}" name="Column12321" dataDxfId="8085" totalsRowDxfId="8084"/>
    <tableColumn id="12343" xr3:uid="{CB4C307C-E7B7-45E5-AE8E-8C932AD2374E}" name="Column12322" dataDxfId="8083" totalsRowDxfId="8082"/>
    <tableColumn id="12344" xr3:uid="{61323FC5-5F88-47CB-97E0-3917B356CFA0}" name="Column12323" dataDxfId="8081" totalsRowDxfId="8080"/>
    <tableColumn id="12345" xr3:uid="{116A74CA-6DDC-4E2D-9CE8-5EAB306D353D}" name="Column12324" dataDxfId="8079" totalsRowDxfId="8078"/>
    <tableColumn id="12346" xr3:uid="{C9571F18-9182-40F8-B3C6-24254DC66405}" name="Column12325" dataDxfId="8077" totalsRowDxfId="8076"/>
    <tableColumn id="12347" xr3:uid="{CC27591F-B373-4242-A209-6E30EFD0F886}" name="Column12326" dataDxfId="8075" totalsRowDxfId="8074"/>
    <tableColumn id="12348" xr3:uid="{00257586-23B8-4409-B9D4-FE89C7810192}" name="Column12327" dataDxfId="8073" totalsRowDxfId="8072"/>
    <tableColumn id="12349" xr3:uid="{B6B075D3-D411-49F2-A7D3-8471B2BC06F1}" name="Column12328" dataDxfId="8071" totalsRowDxfId="8070"/>
    <tableColumn id="12350" xr3:uid="{49C8F793-68EB-4C3C-AA6B-5BFDFB98FCBF}" name="Column12329" dataDxfId="8069" totalsRowDxfId="8068"/>
    <tableColumn id="12351" xr3:uid="{8689E8D5-D0C8-418F-925D-26DB93A7EFFD}" name="Column12330" dataDxfId="8067" totalsRowDxfId="8066"/>
    <tableColumn id="12352" xr3:uid="{9A4ECADF-8C81-4E96-AA3F-6394EA281CB0}" name="Column12331" dataDxfId="8065" totalsRowDxfId="8064"/>
    <tableColumn id="12353" xr3:uid="{B3BE8007-AF8E-4648-8032-9FCCE7CEEAD6}" name="Column12332" dataDxfId="8063" totalsRowDxfId="8062"/>
    <tableColumn id="12354" xr3:uid="{791BA570-7B77-45F4-ACB3-6C26A19890C8}" name="Column12333" dataDxfId="8061" totalsRowDxfId="8060"/>
    <tableColumn id="12355" xr3:uid="{8CC04ADC-CB74-43F9-A11A-D32981F7CAD9}" name="Column12334" dataDxfId="8059" totalsRowDxfId="8058"/>
    <tableColumn id="12356" xr3:uid="{6D2E1DF4-E1B4-44CF-8B6F-F69C27A0DCED}" name="Column12335" dataDxfId="8057" totalsRowDxfId="8056"/>
    <tableColumn id="12357" xr3:uid="{AA29F5D4-F7F0-4302-AB26-57361DAFD5B0}" name="Column12336" dataDxfId="8055" totalsRowDxfId="8054"/>
    <tableColumn id="12358" xr3:uid="{39C3506C-737A-4207-AA20-0973A15ED067}" name="Column12337" dataDxfId="8053" totalsRowDxfId="8052"/>
    <tableColumn id="12359" xr3:uid="{172A7FA6-00EC-48F5-AE4A-FF7AB5A0AF4E}" name="Column12338" dataDxfId="8051" totalsRowDxfId="8050"/>
    <tableColumn id="12360" xr3:uid="{16A5F7F1-49F7-4488-8D4A-57FFCB729B6C}" name="Column12339" dataDxfId="8049" totalsRowDxfId="8048"/>
    <tableColumn id="12361" xr3:uid="{F5515632-013A-4EB3-AC30-B9AF513F0E4C}" name="Column12340" dataDxfId="8047" totalsRowDxfId="8046"/>
    <tableColumn id="12362" xr3:uid="{1FD1F07D-7795-4346-8242-10E668F0FA44}" name="Column12341" dataDxfId="8045" totalsRowDxfId="8044"/>
    <tableColumn id="12363" xr3:uid="{ADBBD773-CC17-49E5-904E-BF6B20C05074}" name="Column12342" dataDxfId="8043" totalsRowDxfId="8042"/>
    <tableColumn id="12364" xr3:uid="{4B6EE780-8036-4C1A-8692-05AAA447ABCE}" name="Column12343" dataDxfId="8041" totalsRowDxfId="8040"/>
    <tableColumn id="12365" xr3:uid="{E1B330F4-2F07-4F93-B540-65DB19EDD4D4}" name="Column12344" dataDxfId="8039" totalsRowDxfId="8038"/>
    <tableColumn id="12366" xr3:uid="{E222D07A-D414-474E-94C9-8EC39EF52A1D}" name="Column12345" dataDxfId="8037" totalsRowDxfId="8036"/>
    <tableColumn id="12367" xr3:uid="{510F48B3-97DE-4A4A-8E85-50785F290F85}" name="Column12346" dataDxfId="8035" totalsRowDxfId="8034"/>
    <tableColumn id="12368" xr3:uid="{656CE272-A388-4E36-89E0-6B5EFFD220DB}" name="Column12347" dataDxfId="8033" totalsRowDxfId="8032"/>
    <tableColumn id="12369" xr3:uid="{91B5D8C7-2246-44EA-8E44-F4604E4D414A}" name="Column12348" dataDxfId="8031" totalsRowDxfId="8030"/>
    <tableColumn id="12370" xr3:uid="{BD4D85E5-23ED-453D-8809-D05D636DDE23}" name="Column12349" dataDxfId="8029" totalsRowDxfId="8028"/>
    <tableColumn id="12371" xr3:uid="{430A48B1-0314-4FE0-B523-18274B21628A}" name="Column12350" dataDxfId="8027" totalsRowDxfId="8026"/>
    <tableColumn id="12372" xr3:uid="{3F1FEEC1-891C-4B66-B99C-A9160ECA9982}" name="Column12351" dataDxfId="8025" totalsRowDxfId="8024"/>
    <tableColumn id="12373" xr3:uid="{BC2C6D2C-E69E-41C7-A103-FF37530F4E20}" name="Column12352" dataDxfId="8023" totalsRowDxfId="8022"/>
    <tableColumn id="12374" xr3:uid="{A6203E05-7C10-4A21-82C1-DB65FD667BB8}" name="Column12353" dataDxfId="8021" totalsRowDxfId="8020"/>
    <tableColumn id="12375" xr3:uid="{1AB3FA17-38D9-4D4C-A786-51B42D3A3ADB}" name="Column12354" dataDxfId="8019" totalsRowDxfId="8018"/>
    <tableColumn id="12376" xr3:uid="{65650004-AB76-4910-942D-04A89CBBC0E6}" name="Column12355" dataDxfId="8017" totalsRowDxfId="8016"/>
    <tableColumn id="12377" xr3:uid="{4B56E9AC-6063-49CC-95C7-2E200FDB43B8}" name="Column12356" dataDxfId="8015" totalsRowDxfId="8014"/>
    <tableColumn id="12378" xr3:uid="{E17F47E2-19DF-443B-B19B-35822E2C5674}" name="Column12357" dataDxfId="8013" totalsRowDxfId="8012"/>
    <tableColumn id="12379" xr3:uid="{09F2995B-DADD-4644-B153-80A603B66457}" name="Column12358" dataDxfId="8011" totalsRowDxfId="8010"/>
    <tableColumn id="12380" xr3:uid="{D56346F1-6294-4C7E-AEBB-A3E1F1F2CC6F}" name="Column12359" dataDxfId="8009" totalsRowDxfId="8008"/>
    <tableColumn id="12381" xr3:uid="{B3F10203-F6F4-48C5-8286-6239320CA142}" name="Column12360" dataDxfId="8007" totalsRowDxfId="8006"/>
    <tableColumn id="12382" xr3:uid="{7B734C6D-1EC3-4F44-BA80-4C1E0D6EF9A3}" name="Column12361" dataDxfId="8005" totalsRowDxfId="8004"/>
    <tableColumn id="12383" xr3:uid="{4E4AD43D-6728-4479-BE27-0F02DB163E7B}" name="Column12362" dataDxfId="8003" totalsRowDxfId="8002"/>
    <tableColumn id="12384" xr3:uid="{FB95B674-55CD-4C2C-8911-A2397F73A2A4}" name="Column12363" dataDxfId="8001" totalsRowDxfId="8000"/>
    <tableColumn id="12385" xr3:uid="{E96E197C-7611-4878-9518-51FE826DBE38}" name="Column12364" dataDxfId="7999" totalsRowDxfId="7998"/>
    <tableColumn id="12386" xr3:uid="{5A8C4FAC-AEB4-4EF3-B3B3-E1614E3CE8E8}" name="Column12365" dataDxfId="7997" totalsRowDxfId="7996"/>
    <tableColumn id="12387" xr3:uid="{37F335B7-0B2D-4825-A9DF-CA7457F55009}" name="Column12366" dataDxfId="7995" totalsRowDxfId="7994"/>
    <tableColumn id="12388" xr3:uid="{0D7FB008-0429-4153-93A3-5BCA4FE58C7D}" name="Column12367" dataDxfId="7993" totalsRowDxfId="7992"/>
    <tableColumn id="12389" xr3:uid="{88802763-5CA6-4910-84BB-493A8A8D0BB6}" name="Column12368" dataDxfId="7991" totalsRowDxfId="7990"/>
    <tableColumn id="12390" xr3:uid="{0D5B9414-6C09-46E1-A5A0-D7E33FB68CF4}" name="Column12369" dataDxfId="7989" totalsRowDxfId="7988"/>
    <tableColumn id="12391" xr3:uid="{E4CFC5F3-8293-4730-9340-1B940A262ED4}" name="Column12370" dataDxfId="7987" totalsRowDxfId="7986"/>
    <tableColumn id="12392" xr3:uid="{8AA04762-C3F9-4667-8CDE-135C9F6DA4CF}" name="Column12371" dataDxfId="7985" totalsRowDxfId="7984"/>
    <tableColumn id="12393" xr3:uid="{34A09284-9079-49E3-8DE2-B4C49A744927}" name="Column12372" dataDxfId="7983" totalsRowDxfId="7982"/>
    <tableColumn id="12394" xr3:uid="{F374CB0F-A3DC-4D7E-83BA-9B882607146B}" name="Column12373" dataDxfId="7981" totalsRowDxfId="7980"/>
    <tableColumn id="12395" xr3:uid="{21AE0AEB-17C0-4F31-9FC4-16E3F5623168}" name="Column12374" dataDxfId="7979" totalsRowDxfId="7978"/>
    <tableColumn id="12396" xr3:uid="{AD95234A-C4F8-41ED-AC8E-0D4BC81F69D3}" name="Column12375" dataDxfId="7977" totalsRowDxfId="7976"/>
    <tableColumn id="12397" xr3:uid="{98DEE193-E781-4219-8A1F-9BEE8217C320}" name="Column12376" dataDxfId="7975" totalsRowDxfId="7974"/>
    <tableColumn id="12398" xr3:uid="{4D73472A-2EB2-4D8E-ABF4-69B954BE23C1}" name="Column12377" dataDxfId="7973" totalsRowDxfId="7972"/>
    <tableColumn id="12399" xr3:uid="{A7B7E734-EDE6-478A-8900-857885A33B01}" name="Column12378" dataDxfId="7971" totalsRowDxfId="7970"/>
    <tableColumn id="12400" xr3:uid="{B86BCEFD-7F11-4E09-9E70-DCD3778C95D3}" name="Column12379" dataDxfId="7969" totalsRowDxfId="7968"/>
    <tableColumn id="12401" xr3:uid="{A1EE6069-4091-4658-A59C-AAE84E77A89B}" name="Column12380" dataDxfId="7967" totalsRowDxfId="7966"/>
    <tableColumn id="12402" xr3:uid="{792DB420-CA0D-4595-9DD6-DE7E45D2420E}" name="Column12381" dataDxfId="7965" totalsRowDxfId="7964"/>
    <tableColumn id="12403" xr3:uid="{6F779AC6-55AB-40DB-B312-E94BD00C7D3A}" name="Column12382" dataDxfId="7963" totalsRowDxfId="7962"/>
    <tableColumn id="12404" xr3:uid="{E7A8C35D-D35A-41DB-843D-BE092CB96E54}" name="Column12383" dataDxfId="7961" totalsRowDxfId="7960"/>
    <tableColumn id="12405" xr3:uid="{8FCA63F8-1B28-4B74-AF61-BE1ED6F5A081}" name="Column12384" dataDxfId="7959" totalsRowDxfId="7958"/>
    <tableColumn id="12406" xr3:uid="{6FB78E24-36F2-4A54-A124-60BEE1AAAFB8}" name="Column12385" dataDxfId="7957" totalsRowDxfId="7956"/>
    <tableColumn id="12407" xr3:uid="{A56F8B1C-FC4B-4FBB-A2C5-570DAD9D6F46}" name="Column12386" dataDxfId="7955" totalsRowDxfId="7954"/>
    <tableColumn id="12408" xr3:uid="{528AD2E1-C6DB-4B45-8577-BA23C574697D}" name="Column12387" dataDxfId="7953" totalsRowDxfId="7952"/>
    <tableColumn id="12409" xr3:uid="{AC49CC11-532E-4ABD-A1A4-8CC2432B830D}" name="Column12388" dataDxfId="7951" totalsRowDxfId="7950"/>
    <tableColumn id="12410" xr3:uid="{809D5BE0-001E-4E78-AC50-378B13DDD4D9}" name="Column12389" dataDxfId="7949" totalsRowDxfId="7948"/>
    <tableColumn id="12411" xr3:uid="{22542C9B-2FB8-464C-ACD0-26BEB4D75435}" name="Column12390" dataDxfId="7947" totalsRowDxfId="7946"/>
    <tableColumn id="12412" xr3:uid="{6AF9908E-E633-4297-A1E7-81DB6128E09E}" name="Column12391" dataDxfId="7945" totalsRowDxfId="7944"/>
    <tableColumn id="12413" xr3:uid="{D357E705-A6D2-4A3D-859D-9E606B21D228}" name="Column12392" dataDxfId="7943" totalsRowDxfId="7942"/>
    <tableColumn id="12414" xr3:uid="{BC640E99-6F2E-4675-BCBE-E793D9F6CCF7}" name="Column12393" dataDxfId="7941" totalsRowDxfId="7940"/>
    <tableColumn id="12415" xr3:uid="{43707279-DEF7-4380-9337-1EB50964F6E9}" name="Column12394" dataDxfId="7939" totalsRowDxfId="7938"/>
    <tableColumn id="12416" xr3:uid="{F1F7491B-BF1E-400A-8592-87B8F2F2896F}" name="Column12395" dataDxfId="7937" totalsRowDxfId="7936"/>
    <tableColumn id="12417" xr3:uid="{E72962F0-D7EE-4E68-BD58-802786CEEF0C}" name="Column12396" dataDxfId="7935" totalsRowDxfId="7934"/>
    <tableColumn id="12418" xr3:uid="{A437DF5E-2902-4965-A6B0-A0C7991EFF4E}" name="Column12397" dataDxfId="7933" totalsRowDxfId="7932"/>
    <tableColumn id="12419" xr3:uid="{C73E67EF-8476-4BFB-9460-5460FA5D042D}" name="Column12398" dataDxfId="7931" totalsRowDxfId="7930"/>
    <tableColumn id="12420" xr3:uid="{2153BCAF-4BF5-4427-984E-4BE3C9BA3AF1}" name="Column12399" dataDxfId="7929" totalsRowDxfId="7928"/>
    <tableColumn id="12421" xr3:uid="{BDE8A3A9-6C4D-42CA-A7F5-4881F7D65C48}" name="Column12400" dataDxfId="7927" totalsRowDxfId="7926"/>
    <tableColumn id="12422" xr3:uid="{B03DB7EB-A061-4C32-8176-BD75C214C29A}" name="Column12401" dataDxfId="7925" totalsRowDxfId="7924"/>
    <tableColumn id="12423" xr3:uid="{1AA6CF1B-AC05-4AD4-9FE3-4EF2ED8183DC}" name="Column12402" dataDxfId="7923" totalsRowDxfId="7922"/>
    <tableColumn id="12424" xr3:uid="{3F84790D-A1E4-4DD8-AAFE-DCCF36D0AED3}" name="Column12403" dataDxfId="7921" totalsRowDxfId="7920"/>
    <tableColumn id="12425" xr3:uid="{E9EEEE8D-82CD-47B5-893A-E86E38B8A1B6}" name="Column12404" dataDxfId="7919" totalsRowDxfId="7918"/>
    <tableColumn id="12426" xr3:uid="{1CFFB8C4-D61B-4D39-8A2A-2546E7B1F739}" name="Column12405" dataDxfId="7917" totalsRowDxfId="7916"/>
    <tableColumn id="12427" xr3:uid="{4695D349-0676-47FD-B1DF-DDBA3E66755E}" name="Column12406" dataDxfId="7915" totalsRowDxfId="7914"/>
    <tableColumn id="12428" xr3:uid="{855F6ECF-1939-456F-B1A3-EF3FC2C06EB6}" name="Column12407" dataDxfId="7913" totalsRowDxfId="7912"/>
    <tableColumn id="12429" xr3:uid="{CE8FF4BA-34EA-42A9-B4A4-B36F5F612A17}" name="Column12408" dataDxfId="7911" totalsRowDxfId="7910"/>
    <tableColumn id="12430" xr3:uid="{BA416C1E-CD9E-41A5-8BA8-608365E7A632}" name="Column12409" dataDxfId="7909" totalsRowDxfId="7908"/>
    <tableColumn id="12431" xr3:uid="{58A05692-DCA0-4007-B72B-867DA1288D80}" name="Column12410" dataDxfId="7907" totalsRowDxfId="7906"/>
    <tableColumn id="12432" xr3:uid="{3676B2AD-2A70-4541-8384-D96D0A9D0C0A}" name="Column12411" dataDxfId="7905" totalsRowDxfId="7904"/>
    <tableColumn id="12433" xr3:uid="{E178BD61-2C07-48A2-81A7-EB5897CD807A}" name="Column12412" dataDxfId="7903" totalsRowDxfId="7902"/>
    <tableColumn id="12434" xr3:uid="{B76F8D77-D2F8-4E95-A3F0-113790B2CE51}" name="Column12413" dataDxfId="7901" totalsRowDxfId="7900"/>
    <tableColumn id="12435" xr3:uid="{7786CF0B-DDF3-4505-9632-BA11CA0968AE}" name="Column12414" dataDxfId="7899" totalsRowDxfId="7898"/>
    <tableColumn id="12436" xr3:uid="{9A1E505E-117E-427F-99F9-96A68BF30AA5}" name="Column12415" dataDxfId="7897" totalsRowDxfId="7896"/>
    <tableColumn id="12437" xr3:uid="{DEA85B98-EE10-4094-8880-A70FB949E3DC}" name="Column12416" dataDxfId="7895" totalsRowDxfId="7894"/>
    <tableColumn id="12438" xr3:uid="{43D674C3-88CC-482E-810E-F7EF88C6D1ED}" name="Column12417" dataDxfId="7893" totalsRowDxfId="7892"/>
    <tableColumn id="12439" xr3:uid="{6D463FD0-CD9C-4AD6-A6EF-DDAD2B1DB7C5}" name="Column12418" dataDxfId="7891" totalsRowDxfId="7890"/>
    <tableColumn id="12440" xr3:uid="{5755CA50-8DBB-4876-9B4F-6BC6E67423B1}" name="Column12419" dataDxfId="7889" totalsRowDxfId="7888"/>
    <tableColumn id="12441" xr3:uid="{32DED63C-797B-4B6D-8EB1-81B4DF176763}" name="Column12420" dataDxfId="7887" totalsRowDxfId="7886"/>
    <tableColumn id="12442" xr3:uid="{C7F96D36-A728-43DF-8A7A-8158302BD355}" name="Column12421" dataDxfId="7885" totalsRowDxfId="7884"/>
    <tableColumn id="12443" xr3:uid="{4F358780-02FF-4B92-9B06-9A578DF0C97D}" name="Column12422" dataDxfId="7883" totalsRowDxfId="7882"/>
    <tableColumn id="12444" xr3:uid="{5AA46D45-E27A-4A5B-A9CE-E339A71A03CE}" name="Column12423" dataDxfId="7881" totalsRowDxfId="7880"/>
    <tableColumn id="12445" xr3:uid="{7CF2D631-3345-4049-90B5-C391406B9D6E}" name="Column12424" dataDxfId="7879" totalsRowDxfId="7878"/>
    <tableColumn id="12446" xr3:uid="{9A840AF4-0628-4B4E-B4BE-10331174C35D}" name="Column12425" dataDxfId="7877" totalsRowDxfId="7876"/>
    <tableColumn id="12447" xr3:uid="{1DFF8A07-4BC5-4D51-BEF6-FCD78246A04A}" name="Column12426" dataDxfId="7875" totalsRowDxfId="7874"/>
    <tableColumn id="12448" xr3:uid="{1F664BC7-A481-4B00-AFA1-FBEE6939545D}" name="Column12427" dataDxfId="7873" totalsRowDxfId="7872"/>
    <tableColumn id="12449" xr3:uid="{4D0A5FAC-9A46-47C9-8754-B40717F7F000}" name="Column12428" dataDxfId="7871" totalsRowDxfId="7870"/>
    <tableColumn id="12450" xr3:uid="{B7D13202-87B6-4D2B-8939-8DC2FAFFDD51}" name="Column12429" dataDxfId="7869" totalsRowDxfId="7868"/>
    <tableColumn id="12451" xr3:uid="{9EBE792B-4235-4626-A844-2EAB55840D0D}" name="Column12430" dataDxfId="7867" totalsRowDxfId="7866"/>
    <tableColumn id="12452" xr3:uid="{42B95B64-8A6A-482D-B338-3248494394F7}" name="Column12431" dataDxfId="7865" totalsRowDxfId="7864"/>
    <tableColumn id="12453" xr3:uid="{2A5AAA17-E990-4F6E-BB09-ABFA1AECF3B7}" name="Column12432" dataDxfId="7863" totalsRowDxfId="7862"/>
    <tableColumn id="12454" xr3:uid="{50F745A6-6530-4370-A254-DC6832E75F46}" name="Column12433" dataDxfId="7861" totalsRowDxfId="7860"/>
    <tableColumn id="12455" xr3:uid="{C5AADF02-C223-4E28-9AB6-856C24FE376B}" name="Column12434" dataDxfId="7859" totalsRowDxfId="7858"/>
    <tableColumn id="12456" xr3:uid="{246EAE3F-013E-41EE-884E-5219C3EF0D66}" name="Column12435" dataDxfId="7857" totalsRowDxfId="7856"/>
    <tableColumn id="12457" xr3:uid="{65EE27D5-BABC-4BBC-A3C2-5DD124480070}" name="Column12436" dataDxfId="7855" totalsRowDxfId="7854"/>
    <tableColumn id="12458" xr3:uid="{6D4A1DAE-311E-4EE3-8CEF-4400FDB48BE1}" name="Column12437" dataDxfId="7853" totalsRowDxfId="7852"/>
    <tableColumn id="12459" xr3:uid="{5CE55FA9-7614-4AE5-978E-397AF16A622F}" name="Column12438" dataDxfId="7851" totalsRowDxfId="7850"/>
    <tableColumn id="12460" xr3:uid="{2FA1AE27-23A7-49D9-8379-1890CBDF20C2}" name="Column12439" dataDxfId="7849" totalsRowDxfId="7848"/>
    <tableColumn id="12461" xr3:uid="{030DF9D7-9357-49BB-93C8-2D914F88EFD6}" name="Column12440" dataDxfId="7847" totalsRowDxfId="7846"/>
    <tableColumn id="12462" xr3:uid="{E70D7818-312D-4AD0-9C1E-0C9608C05CFB}" name="Column12441" dataDxfId="7845" totalsRowDxfId="7844"/>
    <tableColumn id="12463" xr3:uid="{D2D42A11-028E-4629-9AB9-05753950E438}" name="Column12442" dataDxfId="7843" totalsRowDxfId="7842"/>
    <tableColumn id="12464" xr3:uid="{B46FA71B-8711-4AB9-9A5D-597B5A239D33}" name="Column12443" dataDxfId="7841" totalsRowDxfId="7840"/>
    <tableColumn id="12465" xr3:uid="{454E3812-36CC-4D48-AA8E-0D4AA245A799}" name="Column12444" dataDxfId="7839" totalsRowDxfId="7838"/>
    <tableColumn id="12466" xr3:uid="{70A63C56-7421-43A4-B481-0ADB2EF616DB}" name="Column12445" dataDxfId="7837" totalsRowDxfId="7836"/>
    <tableColumn id="12467" xr3:uid="{B9101720-1A5E-4260-8A98-01E821FFF167}" name="Column12446" dataDxfId="7835" totalsRowDxfId="7834"/>
    <tableColumn id="12468" xr3:uid="{01B29DE0-28A5-4C99-B1B7-08798DF7BDBD}" name="Column12447" dataDxfId="7833" totalsRowDxfId="7832"/>
    <tableColumn id="12469" xr3:uid="{E325194A-5FE7-401E-9E26-3A98045D6826}" name="Column12448" dataDxfId="7831" totalsRowDxfId="7830"/>
    <tableColumn id="12470" xr3:uid="{C14683B8-DC9E-4F4C-AE4A-C8F5F9CE1B90}" name="Column12449" dataDxfId="7829" totalsRowDxfId="7828"/>
    <tableColumn id="12471" xr3:uid="{1C254F3D-91D9-41E9-81D1-72B4110203FA}" name="Column12450" dataDxfId="7827" totalsRowDxfId="7826"/>
    <tableColumn id="12472" xr3:uid="{0BEE7FDF-DEF1-4216-8FEF-BB8119933D12}" name="Column12451" dataDxfId="7825" totalsRowDxfId="7824"/>
    <tableColumn id="12473" xr3:uid="{C2F26C5C-1E79-4682-B7A7-3DC20A475369}" name="Column12452" dataDxfId="7823" totalsRowDxfId="7822"/>
    <tableColumn id="12474" xr3:uid="{74C856CB-37F1-4074-A4D1-5E0B983FA35F}" name="Column12453" dataDxfId="7821" totalsRowDxfId="7820"/>
    <tableColumn id="12475" xr3:uid="{263E4BED-B72B-4646-BC36-4C81D6456A7E}" name="Column12454" dataDxfId="7819" totalsRowDxfId="7818"/>
    <tableColumn id="12476" xr3:uid="{DF8FB74C-8D8C-4FEE-8856-401A035E5CEE}" name="Column12455" dataDxfId="7817" totalsRowDxfId="7816"/>
    <tableColumn id="12477" xr3:uid="{8CF30C19-C889-4B50-8414-A6BA670A4225}" name="Column12456" dataDxfId="7815" totalsRowDxfId="7814"/>
    <tableColumn id="12478" xr3:uid="{D03D6E52-793D-4507-848C-E110B97AE0FA}" name="Column12457" dataDxfId="7813" totalsRowDxfId="7812"/>
    <tableColumn id="12479" xr3:uid="{03025DBB-7F29-4201-BD5F-B3F280C97197}" name="Column12458" dataDxfId="7811" totalsRowDxfId="7810"/>
    <tableColumn id="12480" xr3:uid="{F68836AA-7B16-4AFD-97AA-72F624FA13E4}" name="Column12459" dataDxfId="7809" totalsRowDxfId="7808"/>
    <tableColumn id="12481" xr3:uid="{263876F5-1111-4313-AFDA-1CE857D7FD05}" name="Column12460" dataDxfId="7807" totalsRowDxfId="7806"/>
    <tableColumn id="12482" xr3:uid="{337E5F8C-0656-4429-A897-6787D277E6FA}" name="Column12461" dataDxfId="7805" totalsRowDxfId="7804"/>
    <tableColumn id="12483" xr3:uid="{1D7FCA89-6BEA-4D88-A6CE-3519CA47548C}" name="Column12462" dataDxfId="7803" totalsRowDxfId="7802"/>
    <tableColumn id="12484" xr3:uid="{91A1AE8B-D44E-4540-A546-49F6DB6E6192}" name="Column12463" dataDxfId="7801" totalsRowDxfId="7800"/>
    <tableColumn id="12485" xr3:uid="{94809527-A95A-484F-A0D1-A487A6F4EDE0}" name="Column12464" dataDxfId="7799" totalsRowDxfId="7798"/>
    <tableColumn id="12486" xr3:uid="{B630AAF5-0A94-4DAD-9A63-0B8B11A3E7EC}" name="Column12465" dataDxfId="7797" totalsRowDxfId="7796"/>
    <tableColumn id="12487" xr3:uid="{5156FC2F-4B00-4FDE-BC01-DBA8FC401DAA}" name="Column12466" dataDxfId="7795" totalsRowDxfId="7794"/>
    <tableColumn id="12488" xr3:uid="{CFC2EB0C-022F-48E1-9BC3-24A12848EF41}" name="Column12467" dataDxfId="7793" totalsRowDxfId="7792"/>
    <tableColumn id="12489" xr3:uid="{89CE5782-4938-424C-8EEA-1A2B3F3789BA}" name="Column12468" dataDxfId="7791" totalsRowDxfId="7790"/>
    <tableColumn id="12490" xr3:uid="{BA4C9860-80D1-47F7-AB51-7FA024E8D8FE}" name="Column12469" dataDxfId="7789" totalsRowDxfId="7788"/>
    <tableColumn id="12491" xr3:uid="{A9983179-0D25-4A71-8E89-D731782D106D}" name="Column12470" dataDxfId="7787" totalsRowDxfId="7786"/>
    <tableColumn id="12492" xr3:uid="{5BFB8803-C1F8-477D-9CD5-D74D56FE087E}" name="Column12471" dataDxfId="7785" totalsRowDxfId="7784"/>
    <tableColumn id="12493" xr3:uid="{DF6F9567-52C5-4A33-9A31-8CD3912FC498}" name="Column12472" dataDxfId="7783" totalsRowDxfId="7782"/>
    <tableColumn id="12494" xr3:uid="{E28832C2-FABE-4DEA-BFAE-5A53B914C96B}" name="Column12473" dataDxfId="7781" totalsRowDxfId="7780"/>
    <tableColumn id="12495" xr3:uid="{36FCF049-23D8-45C2-AD15-24ED3FEBDD4D}" name="Column12474" dataDxfId="7779" totalsRowDxfId="7778"/>
    <tableColumn id="12496" xr3:uid="{039870E6-ED1E-4212-8629-8ADBF5756CE4}" name="Column12475" dataDxfId="7777" totalsRowDxfId="7776"/>
    <tableColumn id="12497" xr3:uid="{8C5179DF-09DC-434D-A341-F35BCE3B47AA}" name="Column12476" dataDxfId="7775" totalsRowDxfId="7774"/>
    <tableColumn id="12498" xr3:uid="{DE5AC287-88F8-41C7-A886-DE9D5B9C7CCF}" name="Column12477" dataDxfId="7773" totalsRowDxfId="7772"/>
    <tableColumn id="12499" xr3:uid="{60E4D54F-61E1-493F-B30D-A4C501A9E2EA}" name="Column12478" dataDxfId="7771" totalsRowDxfId="7770"/>
    <tableColumn id="12500" xr3:uid="{19CF696E-5E92-4535-9E01-74AAE85D36A9}" name="Column12479" dataDxfId="7769" totalsRowDxfId="7768"/>
    <tableColumn id="12501" xr3:uid="{DD03AB71-0ECD-445D-B681-CB707253C082}" name="Column12480" dataDxfId="7767" totalsRowDxfId="7766"/>
    <tableColumn id="12502" xr3:uid="{35DF9CBB-4112-4526-913A-F7E9DA48363B}" name="Column12481" dataDxfId="7765" totalsRowDxfId="7764"/>
    <tableColumn id="12503" xr3:uid="{9745889B-E6F6-47F6-AB7F-AED96810F9BE}" name="Column12482" dataDxfId="7763" totalsRowDxfId="7762"/>
    <tableColumn id="12504" xr3:uid="{21F40A4A-3608-41DF-B5FE-3C44166677D0}" name="Column12483" dataDxfId="7761" totalsRowDxfId="7760"/>
    <tableColumn id="12505" xr3:uid="{B2F7CC66-E9A0-43E0-B5A7-87C887A1C238}" name="Column12484" dataDxfId="7759" totalsRowDxfId="7758"/>
    <tableColumn id="12506" xr3:uid="{35620330-E2F9-465C-A63E-FBE2E8A58E4B}" name="Column12485" dataDxfId="7757" totalsRowDxfId="7756"/>
    <tableColumn id="12507" xr3:uid="{5BB37DB5-E40B-481B-80D1-46879FAA802B}" name="Column12486" dataDxfId="7755" totalsRowDxfId="7754"/>
    <tableColumn id="12508" xr3:uid="{B55BF54F-C5CC-45C4-9E0A-7599F5EDED66}" name="Column12487" dataDxfId="7753" totalsRowDxfId="7752"/>
    <tableColumn id="12509" xr3:uid="{C6401B94-9BCD-4BAF-9D31-ADF18CD4B4FD}" name="Column12488" dataDxfId="7751" totalsRowDxfId="7750"/>
    <tableColumn id="12510" xr3:uid="{0CD223F6-976E-4674-A9EA-9206B87A3B95}" name="Column12489" dataDxfId="7749" totalsRowDxfId="7748"/>
    <tableColumn id="12511" xr3:uid="{367AFDEB-DED0-45F4-BA82-D0B3CAE105C3}" name="Column12490" dataDxfId="7747" totalsRowDxfId="7746"/>
    <tableColumn id="12512" xr3:uid="{E72EE826-2166-4948-8F15-8642AC64EEE2}" name="Column12491" dataDxfId="7745" totalsRowDxfId="7744"/>
    <tableColumn id="12513" xr3:uid="{E6204EC8-3BEE-41B9-BE8F-62DC7985DE10}" name="Column12492" dataDxfId="7743" totalsRowDxfId="7742"/>
    <tableColumn id="12514" xr3:uid="{394B37A2-9D8F-45EE-9F00-DAB652535C96}" name="Column12493" dataDxfId="7741" totalsRowDxfId="7740"/>
    <tableColumn id="12515" xr3:uid="{E918E773-16E1-40EE-AA7E-C01C489E79D9}" name="Column12494" dataDxfId="7739" totalsRowDxfId="7738"/>
    <tableColumn id="12516" xr3:uid="{B195AFBA-A0CD-4CD7-B6CC-A45D077AE6A0}" name="Column12495" dataDxfId="7737" totalsRowDxfId="7736"/>
    <tableColumn id="12517" xr3:uid="{68D1983C-30D6-4666-A419-43A3CF63051A}" name="Column12496" dataDxfId="7735" totalsRowDxfId="7734"/>
    <tableColumn id="12518" xr3:uid="{4D778D57-85F8-4307-8D84-8F644CD4D648}" name="Column12497" dataDxfId="7733" totalsRowDxfId="7732"/>
    <tableColumn id="12519" xr3:uid="{4DB33A43-FA85-4417-B69A-951CE743EFE2}" name="Column12498" dataDxfId="7731" totalsRowDxfId="7730"/>
    <tableColumn id="12520" xr3:uid="{0BE59515-45E2-4DC8-A9B9-36805D7EC936}" name="Column12499" dataDxfId="7729" totalsRowDxfId="7728"/>
    <tableColumn id="12521" xr3:uid="{DB9D1680-96C0-4373-8FEE-AF03BA566F23}" name="Column12500" dataDxfId="7727" totalsRowDxfId="7726"/>
    <tableColumn id="12522" xr3:uid="{6B224FEE-CCA5-490C-9BF6-204AB7D7387E}" name="Column12501" dataDxfId="7725" totalsRowDxfId="7724"/>
    <tableColumn id="12523" xr3:uid="{7F91B773-03DF-49D0-89C8-18B56629325C}" name="Column12502" dataDxfId="7723" totalsRowDxfId="7722"/>
    <tableColumn id="12524" xr3:uid="{607929D5-69C8-4AAE-97DD-F62604A863EC}" name="Column12503" dataDxfId="7721" totalsRowDxfId="7720"/>
    <tableColumn id="12525" xr3:uid="{2494FACB-D14E-427A-8B39-D1E5CAF01273}" name="Column12504" dataDxfId="7719" totalsRowDxfId="7718"/>
    <tableColumn id="12526" xr3:uid="{FE243345-EADD-4729-95F0-9C5B1E5E86BF}" name="Column12505" dataDxfId="7717" totalsRowDxfId="7716"/>
    <tableColumn id="12527" xr3:uid="{EB133556-826D-4E1A-B3ED-8B48D408861F}" name="Column12506" dataDxfId="7715" totalsRowDxfId="7714"/>
    <tableColumn id="12528" xr3:uid="{B67AB811-8A68-4653-9E2A-6264A1E072CB}" name="Column12507" dataDxfId="7713" totalsRowDxfId="7712"/>
    <tableColumn id="12529" xr3:uid="{8B0815A9-20D3-4DCB-B853-EA176E21E5AC}" name="Column12508" dataDxfId="7711" totalsRowDxfId="7710"/>
    <tableColumn id="12530" xr3:uid="{2552BDE7-F6F4-46FF-8B27-53653DDDCF70}" name="Column12509" dataDxfId="7709" totalsRowDxfId="7708"/>
    <tableColumn id="12531" xr3:uid="{23A457CC-AE26-4E40-A624-A00D71964CCA}" name="Column12510" dataDxfId="7707" totalsRowDxfId="7706"/>
    <tableColumn id="12532" xr3:uid="{43F766B0-E104-43A4-9CC2-B07FCCC2BC81}" name="Column12511" dataDxfId="7705" totalsRowDxfId="7704"/>
    <tableColumn id="12533" xr3:uid="{379DAB30-776B-4FC9-A79E-5F54D5ECE96E}" name="Column12512" dataDxfId="7703" totalsRowDxfId="7702"/>
    <tableColumn id="12534" xr3:uid="{18128654-063B-41AD-AEB3-0ADF0C86BAC8}" name="Column12513" dataDxfId="7701" totalsRowDxfId="7700"/>
    <tableColumn id="12535" xr3:uid="{5D291E6F-0A12-4AAC-A689-E9768AC5598A}" name="Column12514" dataDxfId="7699" totalsRowDxfId="7698"/>
    <tableColumn id="12536" xr3:uid="{E606FC1E-1BD0-4397-B909-62F9B2032419}" name="Column12515" dataDxfId="7697" totalsRowDxfId="7696"/>
    <tableColumn id="12537" xr3:uid="{E821CAF4-73B3-4154-8861-25772E86939A}" name="Column12516" dataDxfId="7695" totalsRowDxfId="7694"/>
    <tableColumn id="12538" xr3:uid="{5B89B45E-D40D-4E4C-A3E0-1B1D8E2C946E}" name="Column12517" dataDxfId="7693" totalsRowDxfId="7692"/>
    <tableColumn id="12539" xr3:uid="{14BCEE86-BC18-42DF-BE54-43BC0671A6BB}" name="Column12518" dataDxfId="7691" totalsRowDxfId="7690"/>
    <tableColumn id="12540" xr3:uid="{BAA037E0-C1E9-4D5C-A6F9-110D121906F4}" name="Column12519" dataDxfId="7689" totalsRowDxfId="7688"/>
    <tableColumn id="12541" xr3:uid="{8427B451-F118-46D8-AFB5-3ABA7A754B65}" name="Column12520" dataDxfId="7687" totalsRowDxfId="7686"/>
    <tableColumn id="12542" xr3:uid="{16AC9FAE-3094-4B41-8CD1-3888657753F8}" name="Column12521" dataDxfId="7685" totalsRowDxfId="7684"/>
    <tableColumn id="12543" xr3:uid="{7C55D1D6-14A6-4962-A8EA-EA74F28FCA3A}" name="Column12522" dataDxfId="7683" totalsRowDxfId="7682"/>
    <tableColumn id="12544" xr3:uid="{57FC7832-B4AB-4DF3-B9DF-FA596B5EAC0F}" name="Column12523" dataDxfId="7681" totalsRowDxfId="7680"/>
    <tableColumn id="12545" xr3:uid="{77DA9EE8-3449-405A-AB63-1387F5A49EF1}" name="Column12524" dataDxfId="7679" totalsRowDxfId="7678"/>
    <tableColumn id="12546" xr3:uid="{8B2E6054-9EFD-41F2-B8E8-65C04B4120F9}" name="Column12525" dataDxfId="7677" totalsRowDxfId="7676"/>
    <tableColumn id="12547" xr3:uid="{EF289DE8-700C-4F68-91A7-1F1381FCC95B}" name="Column12526" dataDxfId="7675" totalsRowDxfId="7674"/>
    <tableColumn id="12548" xr3:uid="{84D9421A-E412-4D8D-B00F-76117B064C6B}" name="Column12527" dataDxfId="7673" totalsRowDxfId="7672"/>
    <tableColumn id="12549" xr3:uid="{556AB7EA-175C-49FB-BEAD-0412D1E6EBE8}" name="Column12528" dataDxfId="7671" totalsRowDxfId="7670"/>
    <tableColumn id="12550" xr3:uid="{152239F0-DE54-4298-83B2-93BF223C8BFC}" name="Column12529" dataDxfId="7669" totalsRowDxfId="7668"/>
    <tableColumn id="12551" xr3:uid="{12574CC6-5B70-40A3-A887-D397AF2051C3}" name="Column12530" dataDxfId="7667" totalsRowDxfId="7666"/>
    <tableColumn id="12552" xr3:uid="{ED333B9B-9DD6-474C-8A38-65EFA4E096FA}" name="Column12531" dataDxfId="7665" totalsRowDxfId="7664"/>
    <tableColumn id="12553" xr3:uid="{077F3029-B437-424F-898F-BD912F2041C2}" name="Column12532" dataDxfId="7663" totalsRowDxfId="7662"/>
    <tableColumn id="12554" xr3:uid="{415FB2A1-B4D9-41FC-B433-8CAE858E4439}" name="Column12533" dataDxfId="7661" totalsRowDxfId="7660"/>
    <tableColumn id="12555" xr3:uid="{B58A018C-8251-455A-85C7-BC1D814A8BD8}" name="Column12534" dataDxfId="7659" totalsRowDxfId="7658"/>
    <tableColumn id="12556" xr3:uid="{C9405FB4-AE30-4FDC-84A1-75EE0B99FFBA}" name="Column12535" dataDxfId="7657" totalsRowDxfId="7656"/>
    <tableColumn id="12557" xr3:uid="{A5110E29-0525-4E65-B498-9277815CA1A9}" name="Column12536" dataDxfId="7655" totalsRowDxfId="7654"/>
    <tableColumn id="12558" xr3:uid="{DC0600D9-48AC-4EC7-B0BC-492AAE95F89E}" name="Column12537" dataDxfId="7653" totalsRowDxfId="7652"/>
    <tableColumn id="12559" xr3:uid="{3FE5F058-8E83-48E3-8498-6046382BD560}" name="Column12538" dataDxfId="7651" totalsRowDxfId="7650"/>
    <tableColumn id="12560" xr3:uid="{D715A2F7-C652-465A-A3C2-395CECC94CB7}" name="Column12539" dataDxfId="7649" totalsRowDxfId="7648"/>
    <tableColumn id="12561" xr3:uid="{4E3C246C-5F58-4DC8-B4CC-45BC5F6B6B6C}" name="Column12540" dataDxfId="7647" totalsRowDxfId="7646"/>
    <tableColumn id="12562" xr3:uid="{2940C23B-4DD3-4671-A912-D694369BE9DF}" name="Column12541" dataDxfId="7645" totalsRowDxfId="7644"/>
    <tableColumn id="12563" xr3:uid="{5A4A03C1-01D7-49FB-B327-ED4F34D98994}" name="Column12542" dataDxfId="7643" totalsRowDxfId="7642"/>
    <tableColumn id="12564" xr3:uid="{C575378E-4B70-4CF4-9571-6F623A1DC052}" name="Column12543" dataDxfId="7641" totalsRowDxfId="7640"/>
    <tableColumn id="12565" xr3:uid="{1F0DB9FC-48D1-4EF8-8430-3EABF49A9975}" name="Column12544" dataDxfId="7639" totalsRowDxfId="7638"/>
    <tableColumn id="12566" xr3:uid="{699B09D4-DCA4-49F9-B5DF-BAAD8FA4B183}" name="Column12545" dataDxfId="7637" totalsRowDxfId="7636"/>
    <tableColumn id="12567" xr3:uid="{5B9C0B11-B3AD-4ACE-B3F4-DF147C52A377}" name="Column12546" dataDxfId="7635" totalsRowDxfId="7634"/>
    <tableColumn id="12568" xr3:uid="{2A541DFB-3A2E-4DEC-AF7C-B61764BC7E2C}" name="Column12547" dataDxfId="7633" totalsRowDxfId="7632"/>
    <tableColumn id="12569" xr3:uid="{11662C39-D74D-40AC-BF47-D8BE66B0D2BE}" name="Column12548" dataDxfId="7631" totalsRowDxfId="7630"/>
    <tableColumn id="12570" xr3:uid="{BB03AD0B-B16F-4D46-A2B2-04A0D6DE3DC5}" name="Column12549" dataDxfId="7629" totalsRowDxfId="7628"/>
    <tableColumn id="12571" xr3:uid="{833327A5-CC6F-4B3C-A528-E5A34299566A}" name="Column12550" dataDxfId="7627" totalsRowDxfId="7626"/>
    <tableColumn id="12572" xr3:uid="{A04D03CB-C18A-4F5C-A5C4-610A864C8707}" name="Column12551" dataDxfId="7625" totalsRowDxfId="7624"/>
    <tableColumn id="12573" xr3:uid="{F9FBCD0C-3FB9-4839-87B0-3C0E9180D953}" name="Column12552" dataDxfId="7623" totalsRowDxfId="7622"/>
    <tableColumn id="12574" xr3:uid="{8DEC9335-D7D1-4340-ACA1-2276619DB437}" name="Column12553" dataDxfId="7621" totalsRowDxfId="7620"/>
    <tableColumn id="12575" xr3:uid="{A5A8D1A7-D606-415C-95D9-2881F8F2BDC8}" name="Column12554" dataDxfId="7619" totalsRowDxfId="7618"/>
    <tableColumn id="12576" xr3:uid="{DF95C02F-EC5C-4EC8-A29D-705810DB4CFF}" name="Column12555" dataDxfId="7617" totalsRowDxfId="7616"/>
    <tableColumn id="12577" xr3:uid="{5B2758DA-6F7B-4C30-A96C-D9269456AB97}" name="Column12556" dataDxfId="7615" totalsRowDxfId="7614"/>
    <tableColumn id="12578" xr3:uid="{004DE1ED-90E3-4CEE-A20C-19304F774B75}" name="Column12557" dataDxfId="7613" totalsRowDxfId="7612"/>
    <tableColumn id="12579" xr3:uid="{43860F83-476A-41E1-9C92-A419E4542836}" name="Column12558" dataDxfId="7611" totalsRowDxfId="7610"/>
    <tableColumn id="12580" xr3:uid="{D22FB33C-54E6-476A-945F-7B027B4DFEF5}" name="Column12559" dataDxfId="7609" totalsRowDxfId="7608"/>
    <tableColumn id="12581" xr3:uid="{63EBE876-F9D5-451E-89C8-EA61E57029E4}" name="Column12560" dataDxfId="7607" totalsRowDxfId="7606"/>
    <tableColumn id="12582" xr3:uid="{A4F5B3FF-74E0-411B-8CEB-B7F45B56D5D7}" name="Column12561" dataDxfId="7605" totalsRowDxfId="7604"/>
    <tableColumn id="12583" xr3:uid="{D93526FB-9D42-40BB-B44F-A0C767AF37E8}" name="Column12562" dataDxfId="7603" totalsRowDxfId="7602"/>
    <tableColumn id="12584" xr3:uid="{342709BD-238B-4942-BCFD-F9BDC26CD5F3}" name="Column12563" dataDxfId="7601" totalsRowDxfId="7600"/>
    <tableColumn id="12585" xr3:uid="{CFB9DAA3-30E9-4318-9F2D-780CD18207C6}" name="Column12564" dataDxfId="7599" totalsRowDxfId="7598"/>
    <tableColumn id="12586" xr3:uid="{837AE765-A52E-44C5-8332-7E3916C0CE7B}" name="Column12565" dataDxfId="7597" totalsRowDxfId="7596"/>
    <tableColumn id="12587" xr3:uid="{69AA33EE-9383-4FF8-B0C0-1FF3556B8AE6}" name="Column12566" dataDxfId="7595" totalsRowDxfId="7594"/>
    <tableColumn id="12588" xr3:uid="{C711C6DE-8DE7-422D-AAF6-749BFE940656}" name="Column12567" dataDxfId="7593" totalsRowDxfId="7592"/>
    <tableColumn id="12589" xr3:uid="{A582CF34-A3A1-4A0B-9A66-ADD31DD3F017}" name="Column12568" dataDxfId="7591" totalsRowDxfId="7590"/>
    <tableColumn id="12590" xr3:uid="{7E44D5EE-433A-41DD-9BFE-768705251553}" name="Column12569" dataDxfId="7589" totalsRowDxfId="7588"/>
    <tableColumn id="12591" xr3:uid="{D157B25C-68FF-46ED-B20F-91991422267D}" name="Column12570" dataDxfId="7587" totalsRowDxfId="7586"/>
    <tableColumn id="12592" xr3:uid="{0FDBC337-083C-4D92-891C-1A68DDADC357}" name="Column12571" dataDxfId="7585" totalsRowDxfId="7584"/>
    <tableColumn id="12593" xr3:uid="{AEF90BCA-C81B-4400-808D-76833FECE020}" name="Column12572" dataDxfId="7583" totalsRowDxfId="7582"/>
    <tableColumn id="12594" xr3:uid="{08106974-8043-4C47-9911-CDE5C27F2F81}" name="Column12573" dataDxfId="7581" totalsRowDxfId="7580"/>
    <tableColumn id="12595" xr3:uid="{0A34E609-EDA6-4C66-8F23-363A44E4BA30}" name="Column12574" dataDxfId="7579" totalsRowDxfId="7578"/>
    <tableColumn id="12596" xr3:uid="{220AA25B-99F2-4A11-B5F9-F5FBCCB6F16C}" name="Column12575" dataDxfId="7577" totalsRowDxfId="7576"/>
    <tableColumn id="12597" xr3:uid="{C4801B00-FF5A-4385-9997-CB8ED7EE1012}" name="Column12576" dataDxfId="7575" totalsRowDxfId="7574"/>
    <tableColumn id="12598" xr3:uid="{87C7DE40-4B9B-423B-B492-EA6F823B6491}" name="Column12577" dataDxfId="7573" totalsRowDxfId="7572"/>
    <tableColumn id="12599" xr3:uid="{794352CA-CD38-4D96-89D0-AF236DB72563}" name="Column12578" dataDxfId="7571" totalsRowDxfId="7570"/>
    <tableColumn id="12600" xr3:uid="{AA50BAF0-CB7B-4F1D-A905-7E0F56FE2344}" name="Column12579" dataDxfId="7569" totalsRowDxfId="7568"/>
    <tableColumn id="12601" xr3:uid="{9864ADC3-ECBA-4B7A-95FC-398ACCFF568F}" name="Column12580" dataDxfId="7567" totalsRowDxfId="7566"/>
    <tableColumn id="12602" xr3:uid="{26F12209-0796-4169-B047-8067D15C55C5}" name="Column12581" dataDxfId="7565" totalsRowDxfId="7564"/>
    <tableColumn id="12603" xr3:uid="{24AC888A-3EDD-4944-A780-00FE7E03C8F9}" name="Column12582" dataDxfId="7563" totalsRowDxfId="7562"/>
    <tableColumn id="12604" xr3:uid="{1AC45E77-7019-4E71-8B4A-B79B6D7292A6}" name="Column12583" dataDxfId="7561" totalsRowDxfId="7560"/>
    <tableColumn id="12605" xr3:uid="{420C439F-4ABA-4D19-B2A5-180E4EE27898}" name="Column12584" dataDxfId="7559" totalsRowDxfId="7558"/>
    <tableColumn id="12606" xr3:uid="{76464C16-5C2B-41C9-A46A-9929D66C9AC1}" name="Column12585" dataDxfId="7557" totalsRowDxfId="7556"/>
    <tableColumn id="12607" xr3:uid="{33127490-15EB-4DD0-A755-53655F55E95D}" name="Column12586" dataDxfId="7555" totalsRowDxfId="7554"/>
    <tableColumn id="12608" xr3:uid="{93AC191D-F82A-4787-977A-171B50FA3A9F}" name="Column12587" dataDxfId="7553" totalsRowDxfId="7552"/>
    <tableColumn id="12609" xr3:uid="{C05F6711-BB1F-4203-84A8-B383A54FC320}" name="Column12588" dataDxfId="7551" totalsRowDxfId="7550"/>
    <tableColumn id="12610" xr3:uid="{96CDD459-ABAA-47FB-9181-1A0891D3F2D8}" name="Column12589" dataDxfId="7549" totalsRowDxfId="7548"/>
    <tableColumn id="12611" xr3:uid="{EE849647-A69D-4902-8072-DF8BBEE27828}" name="Column12590" dataDxfId="7547" totalsRowDxfId="7546"/>
    <tableColumn id="12612" xr3:uid="{0E738A01-8E21-4937-84CE-F5DC9DA6AC37}" name="Column12591" dataDxfId="7545" totalsRowDxfId="7544"/>
    <tableColumn id="12613" xr3:uid="{46799250-4EC1-498B-8E1B-279990256D56}" name="Column12592" dataDxfId="7543" totalsRowDxfId="7542"/>
    <tableColumn id="12614" xr3:uid="{8E6E22FB-F52E-4F8E-867E-3FA339691679}" name="Column12593" dataDxfId="7541" totalsRowDxfId="7540"/>
    <tableColumn id="12615" xr3:uid="{9DBAE07B-0DE1-4F80-A9C5-47AEEBDEE16F}" name="Column12594" dataDxfId="7539" totalsRowDxfId="7538"/>
    <tableColumn id="12616" xr3:uid="{6D12ED9F-9336-4DE4-92E1-CD3A558DE2B5}" name="Column12595" dataDxfId="7537" totalsRowDxfId="7536"/>
    <tableColumn id="12617" xr3:uid="{96E04389-8550-4EFC-8550-F9838A038AD3}" name="Column12596" dataDxfId="7535" totalsRowDxfId="7534"/>
    <tableColumn id="12618" xr3:uid="{53FF9A04-43C6-414A-845B-3D471B80CAEC}" name="Column12597" dataDxfId="7533" totalsRowDxfId="7532"/>
    <tableColumn id="12619" xr3:uid="{B8BF3F18-15F4-494E-B6E6-4D4B58F2570E}" name="Column12598" dataDxfId="7531" totalsRowDxfId="7530"/>
    <tableColumn id="12620" xr3:uid="{F0A35D27-E7E4-45B0-B1B3-2F29605EB129}" name="Column12599" dataDxfId="7529" totalsRowDxfId="7528"/>
    <tableColumn id="12621" xr3:uid="{942C1623-28D3-4668-926B-48CA39A06798}" name="Column12600" dataDxfId="7527" totalsRowDxfId="7526"/>
    <tableColumn id="12622" xr3:uid="{454B4F74-2BBF-4019-A008-D19FDBA377A7}" name="Column12601" dataDxfId="7525" totalsRowDxfId="7524"/>
    <tableColumn id="12623" xr3:uid="{33DE2002-5E76-4D34-8D01-64D94F3EAC0A}" name="Column12602" dataDxfId="7523" totalsRowDxfId="7522"/>
    <tableColumn id="12624" xr3:uid="{49282574-C745-4E2D-BC4B-6831A4C98DF8}" name="Column12603" dataDxfId="7521" totalsRowDxfId="7520"/>
    <tableColumn id="12625" xr3:uid="{97701BD7-A373-42CF-85FC-590DE34CBFCE}" name="Column12604" dataDxfId="7519" totalsRowDxfId="7518"/>
    <tableColumn id="12626" xr3:uid="{FB569B09-27E6-4946-A5C1-6268658142AE}" name="Column12605" dataDxfId="7517" totalsRowDxfId="7516"/>
    <tableColumn id="12627" xr3:uid="{51E0DD85-644B-4655-9C4F-7C7029E38396}" name="Column12606" dataDxfId="7515" totalsRowDxfId="7514"/>
    <tableColumn id="12628" xr3:uid="{8CDD66D3-020D-4CF3-8FB6-857069FF240A}" name="Column12607" dataDxfId="7513" totalsRowDxfId="7512"/>
    <tableColumn id="12629" xr3:uid="{6C9A17F4-4D4B-4719-864A-6ABFC25255CF}" name="Column12608" dataDxfId="7511" totalsRowDxfId="7510"/>
    <tableColumn id="12630" xr3:uid="{9B5216E7-7997-4D12-9680-C4927809F886}" name="Column12609" dataDxfId="7509" totalsRowDxfId="7508"/>
    <tableColumn id="12631" xr3:uid="{2394C46C-8071-4A90-B0E1-EBCFC2BB8C17}" name="Column12610" dataDxfId="7507" totalsRowDxfId="7506"/>
    <tableColumn id="12632" xr3:uid="{1D9868DB-3B22-40AA-AC45-438E4823BA4D}" name="Column12611" dataDxfId="7505" totalsRowDxfId="7504"/>
    <tableColumn id="12633" xr3:uid="{A1921E52-7C06-41C0-A076-DAF0929C9E4F}" name="Column12612" dataDxfId="7503" totalsRowDxfId="7502"/>
    <tableColumn id="12634" xr3:uid="{F48B70FF-AC2A-452F-B5B9-A10A2EEB7104}" name="Column12613" dataDxfId="7501" totalsRowDxfId="7500"/>
    <tableColumn id="12635" xr3:uid="{8E3B4BAC-9812-4A34-B3E9-27591EB0FCCF}" name="Column12614" dataDxfId="7499" totalsRowDxfId="7498"/>
    <tableColumn id="12636" xr3:uid="{D67A52D5-4260-4A09-9916-E30465A218EA}" name="Column12615" dataDxfId="7497" totalsRowDxfId="7496"/>
    <tableColumn id="12637" xr3:uid="{520AE2AD-8D20-4B9A-875B-ADEE36BC8242}" name="Column12616" dataDxfId="7495" totalsRowDxfId="7494"/>
    <tableColumn id="12638" xr3:uid="{5EAE7C61-9DFA-47EE-B00A-46BB91C28110}" name="Column12617" dataDxfId="7493" totalsRowDxfId="7492"/>
    <tableColumn id="12639" xr3:uid="{EC362AE4-3975-4706-871C-3363ED04AFBE}" name="Column12618" dataDxfId="7491" totalsRowDxfId="7490"/>
    <tableColumn id="12640" xr3:uid="{87DE993C-FF84-4160-909F-A5366489BA9C}" name="Column12619" dataDxfId="7489" totalsRowDxfId="7488"/>
    <tableColumn id="12641" xr3:uid="{7155E60D-998D-4394-9F7F-2E06CE5DE68A}" name="Column12620" dataDxfId="7487" totalsRowDxfId="7486"/>
    <tableColumn id="12642" xr3:uid="{790BB9C6-23E5-42F3-AA32-D14AAF020F8A}" name="Column12621" dataDxfId="7485" totalsRowDxfId="7484"/>
    <tableColumn id="12643" xr3:uid="{DFB9D1DA-96CB-4556-A4EE-AFA7FB157CB7}" name="Column12622" dataDxfId="7483" totalsRowDxfId="7482"/>
    <tableColumn id="12644" xr3:uid="{613913AF-E361-47C8-A51E-EAEA0CE24579}" name="Column12623" dataDxfId="7481" totalsRowDxfId="7480"/>
    <tableColumn id="12645" xr3:uid="{604BD86E-861A-4823-AEC7-48267AB9E0B2}" name="Column12624" dataDxfId="7479" totalsRowDxfId="7478"/>
    <tableColumn id="12646" xr3:uid="{7D655A60-5A2E-4641-A27F-502A95D77DF4}" name="Column12625" dataDxfId="7477" totalsRowDxfId="7476"/>
    <tableColumn id="12647" xr3:uid="{AAD9E7D5-B113-4861-8FEA-96E25BB244A1}" name="Column12626" dataDxfId="7475" totalsRowDxfId="7474"/>
    <tableColumn id="12648" xr3:uid="{E3CF1427-80A5-4643-A1EF-39AADC1F2A6C}" name="Column12627" dataDxfId="7473" totalsRowDxfId="7472"/>
    <tableColumn id="12649" xr3:uid="{F65C083E-A8BD-4868-A835-5636B75ABB83}" name="Column12628" dataDxfId="7471" totalsRowDxfId="7470"/>
    <tableColumn id="12650" xr3:uid="{65927BD3-50E0-4602-A4E5-3F5F6DE30007}" name="Column12629" dataDxfId="7469" totalsRowDxfId="7468"/>
    <tableColumn id="12651" xr3:uid="{BFE6EE4E-03AF-4263-B733-4EE3C6D1D19B}" name="Column12630" dataDxfId="7467" totalsRowDxfId="7466"/>
    <tableColumn id="12652" xr3:uid="{197835A3-A6D8-499B-B223-EAB2AE5D118A}" name="Column12631" dataDxfId="7465" totalsRowDxfId="7464"/>
    <tableColumn id="12653" xr3:uid="{E56B48EF-6DCE-4A8D-B397-9CC7E04ACB9A}" name="Column12632" dataDxfId="7463" totalsRowDxfId="7462"/>
    <tableColumn id="12654" xr3:uid="{56D0C4B8-2BB3-4735-82D2-F01D73A1102D}" name="Column12633" dataDxfId="7461" totalsRowDxfId="7460"/>
    <tableColumn id="12655" xr3:uid="{FF185B67-5723-492C-8D18-33F7CDDC6C92}" name="Column12634" dataDxfId="7459" totalsRowDxfId="7458"/>
    <tableColumn id="12656" xr3:uid="{B7B47806-0C5A-453E-8D1E-616FD0301E2A}" name="Column12635" dataDxfId="7457" totalsRowDxfId="7456"/>
    <tableColumn id="12657" xr3:uid="{AFBC13BA-475B-4A72-9D62-1728A5867C07}" name="Column12636" dataDxfId="7455" totalsRowDxfId="7454"/>
    <tableColumn id="12658" xr3:uid="{85E99655-5EA3-4035-89FB-A110C549E7BE}" name="Column12637" dataDxfId="7453" totalsRowDxfId="7452"/>
    <tableColumn id="12659" xr3:uid="{88DD7DEE-882A-49F2-8111-2CCB1D94AAC0}" name="Column12638" dataDxfId="7451" totalsRowDxfId="7450"/>
    <tableColumn id="12660" xr3:uid="{B33FC5FC-4034-4C36-BD4F-DDD26208AF20}" name="Column12639" dataDxfId="7449" totalsRowDxfId="7448"/>
    <tableColumn id="12661" xr3:uid="{A3865716-B1BD-48C2-8E35-2CC293507F6B}" name="Column12640" dataDxfId="7447" totalsRowDxfId="7446"/>
    <tableColumn id="12662" xr3:uid="{D863EFAA-EA88-4163-9170-79123403DB18}" name="Column12641" dataDxfId="7445" totalsRowDxfId="7444"/>
    <tableColumn id="12663" xr3:uid="{D7E74A0C-B11A-4640-B6AD-8DC883455C37}" name="Column12642" dataDxfId="7443" totalsRowDxfId="7442"/>
    <tableColumn id="12664" xr3:uid="{8BE05B46-1EC1-4512-A82C-BC73CFDC945E}" name="Column12643" dataDxfId="7441" totalsRowDxfId="7440"/>
    <tableColumn id="12665" xr3:uid="{E691814A-55D0-48B9-90EA-29D1F3E352E4}" name="Column12644" dataDxfId="7439" totalsRowDxfId="7438"/>
    <tableColumn id="12666" xr3:uid="{E7B6AF11-6B93-4894-AC97-74463FBF805A}" name="Column12645" dataDxfId="7437" totalsRowDxfId="7436"/>
    <tableColumn id="12667" xr3:uid="{9348CDBB-5540-49FE-8841-9911D7FE0C18}" name="Column12646" dataDxfId="7435" totalsRowDxfId="7434"/>
    <tableColumn id="12668" xr3:uid="{A192A92B-DAAA-43DC-8B6E-3D1C29077D7B}" name="Column12647" dataDxfId="7433" totalsRowDxfId="7432"/>
    <tableColumn id="12669" xr3:uid="{3A4B3B93-242C-4257-8620-5C6B4EBB0CA4}" name="Column12648" dataDxfId="7431" totalsRowDxfId="7430"/>
    <tableColumn id="12670" xr3:uid="{332A81E3-9A33-4823-8983-EC55C5F1311C}" name="Column12649" dataDxfId="7429" totalsRowDxfId="7428"/>
    <tableColumn id="12671" xr3:uid="{C0B8F2B0-1208-4B46-9626-92E00D042052}" name="Column12650" dataDxfId="7427" totalsRowDxfId="7426"/>
    <tableColumn id="12672" xr3:uid="{D798DD4E-AC5B-4016-B65E-AB6F74696348}" name="Column12651" dataDxfId="7425" totalsRowDxfId="7424"/>
    <tableColumn id="12673" xr3:uid="{2879340A-E6A1-49E7-AD3C-60073462B527}" name="Column12652" dataDxfId="7423" totalsRowDxfId="7422"/>
    <tableColumn id="12674" xr3:uid="{6069FB65-4004-4EEE-9B43-306BD244C882}" name="Column12653" dataDxfId="7421" totalsRowDxfId="7420"/>
    <tableColumn id="12675" xr3:uid="{973329BC-56BA-4039-8F43-17D974AB15F1}" name="Column12654" dataDxfId="7419" totalsRowDxfId="7418"/>
    <tableColumn id="12676" xr3:uid="{E0FF355E-026D-4A44-AF14-4F1A505A36A4}" name="Column12655" dataDxfId="7417" totalsRowDxfId="7416"/>
    <tableColumn id="12677" xr3:uid="{37E19C94-386D-4027-BA27-687DA5CDA411}" name="Column12656" dataDxfId="7415" totalsRowDxfId="7414"/>
    <tableColumn id="12678" xr3:uid="{E2309134-320B-4670-B732-D305FE0298AB}" name="Column12657" dataDxfId="7413" totalsRowDxfId="7412"/>
    <tableColumn id="12679" xr3:uid="{3753C30E-45C0-4B77-B20F-82029FA02DAA}" name="Column12658" dataDxfId="7411" totalsRowDxfId="7410"/>
    <tableColumn id="12680" xr3:uid="{DCB5D77E-3996-4708-A31E-DD1099E868C0}" name="Column12659" dataDxfId="7409" totalsRowDxfId="7408"/>
    <tableColumn id="12681" xr3:uid="{E12B2E7F-9758-48EA-A4CF-BEB82EBC6981}" name="Column12660" dataDxfId="7407" totalsRowDxfId="7406"/>
    <tableColumn id="12682" xr3:uid="{D1271473-8E45-4E85-BD9B-BD09E22DF688}" name="Column12661" dataDxfId="7405" totalsRowDxfId="7404"/>
    <tableColumn id="12683" xr3:uid="{6736E761-E72C-4CE9-BAAE-C40FF50DB010}" name="Column12662" dataDxfId="7403" totalsRowDxfId="7402"/>
    <tableColumn id="12684" xr3:uid="{3DE38E46-EDAB-4E4A-A536-587C5D2048CD}" name="Column12663" dataDxfId="7401" totalsRowDxfId="7400"/>
    <tableColumn id="12685" xr3:uid="{A236EE44-B49C-4C43-9D0A-95982DE3EC16}" name="Column12664" dataDxfId="7399" totalsRowDxfId="7398"/>
    <tableColumn id="12686" xr3:uid="{311FC52B-C56E-4E42-86DC-C0BC8B60F797}" name="Column12665" dataDxfId="7397" totalsRowDxfId="7396"/>
    <tableColumn id="12687" xr3:uid="{AFF73B54-ABEC-4843-8A16-C82B5F7EDDC9}" name="Column12666" dataDxfId="7395" totalsRowDxfId="7394"/>
    <tableColumn id="12688" xr3:uid="{3C9EA970-F5C6-4EE6-8538-A9A316273909}" name="Column12667" dataDxfId="7393" totalsRowDxfId="7392"/>
    <tableColumn id="12689" xr3:uid="{55CE7AAD-EE47-4861-8278-4E88E70D6F22}" name="Column12668" dataDxfId="7391" totalsRowDxfId="7390"/>
    <tableColumn id="12690" xr3:uid="{916BC4D8-4F4D-47F0-B082-BB1C61BCA1A6}" name="Column12669" dataDxfId="7389" totalsRowDxfId="7388"/>
    <tableColumn id="12691" xr3:uid="{3A7BABA4-C5CB-4EA6-AEE4-C5E5D4F0EE15}" name="Column12670" dataDxfId="7387" totalsRowDxfId="7386"/>
    <tableColumn id="12692" xr3:uid="{8FD3E4AD-7B07-4822-B119-837A188D0A47}" name="Column12671" dataDxfId="7385" totalsRowDxfId="7384"/>
    <tableColumn id="12693" xr3:uid="{E0F44A69-B74F-4F12-920A-62F2295FF2D2}" name="Column12672" dataDxfId="7383" totalsRowDxfId="7382"/>
    <tableColumn id="12694" xr3:uid="{5D087B47-BA10-4A3D-BCA2-7FE6B0E0A4F7}" name="Column12673" dataDxfId="7381" totalsRowDxfId="7380"/>
    <tableColumn id="12695" xr3:uid="{644F54E2-5C7D-40AC-BEBF-F63C7E343130}" name="Column12674" dataDxfId="7379" totalsRowDxfId="7378"/>
    <tableColumn id="12696" xr3:uid="{59A8056B-B4A7-43FC-AB81-9EDDB17C2967}" name="Column12675" dataDxfId="7377" totalsRowDxfId="7376"/>
    <tableColumn id="12697" xr3:uid="{C6DA9B69-72A0-4A64-9032-E4EE70299A6A}" name="Column12676" dataDxfId="7375" totalsRowDxfId="7374"/>
    <tableColumn id="12698" xr3:uid="{A6366AD5-6772-430B-AAC7-5A4C05C5828B}" name="Column12677" dataDxfId="7373" totalsRowDxfId="7372"/>
    <tableColumn id="12699" xr3:uid="{3C0B13B7-520B-4961-82E4-8CB6E055133A}" name="Column12678" dataDxfId="7371" totalsRowDxfId="7370"/>
    <tableColumn id="12700" xr3:uid="{44B13339-532F-4CFC-A5AC-ECBFB2CD4145}" name="Column12679" dataDxfId="7369" totalsRowDxfId="7368"/>
    <tableColumn id="12701" xr3:uid="{41B5E50E-FD09-4D78-A416-281F76E71C57}" name="Column12680" dataDxfId="7367" totalsRowDxfId="7366"/>
    <tableColumn id="12702" xr3:uid="{40C99704-05C7-4BA4-B371-13EE567FEEA5}" name="Column12681" dataDxfId="7365" totalsRowDxfId="7364"/>
    <tableColumn id="12703" xr3:uid="{B8BAB07C-878E-4757-B469-9B38FB70B41A}" name="Column12682" dataDxfId="7363" totalsRowDxfId="7362"/>
    <tableColumn id="12704" xr3:uid="{15B940C6-509E-49BA-BBC6-32F2E2BEAAA1}" name="Column12683" dataDxfId="7361" totalsRowDxfId="7360"/>
    <tableColumn id="12705" xr3:uid="{9F681E4A-067E-4CAF-AD3F-DD30AEE5C78E}" name="Column12684" dataDxfId="7359" totalsRowDxfId="7358"/>
    <tableColumn id="12706" xr3:uid="{863961EB-89D4-4D89-A16D-1206F64A7A63}" name="Column12685" dataDxfId="7357" totalsRowDxfId="7356"/>
    <tableColumn id="12707" xr3:uid="{C3628E0E-5260-4F8C-BEAD-BA7E6838ABC8}" name="Column12686" dataDxfId="7355" totalsRowDxfId="7354"/>
    <tableColumn id="12708" xr3:uid="{76750653-F168-4B06-90E3-EE701EAF1F16}" name="Column12687" dataDxfId="7353" totalsRowDxfId="7352"/>
    <tableColumn id="12709" xr3:uid="{54A9B254-1DC9-4BC6-8565-28A3FEFFDF09}" name="Column12688" dataDxfId="7351" totalsRowDxfId="7350"/>
    <tableColumn id="12710" xr3:uid="{3E0E5A30-D6EA-41F7-A6F2-B790BA0CCE26}" name="Column12689" dataDxfId="7349" totalsRowDxfId="7348"/>
    <tableColumn id="12711" xr3:uid="{8DB78DE2-8D4D-43EC-924A-73E1E954D172}" name="Column12690" dataDxfId="7347" totalsRowDxfId="7346"/>
    <tableColumn id="12712" xr3:uid="{BB33EF30-B851-4ADF-A51C-92B14684AADF}" name="Column12691" dataDxfId="7345" totalsRowDxfId="7344"/>
    <tableColumn id="12713" xr3:uid="{B51752C4-E6C5-43F6-A9AD-980046BC0C0F}" name="Column12692" dataDxfId="7343" totalsRowDxfId="7342"/>
    <tableColumn id="12714" xr3:uid="{F1DDBA6A-17D8-4AAF-8DB7-461FC87288C7}" name="Column12693" dataDxfId="7341" totalsRowDxfId="7340"/>
    <tableColumn id="12715" xr3:uid="{90D07345-2B5C-492D-A1E5-223114459BD6}" name="Column12694" dataDxfId="7339" totalsRowDxfId="7338"/>
    <tableColumn id="12716" xr3:uid="{357706D9-06A3-4895-8268-433F97399233}" name="Column12695" dataDxfId="7337" totalsRowDxfId="7336"/>
    <tableColumn id="12717" xr3:uid="{5D78B236-1DD4-430C-B52B-BBC3BAB6A05D}" name="Column12696" dataDxfId="7335" totalsRowDxfId="7334"/>
    <tableColumn id="12718" xr3:uid="{BE204F39-B776-406C-9696-AC42FC6E487D}" name="Column12697" dataDxfId="7333" totalsRowDxfId="7332"/>
    <tableColumn id="12719" xr3:uid="{95D41A6D-2554-442E-AC85-8702E063A681}" name="Column12698" dataDxfId="7331" totalsRowDxfId="7330"/>
    <tableColumn id="12720" xr3:uid="{FB218FF6-9239-4A79-B29D-B34020CF8C8B}" name="Column12699" dataDxfId="7329" totalsRowDxfId="7328"/>
    <tableColumn id="12721" xr3:uid="{6481434F-4F67-4BB0-9A75-BFB7E80F18CF}" name="Column12700" dataDxfId="7327" totalsRowDxfId="7326"/>
    <tableColumn id="12722" xr3:uid="{2F44E8F5-BCA0-4800-A551-006FF3E5586E}" name="Column12701" dataDxfId="7325" totalsRowDxfId="7324"/>
    <tableColumn id="12723" xr3:uid="{3E704AD4-19E8-4C41-B0FF-F78D235DDAD2}" name="Column12702" dataDxfId="7323" totalsRowDxfId="7322"/>
    <tableColumn id="12724" xr3:uid="{057D74D9-C00A-47B2-AC23-0E01231B0C86}" name="Column12703" dataDxfId="7321" totalsRowDxfId="7320"/>
    <tableColumn id="12725" xr3:uid="{D85FC3A4-7191-4D26-9618-EBE06E6B16A1}" name="Column12704" dataDxfId="7319" totalsRowDxfId="7318"/>
    <tableColumn id="12726" xr3:uid="{27594093-E525-44EC-BB70-EC9C781D16C6}" name="Column12705" dataDxfId="7317" totalsRowDxfId="7316"/>
    <tableColumn id="12727" xr3:uid="{3127E241-4A8D-4C2A-9061-B772EB7971EF}" name="Column12706" dataDxfId="7315" totalsRowDxfId="7314"/>
    <tableColumn id="12728" xr3:uid="{B9227B37-2B52-4F3F-AE84-70AD0480A6E8}" name="Column12707" dataDxfId="7313" totalsRowDxfId="7312"/>
    <tableColumn id="12729" xr3:uid="{33269825-3494-4ED9-A787-8F507CC45EEE}" name="Column12708" dataDxfId="7311" totalsRowDxfId="7310"/>
    <tableColumn id="12730" xr3:uid="{ED0DAC43-17CB-4F26-BF1B-CA21F992A612}" name="Column12709" dataDxfId="7309" totalsRowDxfId="7308"/>
    <tableColumn id="12731" xr3:uid="{B015BE07-7C6F-4D75-A5C6-7CF9852D29F1}" name="Column12710" dataDxfId="7307" totalsRowDxfId="7306"/>
    <tableColumn id="12732" xr3:uid="{37AC2A57-35D3-4999-A302-1FD95A213AC9}" name="Column12711" dataDxfId="7305" totalsRowDxfId="7304"/>
    <tableColumn id="12733" xr3:uid="{BB31F506-A307-4233-9A68-DD6EA7B15B58}" name="Column12712" dataDxfId="7303" totalsRowDxfId="7302"/>
    <tableColumn id="12734" xr3:uid="{3DC28FF8-E423-4A1E-8817-ED4C1C0B31E6}" name="Column12713" dataDxfId="7301" totalsRowDxfId="7300"/>
    <tableColumn id="12735" xr3:uid="{90ACDA76-757D-46A2-97A7-9817D6CED3DA}" name="Column12714" dataDxfId="7299" totalsRowDxfId="7298"/>
    <tableColumn id="12736" xr3:uid="{898E7ACA-C6A2-40AB-8A93-5718D81FE60C}" name="Column12715" dataDxfId="7297" totalsRowDxfId="7296"/>
    <tableColumn id="12737" xr3:uid="{C026D2A4-FB62-48C5-B85A-E64B8325BF4C}" name="Column12716" dataDxfId="7295" totalsRowDxfId="7294"/>
    <tableColumn id="12738" xr3:uid="{03998363-5D57-42AE-A4C3-B99D3B6B6687}" name="Column12717" dataDxfId="7293" totalsRowDxfId="7292"/>
    <tableColumn id="12739" xr3:uid="{A1FD40DE-FF98-4988-A44D-7778B24D59F2}" name="Column12718" dataDxfId="7291" totalsRowDxfId="7290"/>
    <tableColumn id="12740" xr3:uid="{F47696B5-0FB3-4191-AFC7-E1B3CAF0407C}" name="Column12719" dataDxfId="7289" totalsRowDxfId="7288"/>
    <tableColumn id="12741" xr3:uid="{01F6F9B1-A7B8-4A2D-A1BF-D0BE6E1CDA18}" name="Column12720" dataDxfId="7287" totalsRowDxfId="7286"/>
    <tableColumn id="12742" xr3:uid="{2D576E6F-C2C8-411C-8589-1B7FC5462855}" name="Column12721" dataDxfId="7285" totalsRowDxfId="7284"/>
    <tableColumn id="12743" xr3:uid="{AC326C70-AA66-42FB-90CF-61509A8BC5F2}" name="Column12722" dataDxfId="7283" totalsRowDxfId="7282"/>
    <tableColumn id="12744" xr3:uid="{CFE44347-EDF0-4DE9-A508-AFF8E6FC6F1F}" name="Column12723" dataDxfId="7281" totalsRowDxfId="7280"/>
    <tableColumn id="12745" xr3:uid="{B277407E-F919-4DF8-BC7B-59C9D2E8460C}" name="Column12724" dataDxfId="7279" totalsRowDxfId="7278"/>
    <tableColumn id="12746" xr3:uid="{175D4694-F6DB-4559-892B-6EB646AD75DD}" name="Column12725" dataDxfId="7277" totalsRowDxfId="7276"/>
    <tableColumn id="12747" xr3:uid="{50FD6132-ECA6-4E21-91BC-DFACE03D3F1A}" name="Column12726" dataDxfId="7275" totalsRowDxfId="7274"/>
    <tableColumn id="12748" xr3:uid="{39AEAD63-DA7B-4EBB-9B4E-39E916988BB9}" name="Column12727" dataDxfId="7273" totalsRowDxfId="7272"/>
    <tableColumn id="12749" xr3:uid="{8C01AE94-C519-4F6B-8684-D75DFAA2F1DA}" name="Column12728" dataDxfId="7271" totalsRowDxfId="7270"/>
    <tableColumn id="12750" xr3:uid="{DAC426BE-DC5A-4BE6-BFD0-DDDF0389EC7E}" name="Column12729" dataDxfId="7269" totalsRowDxfId="7268"/>
    <tableColumn id="12751" xr3:uid="{DBD44BC9-C7F5-49DD-A3EC-C6730C4745C9}" name="Column12730" dataDxfId="7267" totalsRowDxfId="7266"/>
    <tableColumn id="12752" xr3:uid="{56675FE2-E55C-48E2-96BA-F6BB1B409350}" name="Column12731" dataDxfId="7265" totalsRowDxfId="7264"/>
    <tableColumn id="12753" xr3:uid="{0884267F-6B5F-4DE9-981B-8153EA5485EF}" name="Column12732" dataDxfId="7263" totalsRowDxfId="7262"/>
    <tableColumn id="12754" xr3:uid="{CE0AB6E9-936A-4B1C-983D-B6AD1C867FDA}" name="Column12733" dataDxfId="7261" totalsRowDxfId="7260"/>
    <tableColumn id="12755" xr3:uid="{F5BA2001-8ED9-4226-90CD-32831EEACA9B}" name="Column12734" dataDxfId="7259" totalsRowDxfId="7258"/>
    <tableColumn id="12756" xr3:uid="{8338AF47-1518-47F1-A7EC-CE207E4E0504}" name="Column12735" dataDxfId="7257" totalsRowDxfId="7256"/>
    <tableColumn id="12757" xr3:uid="{7743F793-15CD-455A-9DC5-8F71A21055E4}" name="Column12736" dataDxfId="7255" totalsRowDxfId="7254"/>
    <tableColumn id="12758" xr3:uid="{4EB0CCD5-6685-4A2E-8168-39ECCE58B410}" name="Column12737" dataDxfId="7253" totalsRowDxfId="7252"/>
    <tableColumn id="12759" xr3:uid="{5FB9CB7E-7704-4EF0-A34B-ABBBCB62E5C1}" name="Column12738" dataDxfId="7251" totalsRowDxfId="7250"/>
    <tableColumn id="12760" xr3:uid="{18C4A860-58F3-474B-A0F2-1361B9713986}" name="Column12739" dataDxfId="7249" totalsRowDxfId="7248"/>
    <tableColumn id="12761" xr3:uid="{9A4245E4-D800-4860-84E7-9470DA0C6156}" name="Column12740" dataDxfId="7247" totalsRowDxfId="7246"/>
    <tableColumn id="12762" xr3:uid="{90A4F78D-8155-4136-80CC-D68BA6F0FF87}" name="Column12741" dataDxfId="7245" totalsRowDxfId="7244"/>
    <tableColumn id="12763" xr3:uid="{54F5EC96-EA2D-42FB-B763-C75F349B3BC4}" name="Column12742" dataDxfId="7243" totalsRowDxfId="7242"/>
    <tableColumn id="12764" xr3:uid="{541161F2-C870-4C50-84F6-456DF4EF73F2}" name="Column12743" dataDxfId="7241" totalsRowDxfId="7240"/>
    <tableColumn id="12765" xr3:uid="{E8482392-B922-4051-91A0-0202CF76B3CB}" name="Column12744" dataDxfId="7239" totalsRowDxfId="7238"/>
    <tableColumn id="12766" xr3:uid="{0E059658-2B1C-401C-97A1-2428EF57AC82}" name="Column12745" dataDxfId="7237" totalsRowDxfId="7236"/>
    <tableColumn id="12767" xr3:uid="{4B41387F-AD86-4C62-8113-6BF9FED9C1EC}" name="Column12746" dataDxfId="7235" totalsRowDxfId="7234"/>
    <tableColumn id="12768" xr3:uid="{1CD0F081-A95F-4F0B-94AB-E6954CFF95DF}" name="Column12747" dataDxfId="7233" totalsRowDxfId="7232"/>
    <tableColumn id="12769" xr3:uid="{59D225CD-4B69-4EB0-B32A-6389EBDB8C4C}" name="Column12748" dataDxfId="7231" totalsRowDxfId="7230"/>
    <tableColumn id="12770" xr3:uid="{88775B90-9EB1-4B3C-8C02-59550BB16CB7}" name="Column12749" dataDxfId="7229" totalsRowDxfId="7228"/>
    <tableColumn id="12771" xr3:uid="{C28A9124-46DB-4355-85D0-6496D9EE3971}" name="Column12750" dataDxfId="7227" totalsRowDxfId="7226"/>
    <tableColumn id="12772" xr3:uid="{826E33E3-72A9-46C0-B076-DFA41B6E6976}" name="Column12751" dataDxfId="7225" totalsRowDxfId="7224"/>
    <tableColumn id="12773" xr3:uid="{13D1571F-8384-4B0A-AC59-F0CEF5D3FEC9}" name="Column12752" dataDxfId="7223" totalsRowDxfId="7222"/>
    <tableColumn id="12774" xr3:uid="{E0A00BF5-06B0-4942-A1D0-E978B53D32C4}" name="Column12753" dataDxfId="7221" totalsRowDxfId="7220"/>
    <tableColumn id="12775" xr3:uid="{7F6CA4D6-0F4D-45DA-A558-7D1172F2C71C}" name="Column12754" dataDxfId="7219" totalsRowDxfId="7218"/>
    <tableColumn id="12776" xr3:uid="{7BBA2A3A-A207-49F4-A6E5-B944BABE32C6}" name="Column12755" dataDxfId="7217" totalsRowDxfId="7216"/>
    <tableColumn id="12777" xr3:uid="{7141EB89-B094-4036-BF05-AEF68AE541CD}" name="Column12756" dataDxfId="7215" totalsRowDxfId="7214"/>
    <tableColumn id="12778" xr3:uid="{51DF413F-DBFC-4ABA-86A8-A3B2742994FF}" name="Column12757" dataDxfId="7213" totalsRowDxfId="7212"/>
    <tableColumn id="12779" xr3:uid="{CECEA9AF-A9F2-4AD7-8316-03A2D72E699F}" name="Column12758" dataDxfId="7211" totalsRowDxfId="7210"/>
    <tableColumn id="12780" xr3:uid="{5B4EFBA9-DFA1-4199-BF14-A31D6C20CC8D}" name="Column12759" dataDxfId="7209" totalsRowDxfId="7208"/>
    <tableColumn id="12781" xr3:uid="{72DA707F-5694-4582-852D-A8465F5266DE}" name="Column12760" dataDxfId="7207" totalsRowDxfId="7206"/>
    <tableColumn id="12782" xr3:uid="{2FB28BB3-30BC-43B1-ABC2-CBA442C00033}" name="Column12761" dataDxfId="7205" totalsRowDxfId="7204"/>
    <tableColumn id="12783" xr3:uid="{97662861-4FA1-4537-9660-EC75F7F531A6}" name="Column12762" dataDxfId="7203" totalsRowDxfId="7202"/>
    <tableColumn id="12784" xr3:uid="{08F18B3E-90C7-4B9E-8841-811DB244664B}" name="Column12763" dataDxfId="7201" totalsRowDxfId="7200"/>
    <tableColumn id="12785" xr3:uid="{2F4D9100-48E7-40D7-9ACF-D1B8F2B61601}" name="Column12764" dataDxfId="7199" totalsRowDxfId="7198"/>
    <tableColumn id="12786" xr3:uid="{268AF7CA-B043-4B2F-A873-038F9F4B69B9}" name="Column12765" dataDxfId="7197" totalsRowDxfId="7196"/>
    <tableColumn id="12787" xr3:uid="{7C9275DC-52DF-4D3D-8361-24321188CAD9}" name="Column12766" dataDxfId="7195" totalsRowDxfId="7194"/>
    <tableColumn id="12788" xr3:uid="{8E413705-2EFD-4AEB-AB54-79AA46D2A436}" name="Column12767" dataDxfId="7193" totalsRowDxfId="7192"/>
    <tableColumn id="12789" xr3:uid="{79A69ABA-F1D5-4777-B850-C1C2E920AFC8}" name="Column12768" dataDxfId="7191" totalsRowDxfId="7190"/>
    <tableColumn id="12790" xr3:uid="{B1784C24-DAEF-4729-A76F-A843E59C2915}" name="Column12769" dataDxfId="7189" totalsRowDxfId="7188"/>
    <tableColumn id="12791" xr3:uid="{9D68FC78-9545-4EC2-8B64-3131948B9F6F}" name="Column12770" dataDxfId="7187" totalsRowDxfId="7186"/>
    <tableColumn id="12792" xr3:uid="{3D7B07CF-50D1-4B13-AEBA-1220519EC413}" name="Column12771" dataDxfId="7185" totalsRowDxfId="7184"/>
    <tableColumn id="12793" xr3:uid="{A13160FD-2EAB-40AB-8EA0-404EB092781F}" name="Column12772" dataDxfId="7183" totalsRowDxfId="7182"/>
    <tableColumn id="12794" xr3:uid="{340E1830-3CDF-435D-938D-E9346A90DEC1}" name="Column12773" dataDxfId="7181" totalsRowDxfId="7180"/>
    <tableColumn id="12795" xr3:uid="{4ECC2319-6B24-4EAC-8795-C6157E7087FD}" name="Column12774" dataDxfId="7179" totalsRowDxfId="7178"/>
    <tableColumn id="12796" xr3:uid="{65468C14-CC12-4A36-914E-B832B81004DA}" name="Column12775" dataDxfId="7177" totalsRowDxfId="7176"/>
    <tableColumn id="12797" xr3:uid="{ED3E87B1-D132-4757-B4E4-DA90812DE029}" name="Column12776" dataDxfId="7175" totalsRowDxfId="7174"/>
    <tableColumn id="12798" xr3:uid="{B565A72B-4C71-4ACC-9E95-65092E3D6B6D}" name="Column12777" dataDxfId="7173" totalsRowDxfId="7172"/>
    <tableColumn id="12799" xr3:uid="{40945B02-1727-45A7-91A5-0B3485D3BF28}" name="Column12778" dataDxfId="7171" totalsRowDxfId="7170"/>
    <tableColumn id="12800" xr3:uid="{B5C7637C-BA22-459C-B501-8BA5956EDA8B}" name="Column12779" dataDxfId="7169" totalsRowDxfId="7168"/>
    <tableColumn id="12801" xr3:uid="{F43E153F-95AB-439E-BDF0-ACE19A25B853}" name="Column12780" dataDxfId="7167" totalsRowDxfId="7166"/>
    <tableColumn id="12802" xr3:uid="{8402B27B-80E9-4656-89BE-D236187FA482}" name="Column12781" dataDxfId="7165" totalsRowDxfId="7164"/>
    <tableColumn id="12803" xr3:uid="{E3322E87-CDE2-42F8-8690-32A91620B89E}" name="Column12782" dataDxfId="7163" totalsRowDxfId="7162"/>
    <tableColumn id="12804" xr3:uid="{1A6D6447-5AA7-4226-AA65-872EC466094B}" name="Column12783" dataDxfId="7161" totalsRowDxfId="7160"/>
    <tableColumn id="12805" xr3:uid="{FCD67544-9D24-4874-B00D-A5D82302986E}" name="Column12784" dataDxfId="7159" totalsRowDxfId="7158"/>
    <tableColumn id="12806" xr3:uid="{20AC7120-56B4-4134-B6CC-97EBEE3CBBB5}" name="Column12785" dataDxfId="7157" totalsRowDxfId="7156"/>
    <tableColumn id="12807" xr3:uid="{53E00BF8-69D8-4254-99A1-CEA1291A8EA0}" name="Column12786" dataDxfId="7155" totalsRowDxfId="7154"/>
    <tableColumn id="12808" xr3:uid="{626FDB29-965C-4D83-A601-64481E6DF5F8}" name="Column12787" dataDxfId="7153" totalsRowDxfId="7152"/>
    <tableColumn id="12809" xr3:uid="{2CFFA736-5980-4E74-9A72-832B0395DE14}" name="Column12788" dataDxfId="7151" totalsRowDxfId="7150"/>
    <tableColumn id="12810" xr3:uid="{B83F478E-A4CF-4EB9-9060-794F4527EA80}" name="Column12789" dataDxfId="7149" totalsRowDxfId="7148"/>
    <tableColumn id="12811" xr3:uid="{1AC38618-821E-45C1-BAF6-E1882BC01865}" name="Column12790" dataDxfId="7147" totalsRowDxfId="7146"/>
    <tableColumn id="12812" xr3:uid="{3762AD68-036D-4EAC-956F-4C59227BAAB4}" name="Column12791" dataDxfId="7145" totalsRowDxfId="7144"/>
    <tableColumn id="12813" xr3:uid="{416F97B2-70FB-4B6D-9D80-81CD8D07C144}" name="Column12792" dataDxfId="7143" totalsRowDxfId="7142"/>
    <tableColumn id="12814" xr3:uid="{4E89C585-B030-4281-A840-7EE97B2EC79D}" name="Column12793" dataDxfId="7141" totalsRowDxfId="7140"/>
    <tableColumn id="12815" xr3:uid="{EC499C33-9085-41AC-802A-EEAB879794D2}" name="Column12794" dataDxfId="7139" totalsRowDxfId="7138"/>
    <tableColumn id="12816" xr3:uid="{BFE16D7E-62CC-4B93-A55A-DE493012C0DE}" name="Column12795" dataDxfId="7137" totalsRowDxfId="7136"/>
    <tableColumn id="12817" xr3:uid="{5CC6BAF3-4F45-4CBA-8B02-2694138A2F50}" name="Column12796" dataDxfId="7135" totalsRowDxfId="7134"/>
    <tableColumn id="12818" xr3:uid="{1F987BA3-2733-499F-B36B-4F3EE0A46887}" name="Column12797" dataDxfId="7133" totalsRowDxfId="7132"/>
    <tableColumn id="12819" xr3:uid="{C943AF84-57C2-47BD-8612-0B943DC3C331}" name="Column12798" dataDxfId="7131" totalsRowDxfId="7130"/>
    <tableColumn id="12820" xr3:uid="{4E18C38F-675C-4D18-BB96-F888A0BC8579}" name="Column12799" dataDxfId="7129" totalsRowDxfId="7128"/>
    <tableColumn id="12821" xr3:uid="{043F6986-9849-405A-A6D8-4FFEFB7C29DF}" name="Column12800" dataDxfId="7127" totalsRowDxfId="7126"/>
    <tableColumn id="12822" xr3:uid="{08C050FC-F6D2-4E4E-9E9E-69EB0B30A1E6}" name="Column12801" dataDxfId="7125" totalsRowDxfId="7124"/>
    <tableColumn id="12823" xr3:uid="{06957524-A683-4ED6-80D0-2449378BFC79}" name="Column12802" dataDxfId="7123" totalsRowDxfId="7122"/>
    <tableColumn id="12824" xr3:uid="{83794CE1-CF5E-4DF5-B1D6-0550C1AC9734}" name="Column12803" dataDxfId="7121" totalsRowDxfId="7120"/>
    <tableColumn id="12825" xr3:uid="{17C46765-85AC-4831-9838-154AB5F8283D}" name="Column12804" dataDxfId="7119" totalsRowDxfId="7118"/>
    <tableColumn id="12826" xr3:uid="{4CA4FDB0-F4E8-440E-A4BD-266FA02C9F29}" name="Column12805" dataDxfId="7117" totalsRowDxfId="7116"/>
    <tableColumn id="12827" xr3:uid="{8A03296C-4D63-4442-8BC1-B1E3D00C8EE0}" name="Column12806" dataDxfId="7115" totalsRowDxfId="7114"/>
    <tableColumn id="12828" xr3:uid="{3A6BFBDE-606E-4A36-A8C2-072B4CFDA87B}" name="Column12807" dataDxfId="7113" totalsRowDxfId="7112"/>
    <tableColumn id="12829" xr3:uid="{DAC50A67-BA0F-4588-B22E-923263B7E4E4}" name="Column12808" dataDxfId="7111" totalsRowDxfId="7110"/>
    <tableColumn id="12830" xr3:uid="{D3FEC88A-902D-49EE-8FD2-D19A67E62542}" name="Column12809" dataDxfId="7109" totalsRowDxfId="7108"/>
    <tableColumn id="12831" xr3:uid="{E8E97BC7-6C84-4C4C-9BE1-A68575FB5D8D}" name="Column12810" dataDxfId="7107" totalsRowDxfId="7106"/>
    <tableColumn id="12832" xr3:uid="{3E779F32-ECD0-4041-A483-58F03D3B369B}" name="Column12811" dataDxfId="7105" totalsRowDxfId="7104"/>
    <tableColumn id="12833" xr3:uid="{88F4B7B9-DF4B-4788-985A-7D193D7904D0}" name="Column12812" dataDxfId="7103" totalsRowDxfId="7102"/>
    <tableColumn id="12834" xr3:uid="{8F89E8AE-777F-4B5C-B5A0-918E722E45CC}" name="Column12813" dataDxfId="7101" totalsRowDxfId="7100"/>
    <tableColumn id="12835" xr3:uid="{08C8DEF8-D2E1-4912-8D12-A5B32B254BF5}" name="Column12814" dataDxfId="7099" totalsRowDxfId="7098"/>
    <tableColumn id="12836" xr3:uid="{29A1B087-BD91-4E62-B739-68DB066DD4A2}" name="Column12815" dataDxfId="7097" totalsRowDxfId="7096"/>
    <tableColumn id="12837" xr3:uid="{88F4EF99-D9BB-49D7-8E3E-881A7278B3FD}" name="Column12816" dataDxfId="7095" totalsRowDxfId="7094"/>
    <tableColumn id="12838" xr3:uid="{41ED9366-1CAD-42A2-9968-22BCF1130332}" name="Column12817" dataDxfId="7093" totalsRowDxfId="7092"/>
    <tableColumn id="12839" xr3:uid="{EE99B301-AC02-4ED0-BCCB-BF11502596CE}" name="Column12818" dataDxfId="7091" totalsRowDxfId="7090"/>
    <tableColumn id="12840" xr3:uid="{5A15FC9C-4688-4D8F-9158-B55C1C80FDA4}" name="Column12819" dataDxfId="7089" totalsRowDxfId="7088"/>
    <tableColumn id="12841" xr3:uid="{A636E526-048C-48E4-A66C-95EC81183F2B}" name="Column12820" dataDxfId="7087" totalsRowDxfId="7086"/>
    <tableColumn id="12842" xr3:uid="{328D6D44-46F8-4BE8-B2EA-74E21DB66018}" name="Column12821" dataDxfId="7085" totalsRowDxfId="7084"/>
    <tableColumn id="12843" xr3:uid="{17AFB710-1A72-4314-81B4-D05B15BD8E79}" name="Column12822" dataDxfId="7083" totalsRowDxfId="7082"/>
    <tableColumn id="12844" xr3:uid="{1C32BBA4-7E24-41D4-B9F1-7996B40D17F2}" name="Column12823" dataDxfId="7081" totalsRowDxfId="7080"/>
    <tableColumn id="12845" xr3:uid="{07551CAA-3B8C-4ED9-9683-5CCB7FDA8711}" name="Column12824" dataDxfId="7079" totalsRowDxfId="7078"/>
    <tableColumn id="12846" xr3:uid="{1699335D-F1F0-4380-83AA-5A95E27B305F}" name="Column12825" dataDxfId="7077" totalsRowDxfId="7076"/>
    <tableColumn id="12847" xr3:uid="{152F19B0-F7E1-4BF1-807E-6D22A2111703}" name="Column12826" dataDxfId="7075" totalsRowDxfId="7074"/>
    <tableColumn id="12848" xr3:uid="{80D947DD-E1BC-4F1F-A777-FDEB7640E786}" name="Column12827" dataDxfId="7073" totalsRowDxfId="7072"/>
    <tableColumn id="12849" xr3:uid="{C31FA7EF-34F9-41B7-B041-F3D059E2F6D9}" name="Column12828" dataDxfId="7071" totalsRowDxfId="7070"/>
    <tableColumn id="12850" xr3:uid="{EAA470A2-0623-452A-8EF7-2A7D95B54E24}" name="Column12829" dataDxfId="7069" totalsRowDxfId="7068"/>
    <tableColumn id="12851" xr3:uid="{13EA24C8-94DD-446F-8AEF-A13BE3B61BF9}" name="Column12830" dataDxfId="7067" totalsRowDxfId="7066"/>
    <tableColumn id="12852" xr3:uid="{399FF468-9B6F-4A42-AB4D-AB7D143F7689}" name="Column12831" dataDxfId="7065" totalsRowDxfId="7064"/>
    <tableColumn id="12853" xr3:uid="{7CAD7763-B3B7-4B44-9E69-84A92FF90255}" name="Column12832" dataDxfId="7063" totalsRowDxfId="7062"/>
    <tableColumn id="12854" xr3:uid="{4B4465BB-7BEE-4FCE-9B8D-DFC7679E6D1E}" name="Column12833" dataDxfId="7061" totalsRowDxfId="7060"/>
    <tableColumn id="12855" xr3:uid="{0FBEABA3-5735-4C59-8C40-645A0E138EC9}" name="Column12834" dataDxfId="7059" totalsRowDxfId="7058"/>
    <tableColumn id="12856" xr3:uid="{5060986A-C1DE-4D91-A098-3E76DCB1688C}" name="Column12835" dataDxfId="7057" totalsRowDxfId="7056"/>
    <tableColumn id="12857" xr3:uid="{2DBD568E-9181-4751-B79F-082F197A96F3}" name="Column12836" dataDxfId="7055" totalsRowDxfId="7054"/>
    <tableColumn id="12858" xr3:uid="{141B950E-8B7B-44CC-BA8D-A5F11D45B95A}" name="Column12837" dataDxfId="7053" totalsRowDxfId="7052"/>
    <tableColumn id="12859" xr3:uid="{8FA31E28-4A39-4AB0-AFAB-E619C0892E8E}" name="Column12838" dataDxfId="7051" totalsRowDxfId="7050"/>
    <tableColumn id="12860" xr3:uid="{7EC79205-01B6-487D-A09D-3234BEF281DC}" name="Column12839" dataDxfId="7049" totalsRowDxfId="7048"/>
    <tableColumn id="12861" xr3:uid="{53F1328E-465C-4D29-84DA-57B7A400FDCB}" name="Column12840" dataDxfId="7047" totalsRowDxfId="7046"/>
    <tableColumn id="12862" xr3:uid="{9242A0B7-84D0-49A5-8AED-C726D7367734}" name="Column12841" dataDxfId="7045" totalsRowDxfId="7044"/>
    <tableColumn id="12863" xr3:uid="{6A46DAA6-4082-46E9-B7C7-B356601F3653}" name="Column12842" dataDxfId="7043" totalsRowDxfId="7042"/>
    <tableColumn id="12864" xr3:uid="{0626EAA8-C256-41F9-B62E-4944D99514C1}" name="Column12843" dataDxfId="7041" totalsRowDxfId="7040"/>
    <tableColumn id="12865" xr3:uid="{18B4AE87-7D20-4A85-AB91-6970530CF346}" name="Column12844" dataDxfId="7039" totalsRowDxfId="7038"/>
    <tableColumn id="12866" xr3:uid="{CD75A138-4B5F-43CA-AE75-29972921F7E3}" name="Column12845" dataDxfId="7037" totalsRowDxfId="7036"/>
    <tableColumn id="12867" xr3:uid="{E125200A-61E4-4D77-9272-0632809F0CEA}" name="Column12846" dataDxfId="7035" totalsRowDxfId="7034"/>
    <tableColumn id="12868" xr3:uid="{A5DEBCA9-5003-4E28-B7A0-A417D7A4C3A6}" name="Column12847" dataDxfId="7033" totalsRowDxfId="7032"/>
    <tableColumn id="12869" xr3:uid="{0409FBE8-B5D0-4AB4-95FC-D060D315E594}" name="Column12848" dataDxfId="7031" totalsRowDxfId="7030"/>
    <tableColumn id="12870" xr3:uid="{E0CEE132-8A9E-4CD1-A4D6-6C53A9756AFB}" name="Column12849" dataDxfId="7029" totalsRowDxfId="7028"/>
    <tableColumn id="12871" xr3:uid="{3CE3C436-7A70-4985-80C6-DA4CC1DBF8EB}" name="Column12850" dataDxfId="7027" totalsRowDxfId="7026"/>
    <tableColumn id="12872" xr3:uid="{4075211E-FF73-4808-93A2-31B31D2EAA5F}" name="Column12851" dataDxfId="7025" totalsRowDxfId="7024"/>
    <tableColumn id="12873" xr3:uid="{9FF15C61-3487-4359-857E-9C902EE0A89E}" name="Column12852" dataDxfId="7023" totalsRowDxfId="7022"/>
    <tableColumn id="12874" xr3:uid="{AFC9858F-7729-403D-AE0F-AB9C6BB602A0}" name="Column12853" dataDxfId="7021" totalsRowDxfId="7020"/>
    <tableColumn id="12875" xr3:uid="{AEA26942-0250-4470-8B27-27F5E2F4DF5B}" name="Column12854" dataDxfId="7019" totalsRowDxfId="7018"/>
    <tableColumn id="12876" xr3:uid="{604BABE5-B370-457A-9951-CF8F0EC94EC2}" name="Column12855" dataDxfId="7017" totalsRowDxfId="7016"/>
    <tableColumn id="12877" xr3:uid="{561E08E1-F3CC-4426-9E4F-31469788A64F}" name="Column12856" dataDxfId="7015" totalsRowDxfId="7014"/>
    <tableColumn id="12878" xr3:uid="{35FA1651-0D9C-4BCB-AE29-BA56126137B6}" name="Column12857" dataDxfId="7013" totalsRowDxfId="7012"/>
    <tableColumn id="12879" xr3:uid="{A9382137-B4CB-48A7-9628-6CDD211445F6}" name="Column12858" dataDxfId="7011" totalsRowDxfId="7010"/>
    <tableColumn id="12880" xr3:uid="{677021ED-D201-44C3-8CD3-F017AAC2BCD1}" name="Column12859" dataDxfId="7009" totalsRowDxfId="7008"/>
    <tableColumn id="12881" xr3:uid="{5CE7F506-8F1E-42A1-969F-1D7846CD8522}" name="Column12860" dataDxfId="7007" totalsRowDxfId="7006"/>
    <tableColumn id="12882" xr3:uid="{C514D8E8-58EA-4CD6-9C2A-C862C2BB7774}" name="Column12861" dataDxfId="7005" totalsRowDxfId="7004"/>
    <tableColumn id="12883" xr3:uid="{8F0BFF61-6E1E-4951-8362-85A1E8D90621}" name="Column12862" dataDxfId="7003" totalsRowDxfId="7002"/>
    <tableColumn id="12884" xr3:uid="{623293E7-8D2B-4A96-BA5D-21662B517D6F}" name="Column12863" dataDxfId="7001" totalsRowDxfId="7000"/>
    <tableColumn id="12885" xr3:uid="{4D99F2FB-FA2E-4EAA-B62B-8AE3972AF646}" name="Column12864" dataDxfId="6999" totalsRowDxfId="6998"/>
    <tableColumn id="12886" xr3:uid="{04F81019-3DA1-4CB6-A559-F5EF47DE8D6D}" name="Column12865" dataDxfId="6997" totalsRowDxfId="6996"/>
    <tableColumn id="12887" xr3:uid="{6082374E-F21D-4EC2-9069-3A12288E3A5B}" name="Column12866" dataDxfId="6995" totalsRowDxfId="6994"/>
    <tableColumn id="12888" xr3:uid="{9489C030-3AAA-4613-8759-02E4AF8FB6A3}" name="Column12867" dataDxfId="6993" totalsRowDxfId="6992"/>
    <tableColumn id="12889" xr3:uid="{93336A3E-80F4-402A-BF45-A2D7B1141D71}" name="Column12868" dataDxfId="6991" totalsRowDxfId="6990"/>
    <tableColumn id="12890" xr3:uid="{270FDABB-351B-48E3-99D0-17604FDFD0B9}" name="Column12869" dataDxfId="6989" totalsRowDxfId="6988"/>
    <tableColumn id="12891" xr3:uid="{674A4DA0-CA31-43BB-8B1A-E67B5DCA42DB}" name="Column12870" dataDxfId="6987" totalsRowDxfId="6986"/>
    <tableColumn id="12892" xr3:uid="{C1865F87-6887-46A1-9128-9C7801BAD0BF}" name="Column12871" dataDxfId="6985" totalsRowDxfId="6984"/>
    <tableColumn id="12893" xr3:uid="{C97302DF-404E-4927-9932-321302105D2F}" name="Column12872" dataDxfId="6983" totalsRowDxfId="6982"/>
    <tableColumn id="12894" xr3:uid="{E6FB7881-694E-4776-8EFE-98DCC7527DCC}" name="Column12873" dataDxfId="6981" totalsRowDxfId="6980"/>
    <tableColumn id="12895" xr3:uid="{F2DA55F2-3972-467A-9267-9CED4999EF01}" name="Column12874" dataDxfId="6979" totalsRowDxfId="6978"/>
    <tableColumn id="12896" xr3:uid="{B271AF3C-0A55-49B7-9DF3-F9376C78C606}" name="Column12875" dataDxfId="6977" totalsRowDxfId="6976"/>
    <tableColumn id="12897" xr3:uid="{127D8A1C-24A9-4699-8FCF-18C80B5F6A13}" name="Column12876" dataDxfId="6975" totalsRowDxfId="6974"/>
    <tableColumn id="12898" xr3:uid="{88D6D56E-8AE6-4C6B-84C9-CF06FD3A169B}" name="Column12877" dataDxfId="6973" totalsRowDxfId="6972"/>
    <tableColumn id="12899" xr3:uid="{82DC8453-335D-4E24-940B-E461ECAE8ABC}" name="Column12878" dataDxfId="6971" totalsRowDxfId="6970"/>
    <tableColumn id="12900" xr3:uid="{54351E4C-0E89-4C7C-AF4A-07F9E9947F4D}" name="Column12879" dataDxfId="6969" totalsRowDxfId="6968"/>
    <tableColumn id="12901" xr3:uid="{79CAE392-78B3-4828-9A8D-F4B64BC173F0}" name="Column12880" dataDxfId="6967" totalsRowDxfId="6966"/>
    <tableColumn id="12902" xr3:uid="{B1734D3F-88C8-41C5-8A37-D14C6304D5B0}" name="Column12881" dataDxfId="6965" totalsRowDxfId="6964"/>
    <tableColumn id="12903" xr3:uid="{7FF89ED7-9402-490E-8D86-AC7D98BFA94E}" name="Column12882" dataDxfId="6963" totalsRowDxfId="6962"/>
    <tableColumn id="12904" xr3:uid="{CAFE7F73-1EF3-4A90-A5DD-76914FBCFFA2}" name="Column12883" dataDxfId="6961" totalsRowDxfId="6960"/>
    <tableColumn id="12905" xr3:uid="{E4E6B6DA-534D-4A29-ADBE-38DB743B0CE5}" name="Column12884" dataDxfId="6959" totalsRowDxfId="6958"/>
    <tableColumn id="12906" xr3:uid="{24054790-2635-438C-83C7-A6F388BAF61A}" name="Column12885" dataDxfId="6957" totalsRowDxfId="6956"/>
    <tableColumn id="12907" xr3:uid="{D64676ED-E550-4253-A5C3-1A2ADD3B5AE6}" name="Column12886" dataDxfId="6955" totalsRowDxfId="6954"/>
    <tableColumn id="12908" xr3:uid="{CE4BB087-A8B3-4D8B-BC2F-1141B7D4D49D}" name="Column12887" dataDxfId="6953" totalsRowDxfId="6952"/>
    <tableColumn id="12909" xr3:uid="{1B33E1F8-5A69-440F-A50D-A56A71F91141}" name="Column12888" dataDxfId="6951" totalsRowDxfId="6950"/>
    <tableColumn id="12910" xr3:uid="{DD470FD3-433D-44F9-9573-CEF01719E305}" name="Column12889" dataDxfId="6949" totalsRowDxfId="6948"/>
    <tableColumn id="12911" xr3:uid="{2A439277-E8FC-4B7C-9407-AC2D49813311}" name="Column12890" dataDxfId="6947" totalsRowDxfId="6946"/>
    <tableColumn id="12912" xr3:uid="{EF441ECC-03E1-4C5F-B9C3-15E6FE732F8A}" name="Column12891" dataDxfId="6945" totalsRowDxfId="6944"/>
    <tableColumn id="12913" xr3:uid="{724C403E-EEED-4CAB-BB6F-B55109036042}" name="Column12892" dataDxfId="6943" totalsRowDxfId="6942"/>
    <tableColumn id="12914" xr3:uid="{6B6EE32B-0410-41AD-B8B9-D2D866A6C5FE}" name="Column12893" dataDxfId="6941" totalsRowDxfId="6940"/>
    <tableColumn id="12915" xr3:uid="{214A6D2C-985A-417D-9B62-B125297AB611}" name="Column12894" dataDxfId="6939" totalsRowDxfId="6938"/>
    <tableColumn id="12916" xr3:uid="{CFA3C67A-32DF-44EE-8C68-A61BED251A56}" name="Column12895" dataDxfId="6937" totalsRowDxfId="6936"/>
    <tableColumn id="12917" xr3:uid="{45499F0F-47D7-4904-AAD8-7D5110CCA732}" name="Column12896" dataDxfId="6935" totalsRowDxfId="6934"/>
    <tableColumn id="12918" xr3:uid="{39E64D56-8D26-4F15-8450-D5870A952438}" name="Column12897" dataDxfId="6933" totalsRowDxfId="6932"/>
    <tableColumn id="12919" xr3:uid="{9DC9A3A5-AD95-4587-8B16-D8107F799C0C}" name="Column12898" dataDxfId="6931" totalsRowDxfId="6930"/>
    <tableColumn id="12920" xr3:uid="{9644FBAA-E36D-499A-B4B1-DC197D17C27F}" name="Column12899" dataDxfId="6929" totalsRowDxfId="6928"/>
    <tableColumn id="12921" xr3:uid="{4798CE36-215C-4835-9655-2568AE0B285D}" name="Column12900" dataDxfId="6927" totalsRowDxfId="6926"/>
    <tableColumn id="12922" xr3:uid="{19A7A612-BAA9-471A-9E3E-191D1DCB4519}" name="Column12901" dataDxfId="6925" totalsRowDxfId="6924"/>
    <tableColumn id="12923" xr3:uid="{E9C02D07-D76F-4B5F-8062-F579FE79D10A}" name="Column12902" dataDxfId="6923" totalsRowDxfId="6922"/>
    <tableColumn id="12924" xr3:uid="{1158746B-C1A1-4CEE-89D4-CCA9B4D49241}" name="Column12903" dataDxfId="6921" totalsRowDxfId="6920"/>
    <tableColumn id="12925" xr3:uid="{B82DC5D9-9F8B-4C25-807F-037F12CF493F}" name="Column12904" dataDxfId="6919" totalsRowDxfId="6918"/>
    <tableColumn id="12926" xr3:uid="{66E9B55D-C9D4-482B-9F0A-B8E7E96D8087}" name="Column12905" dataDxfId="6917" totalsRowDxfId="6916"/>
    <tableColumn id="12927" xr3:uid="{02F9424D-87E6-4EEB-8661-09CF67504452}" name="Column12906" dataDxfId="6915" totalsRowDxfId="6914"/>
    <tableColumn id="12928" xr3:uid="{E515B55B-49AA-4E12-9518-D3A8DE54A2CC}" name="Column12907" dataDxfId="6913" totalsRowDxfId="6912"/>
    <tableColumn id="12929" xr3:uid="{BB2A23B9-447C-4244-9EDB-F5F6B2FD94F7}" name="Column12908" dataDxfId="6911" totalsRowDxfId="6910"/>
    <tableColumn id="12930" xr3:uid="{F0405137-02D9-44EB-8582-4CD7B19AB074}" name="Column12909" dataDxfId="6909" totalsRowDxfId="6908"/>
    <tableColumn id="12931" xr3:uid="{E251F86B-2FA2-41CE-96E9-CE5750DC4C53}" name="Column12910" dataDxfId="6907" totalsRowDxfId="6906"/>
    <tableColumn id="12932" xr3:uid="{F987D6FE-F903-4CA0-93E5-50A5C4D07795}" name="Column12911" dataDxfId="6905" totalsRowDxfId="6904"/>
    <tableColumn id="12933" xr3:uid="{CD99F85B-F18B-4281-B5F2-A01B797B45ED}" name="Column12912" dataDxfId="6903" totalsRowDxfId="6902"/>
    <tableColumn id="12934" xr3:uid="{1AF1C636-0A6C-4969-A201-76B91A342FDC}" name="Column12913" dataDxfId="6901" totalsRowDxfId="6900"/>
    <tableColumn id="12935" xr3:uid="{2382FBB4-BD53-4E6A-A20D-335AC9BB9476}" name="Column12914" dataDxfId="6899" totalsRowDxfId="6898"/>
    <tableColumn id="12936" xr3:uid="{6CCA137C-91F9-4CE6-BE3E-381BFA6AD155}" name="Column12915" dataDxfId="6897" totalsRowDxfId="6896"/>
    <tableColumn id="12937" xr3:uid="{2D99A59E-D3EA-432A-803A-71CEA2713094}" name="Column12916" dataDxfId="6895" totalsRowDxfId="6894"/>
    <tableColumn id="12938" xr3:uid="{0F8CF221-19F1-4921-A600-F1C0F0E148CC}" name="Column12917" dataDxfId="6893" totalsRowDxfId="6892"/>
    <tableColumn id="12939" xr3:uid="{82296E9B-6312-4A02-BACA-7CBA84AED9C2}" name="Column12918" dataDxfId="6891" totalsRowDxfId="6890"/>
    <tableColumn id="12940" xr3:uid="{FB5A2028-CA94-400C-9DEA-EC7DEBC39A9A}" name="Column12919" dataDxfId="6889" totalsRowDxfId="6888"/>
    <tableColumn id="12941" xr3:uid="{5EF7F151-32AC-494D-8117-86BAC9F55BB9}" name="Column12920" dataDxfId="6887" totalsRowDxfId="6886"/>
    <tableColumn id="12942" xr3:uid="{B28F4482-ED66-420D-88F4-39BFB8F72DF1}" name="Column12921" dataDxfId="6885" totalsRowDxfId="6884"/>
    <tableColumn id="12943" xr3:uid="{2D32E138-B067-4353-89C5-6727F7D8868D}" name="Column12922" dataDxfId="6883" totalsRowDxfId="6882"/>
    <tableColumn id="12944" xr3:uid="{10187C84-5AD9-4474-94FE-65056B8D24E1}" name="Column12923" dataDxfId="6881" totalsRowDxfId="6880"/>
    <tableColumn id="12945" xr3:uid="{1D8FC9F3-E013-4B6B-9CA3-135E2A11B806}" name="Column12924" dataDxfId="6879" totalsRowDxfId="6878"/>
    <tableColumn id="12946" xr3:uid="{63C17862-5404-4F22-BB4B-531B394706D1}" name="Column12925" dataDxfId="6877" totalsRowDxfId="6876"/>
    <tableColumn id="12947" xr3:uid="{D1A68CA6-B0F6-4754-94F8-85C6978EFD9B}" name="Column12926" dataDxfId="6875" totalsRowDxfId="6874"/>
    <tableColumn id="12948" xr3:uid="{681453CF-F780-4355-8ABC-1B46864EB5FB}" name="Column12927" dataDxfId="6873" totalsRowDxfId="6872"/>
    <tableColumn id="12949" xr3:uid="{B22131D0-9956-44D2-904C-A4E0AECD224A}" name="Column12928" dataDxfId="6871" totalsRowDxfId="6870"/>
    <tableColumn id="12950" xr3:uid="{96F308A0-52E7-4C6F-A527-BA676289F92E}" name="Column12929" dataDxfId="6869" totalsRowDxfId="6868"/>
    <tableColumn id="12951" xr3:uid="{840A4D43-5CB2-4559-B09D-D2C5EBE7100C}" name="Column12930" dataDxfId="6867" totalsRowDxfId="6866"/>
    <tableColumn id="12952" xr3:uid="{A3931EE3-F703-45EE-9820-D6982955DDC7}" name="Column12931" dataDxfId="6865" totalsRowDxfId="6864"/>
    <tableColumn id="12953" xr3:uid="{438769BC-077A-42DC-A2EC-71229C66680D}" name="Column12932" dataDxfId="6863" totalsRowDxfId="6862"/>
    <tableColumn id="12954" xr3:uid="{05B1AE7B-8A49-4BAE-B2F4-A34242064C80}" name="Column12933" dataDxfId="6861" totalsRowDxfId="6860"/>
    <tableColumn id="12955" xr3:uid="{553A9FE1-918A-4AA8-AD30-282862214E2C}" name="Column12934" dataDxfId="6859" totalsRowDxfId="6858"/>
    <tableColumn id="12956" xr3:uid="{27E75796-578B-4D84-A386-CFBA2DD082AF}" name="Column12935" dataDxfId="6857" totalsRowDxfId="6856"/>
    <tableColumn id="12957" xr3:uid="{DDA68355-241C-42A7-9153-D9F7CDDB74AB}" name="Column12936" dataDxfId="6855" totalsRowDxfId="6854"/>
    <tableColumn id="12958" xr3:uid="{8486325E-710A-4379-A8E3-AFCCCF6FDD46}" name="Column12937" dataDxfId="6853" totalsRowDxfId="6852"/>
    <tableColumn id="12959" xr3:uid="{ABCCC9B3-8D20-43E6-9079-17AD45E1C70F}" name="Column12938" dataDxfId="6851" totalsRowDxfId="6850"/>
    <tableColumn id="12960" xr3:uid="{74D8A40A-E66A-4B97-87ED-F1A92557A90C}" name="Column12939" dataDxfId="6849" totalsRowDxfId="6848"/>
    <tableColumn id="12961" xr3:uid="{37A4A926-ADA6-465B-9E76-9BA883AB4A22}" name="Column12940" dataDxfId="6847" totalsRowDxfId="6846"/>
    <tableColumn id="12962" xr3:uid="{FD010494-B24C-445B-9082-625D4B24ADB5}" name="Column12941" dataDxfId="6845" totalsRowDxfId="6844"/>
    <tableColumn id="12963" xr3:uid="{A5CF3415-923B-443D-9330-0370082471BF}" name="Column12942" dataDxfId="6843" totalsRowDxfId="6842"/>
    <tableColumn id="12964" xr3:uid="{DC024774-86FB-419D-99FC-DFF945CE83B6}" name="Column12943" dataDxfId="6841" totalsRowDxfId="6840"/>
    <tableColumn id="12965" xr3:uid="{4CD579F1-50C1-4986-887D-DB2F63D9CCD8}" name="Column12944" dataDxfId="6839" totalsRowDxfId="6838"/>
    <tableColumn id="12966" xr3:uid="{C22BA77E-8C4B-4B9E-ABFC-AA5BA3F6B396}" name="Column12945" dataDxfId="6837" totalsRowDxfId="6836"/>
    <tableColumn id="12967" xr3:uid="{6CA1E8EC-9E46-4D99-8A7E-45CD0A88775C}" name="Column12946" dataDxfId="6835" totalsRowDxfId="6834"/>
    <tableColumn id="12968" xr3:uid="{164DE899-17A0-4926-8EB4-35DF84D2816A}" name="Column12947" dataDxfId="6833" totalsRowDxfId="6832"/>
    <tableColumn id="12969" xr3:uid="{3E35EBCB-18F8-4435-8695-36B19E36C5B0}" name="Column12948" dataDxfId="6831" totalsRowDxfId="6830"/>
    <tableColumn id="12970" xr3:uid="{CB1CAE0D-5DE4-49FA-B2FC-B1F5F4FD1732}" name="Column12949" dataDxfId="6829" totalsRowDxfId="6828"/>
    <tableColumn id="12971" xr3:uid="{64B525E3-33D2-4F26-81A8-CD6264E8D792}" name="Column12950" dataDxfId="6827" totalsRowDxfId="6826"/>
    <tableColumn id="12972" xr3:uid="{80D6D4FC-3C79-4DFF-87EB-3B5890420D47}" name="Column12951" dataDxfId="6825" totalsRowDxfId="6824"/>
    <tableColumn id="12973" xr3:uid="{AFDA15F9-C102-47BD-A490-5726F96E58F7}" name="Column12952" dataDxfId="6823" totalsRowDxfId="6822"/>
    <tableColumn id="12974" xr3:uid="{3A49157C-2DF2-4170-9416-6A5EF543BF6B}" name="Column12953" dataDxfId="6821" totalsRowDxfId="6820"/>
    <tableColumn id="12975" xr3:uid="{56849E20-CDC2-4047-BC9D-97C9232B6D40}" name="Column12954" dataDxfId="6819" totalsRowDxfId="6818"/>
    <tableColumn id="12976" xr3:uid="{DCE69CAE-05C1-48F6-932A-2167E2EAB0F7}" name="Column12955" dataDxfId="6817" totalsRowDxfId="6816"/>
    <tableColumn id="12977" xr3:uid="{97269D13-0916-4164-B7CA-E4EFCC0CEDB7}" name="Column12956" dataDxfId="6815" totalsRowDxfId="6814"/>
    <tableColumn id="12978" xr3:uid="{A8B8DFE4-8E0B-4808-A4F1-581958B5E94F}" name="Column12957" dataDxfId="6813" totalsRowDxfId="6812"/>
    <tableColumn id="12979" xr3:uid="{4E51D809-CF17-46FF-AF64-47C588D0ECBA}" name="Column12958" dataDxfId="6811" totalsRowDxfId="6810"/>
    <tableColumn id="12980" xr3:uid="{F254A792-FB83-4E94-B91B-EFCE913DA1F4}" name="Column12959" dataDxfId="6809" totalsRowDxfId="6808"/>
    <tableColumn id="12981" xr3:uid="{E4485BCB-C283-47B0-84A2-ED18DABB4B06}" name="Column12960" dataDxfId="6807" totalsRowDxfId="6806"/>
    <tableColumn id="12982" xr3:uid="{DB11A24F-4699-4EDB-8B03-2D1DBA2920FE}" name="Column12961" dataDxfId="6805" totalsRowDxfId="6804"/>
    <tableColumn id="12983" xr3:uid="{EEC53330-CC77-4ADA-90DA-A5E82AB38440}" name="Column12962" dataDxfId="6803" totalsRowDxfId="6802"/>
    <tableColumn id="12984" xr3:uid="{5903C0BF-E032-451A-BD73-DD023CCD9E86}" name="Column12963" dataDxfId="6801" totalsRowDxfId="6800"/>
    <tableColumn id="12985" xr3:uid="{D8D94740-1423-4176-907F-AA38C45554BE}" name="Column12964" dataDxfId="6799" totalsRowDxfId="6798"/>
    <tableColumn id="12986" xr3:uid="{391C11D0-8B29-41E1-AD70-C8D3E4A46BE9}" name="Column12965" dataDxfId="6797" totalsRowDxfId="6796"/>
    <tableColumn id="12987" xr3:uid="{D7828581-6928-4894-B6B1-7236251A3266}" name="Column12966" dataDxfId="6795" totalsRowDxfId="6794"/>
    <tableColumn id="12988" xr3:uid="{FB039110-A9B4-435D-AE6A-B7A4797AFAE6}" name="Column12967" dataDxfId="6793" totalsRowDxfId="6792"/>
    <tableColumn id="12989" xr3:uid="{C6DFC719-684E-4522-A3BF-91DA914CB036}" name="Column12968" dataDxfId="6791" totalsRowDxfId="6790"/>
    <tableColumn id="12990" xr3:uid="{D9CE0C6D-3BE5-497C-8CF2-A07BF5BCB04D}" name="Column12969" dataDxfId="6789" totalsRowDxfId="6788"/>
    <tableColumn id="12991" xr3:uid="{0CA6E0C3-5907-4C38-9642-EF2A4D227B4C}" name="Column12970" dataDxfId="6787" totalsRowDxfId="6786"/>
    <tableColumn id="12992" xr3:uid="{007D6CEB-C8E9-4526-840D-EBA90C2BF1C7}" name="Column12971" dataDxfId="6785" totalsRowDxfId="6784"/>
    <tableColumn id="12993" xr3:uid="{59F6E377-5059-4041-8890-C1E411BDD5E5}" name="Column12972" dataDxfId="6783" totalsRowDxfId="6782"/>
    <tableColumn id="12994" xr3:uid="{0B94F549-5CD5-4A32-B2E2-02290610E49A}" name="Column12973" dataDxfId="6781" totalsRowDxfId="6780"/>
    <tableColumn id="12995" xr3:uid="{8C0C9582-9FCE-4DC5-BBF0-FF654539CBE9}" name="Column12974" dataDxfId="6779" totalsRowDxfId="6778"/>
    <tableColumn id="12996" xr3:uid="{43C046F7-E846-4D35-BFE8-FD0682D552C7}" name="Column12975" dataDxfId="6777" totalsRowDxfId="6776"/>
    <tableColumn id="12997" xr3:uid="{BC79CC0C-3B75-4B09-8F98-21289D16687D}" name="Column12976" dataDxfId="6775" totalsRowDxfId="6774"/>
    <tableColumn id="12998" xr3:uid="{D7731C0E-5190-4FC2-9DCC-296E53009708}" name="Column12977" dataDxfId="6773" totalsRowDxfId="6772"/>
    <tableColumn id="12999" xr3:uid="{CF55A1CA-EC0C-4C10-865D-DE46015740B9}" name="Column12978" dataDxfId="6771" totalsRowDxfId="6770"/>
    <tableColumn id="13000" xr3:uid="{5778F72B-FE4C-41A2-A60B-BCF6C73D4DFD}" name="Column12979" dataDxfId="6769" totalsRowDxfId="6768"/>
    <tableColumn id="13001" xr3:uid="{C5E10098-B5FB-4B93-98E7-4046676FFA5E}" name="Column12980" dataDxfId="6767" totalsRowDxfId="6766"/>
    <tableColumn id="13002" xr3:uid="{66CF2FC8-665C-402C-888C-C69742F9E5B5}" name="Column12981" dataDxfId="6765" totalsRowDxfId="6764"/>
    <tableColumn id="13003" xr3:uid="{EF0A9696-D978-4316-8261-85ACBCBC3224}" name="Column12982" dataDxfId="6763" totalsRowDxfId="6762"/>
    <tableColumn id="13004" xr3:uid="{A8B302B2-66C7-4DAC-B3BD-B7FBE3BD6809}" name="Column12983" dataDxfId="6761" totalsRowDxfId="6760"/>
    <tableColumn id="13005" xr3:uid="{0C207617-A85A-4986-BAB2-7F594AD3438F}" name="Column12984" dataDxfId="6759" totalsRowDxfId="6758"/>
    <tableColumn id="13006" xr3:uid="{03D8AF10-E7AC-4634-88D6-0FF578C9BE15}" name="Column12985" dataDxfId="6757" totalsRowDxfId="6756"/>
    <tableColumn id="13007" xr3:uid="{CF52F74C-A9B2-41A2-80FE-60AA6E872DA5}" name="Column12986" dataDxfId="6755" totalsRowDxfId="6754"/>
    <tableColumn id="13008" xr3:uid="{E3338E18-B611-409B-8F78-F97BE6C7B247}" name="Column12987" dataDxfId="6753" totalsRowDxfId="6752"/>
    <tableColumn id="13009" xr3:uid="{6E8FE62F-9D8E-4523-8BB4-225A3021B122}" name="Column12988" dataDxfId="6751" totalsRowDxfId="6750"/>
    <tableColumn id="13010" xr3:uid="{33EED016-F8BD-4604-BB5E-8A1696508DAA}" name="Column12989" dataDxfId="6749" totalsRowDxfId="6748"/>
    <tableColumn id="13011" xr3:uid="{A825B737-3793-4752-AFE8-B798B011EA05}" name="Column12990" dataDxfId="6747" totalsRowDxfId="6746"/>
    <tableColumn id="13012" xr3:uid="{B2CB8352-290D-4445-BC7D-A59DF24C1F74}" name="Column12991" dataDxfId="6745" totalsRowDxfId="6744"/>
    <tableColumn id="13013" xr3:uid="{98EA2920-414E-492A-A6EF-6C6011863EC8}" name="Column12992" dataDxfId="6743" totalsRowDxfId="6742"/>
    <tableColumn id="13014" xr3:uid="{184B02B4-8D1A-4D31-B23E-59160908D3B4}" name="Column12993" dataDxfId="6741" totalsRowDxfId="6740"/>
    <tableColumn id="13015" xr3:uid="{2E0534DB-61F0-4C32-A15B-2593F7EE8370}" name="Column12994" dataDxfId="6739" totalsRowDxfId="6738"/>
    <tableColumn id="13016" xr3:uid="{C02F5950-C067-466A-B0AC-A1215AFD2EB7}" name="Column12995" dataDxfId="6737" totalsRowDxfId="6736"/>
    <tableColumn id="13017" xr3:uid="{1B8E1986-CCAB-4614-94F9-859B4418800D}" name="Column12996" dataDxfId="6735" totalsRowDxfId="6734"/>
    <tableColumn id="13018" xr3:uid="{55B8B177-C925-40C4-87B8-7CCBB3A6AE4C}" name="Column12997" dataDxfId="6733" totalsRowDxfId="6732"/>
    <tableColumn id="13019" xr3:uid="{E433DA55-2461-42B8-8B69-47A22B05EB92}" name="Column12998" dataDxfId="6731" totalsRowDxfId="6730"/>
    <tableColumn id="13020" xr3:uid="{15420BE5-6B78-4A1F-8794-ADC29486E368}" name="Column12999" dataDxfId="6729" totalsRowDxfId="6728"/>
    <tableColumn id="13021" xr3:uid="{0F968999-7EF6-4D40-8824-45A68DE0A84F}" name="Column13000" dataDxfId="6727" totalsRowDxfId="6726"/>
    <tableColumn id="13022" xr3:uid="{D7A62DEC-5CAF-40C1-A46C-E19B24010D00}" name="Column13001" dataDxfId="6725" totalsRowDxfId="6724"/>
    <tableColumn id="13023" xr3:uid="{98334E4B-2A79-4B15-A6C0-A9594DAB0850}" name="Column13002" dataDxfId="6723" totalsRowDxfId="6722"/>
    <tableColumn id="13024" xr3:uid="{2D972328-A4A1-4B5B-9B71-9A7B594AB7AA}" name="Column13003" dataDxfId="6721" totalsRowDxfId="6720"/>
    <tableColumn id="13025" xr3:uid="{76A0DF58-06C7-46F8-A667-85534BFCC821}" name="Column13004" dataDxfId="6719" totalsRowDxfId="6718"/>
    <tableColumn id="13026" xr3:uid="{B0ADC2AC-2381-44CD-9D3D-2FC7BB99A3DB}" name="Column13005" dataDxfId="6717" totalsRowDxfId="6716"/>
    <tableColumn id="13027" xr3:uid="{0015BED8-856B-4D38-96E1-FC0F813F7D10}" name="Column13006" dataDxfId="6715" totalsRowDxfId="6714"/>
    <tableColumn id="13028" xr3:uid="{B94B62E2-6027-4D7A-B045-76B8228643F8}" name="Column13007" dataDxfId="6713" totalsRowDxfId="6712"/>
    <tableColumn id="13029" xr3:uid="{2A637BFB-C5FA-4A29-8B71-AB161B7531E0}" name="Column13008" dataDxfId="6711" totalsRowDxfId="6710"/>
    <tableColumn id="13030" xr3:uid="{D1575033-649F-431C-9EBD-F671F1BB8309}" name="Column13009" dataDxfId="6709" totalsRowDxfId="6708"/>
    <tableColumn id="13031" xr3:uid="{D5308C14-89AC-4267-9FB1-A84645E34D2A}" name="Column13010" dataDxfId="6707" totalsRowDxfId="6706"/>
    <tableColumn id="13032" xr3:uid="{63E28E75-6F1F-4DE5-9E5B-1A99223E6ED8}" name="Column13011" dataDxfId="6705" totalsRowDxfId="6704"/>
    <tableColumn id="13033" xr3:uid="{C2D748F3-CFE8-457A-A6BD-CF202BF4EEF3}" name="Column13012" dataDxfId="6703" totalsRowDxfId="6702"/>
    <tableColumn id="13034" xr3:uid="{9C6D2B9F-E757-4FE7-8344-D61C21A51F2E}" name="Column13013" dataDxfId="6701" totalsRowDxfId="6700"/>
    <tableColumn id="13035" xr3:uid="{D581FF13-CFAE-4541-BD56-C765CB9B24BC}" name="Column13014" dataDxfId="6699" totalsRowDxfId="6698"/>
    <tableColumn id="13036" xr3:uid="{803B4E0E-C18E-4F8C-BA28-A4D646A65E6D}" name="Column13015" dataDxfId="6697" totalsRowDxfId="6696"/>
    <tableColumn id="13037" xr3:uid="{281CBB92-84FB-46DF-97D2-B53F911ECDFF}" name="Column13016" dataDxfId="6695" totalsRowDxfId="6694"/>
    <tableColumn id="13038" xr3:uid="{53C4E13F-56EE-4AA7-B906-9ED8236C8579}" name="Column13017" dataDxfId="6693" totalsRowDxfId="6692"/>
    <tableColumn id="13039" xr3:uid="{41C08816-90C0-47CA-8C04-A35CF619E291}" name="Column13018" dataDxfId="6691" totalsRowDxfId="6690"/>
    <tableColumn id="13040" xr3:uid="{91D30E36-58CF-450D-87DC-E2F34BEE104A}" name="Column13019" dataDxfId="6689" totalsRowDxfId="6688"/>
    <tableColumn id="13041" xr3:uid="{4A8E7F2C-A4CF-4560-9413-6F8745B1334A}" name="Column13020" dataDxfId="6687" totalsRowDxfId="6686"/>
    <tableColumn id="13042" xr3:uid="{EEA52AA6-CF9D-4ECD-8FF6-D3DF911F6DA4}" name="Column13021" dataDxfId="6685" totalsRowDxfId="6684"/>
    <tableColumn id="13043" xr3:uid="{B4FE9F17-4ED0-4918-88CE-8692E05A39D6}" name="Column13022" dataDxfId="6683" totalsRowDxfId="6682"/>
    <tableColumn id="13044" xr3:uid="{BA59E0FA-B887-4FF5-8568-7F01FA8DD42E}" name="Column13023" dataDxfId="6681" totalsRowDxfId="6680"/>
    <tableColumn id="13045" xr3:uid="{57FB170A-DF23-4C20-B76D-5FC4331EB906}" name="Column13024" dataDxfId="6679" totalsRowDxfId="6678"/>
    <tableColumn id="13046" xr3:uid="{B7A01545-42BB-4AE2-B5FC-A0C1638CDAC2}" name="Column13025" dataDxfId="6677" totalsRowDxfId="6676"/>
    <tableColumn id="13047" xr3:uid="{B8FD29CE-AD17-45C3-8B2D-5AD9D2CD6365}" name="Column13026" dataDxfId="6675" totalsRowDxfId="6674"/>
    <tableColumn id="13048" xr3:uid="{461BB8FB-9F31-4BE4-8158-A656FB57D5EC}" name="Column13027" dataDxfId="6673" totalsRowDxfId="6672"/>
    <tableColumn id="13049" xr3:uid="{D1DB2152-F315-4515-98D1-C77438070E3E}" name="Column13028" dataDxfId="6671" totalsRowDxfId="6670"/>
    <tableColumn id="13050" xr3:uid="{55DC6388-21EF-46D4-8E27-66D44A5D879E}" name="Column13029" dataDxfId="6669" totalsRowDxfId="6668"/>
    <tableColumn id="13051" xr3:uid="{EA7CC074-2DD6-4FE1-A2EC-7338ECB7AF4A}" name="Column13030" dataDxfId="6667" totalsRowDxfId="6666"/>
    <tableColumn id="13052" xr3:uid="{6E370274-55F3-47DA-809B-125A80690CBF}" name="Column13031" dataDxfId="6665" totalsRowDxfId="6664"/>
    <tableColumn id="13053" xr3:uid="{9826C32C-35DB-4FBD-BF53-22A031147D1B}" name="Column13032" dataDxfId="6663" totalsRowDxfId="6662"/>
    <tableColumn id="13054" xr3:uid="{A067FDC6-5586-4CBE-AC09-93010D09C058}" name="Column13033" dataDxfId="6661" totalsRowDxfId="6660"/>
    <tableColumn id="13055" xr3:uid="{4E58AC8D-F8F1-48E1-AA1D-35ED01AF7C45}" name="Column13034" dataDxfId="6659" totalsRowDxfId="6658"/>
    <tableColumn id="13056" xr3:uid="{2310DC61-9223-496E-BE8C-FE785048E953}" name="Column13035" dataDxfId="6657" totalsRowDxfId="6656"/>
    <tableColumn id="13057" xr3:uid="{BF0B34A1-C83E-4E44-ADAD-9C2333A74FAB}" name="Column13036" dataDxfId="6655" totalsRowDxfId="6654"/>
    <tableColumn id="13058" xr3:uid="{B765568C-C9F8-4E72-8997-91CF8B563CBB}" name="Column13037" dataDxfId="6653" totalsRowDxfId="6652"/>
    <tableColumn id="13059" xr3:uid="{763C882C-909F-4D2D-9470-9FA5A5BF0A29}" name="Column13038" dataDxfId="6651" totalsRowDxfId="6650"/>
    <tableColumn id="13060" xr3:uid="{BBD7E9F4-84E8-4038-8579-957ECC514E0E}" name="Column13039" dataDxfId="6649" totalsRowDxfId="6648"/>
    <tableColumn id="13061" xr3:uid="{39B6D07E-C8E9-46EC-A274-0A2DF52E0537}" name="Column13040" dataDxfId="6647" totalsRowDxfId="6646"/>
    <tableColumn id="13062" xr3:uid="{8F2B4D22-562A-4F7B-A774-7E732711D95E}" name="Column13041" dataDxfId="6645" totalsRowDxfId="6644"/>
    <tableColumn id="13063" xr3:uid="{0F1FE1E7-4491-436D-A918-03E03783444B}" name="Column13042" dataDxfId="6643" totalsRowDxfId="6642"/>
    <tableColumn id="13064" xr3:uid="{6CCFE4A7-17F5-4E1C-8C2A-08B9C39DE84A}" name="Column13043" dataDxfId="6641" totalsRowDxfId="6640"/>
    <tableColumn id="13065" xr3:uid="{3D4085EF-6D5F-460C-B35C-6B7776D7FCAC}" name="Column13044" dataDxfId="6639" totalsRowDxfId="6638"/>
    <tableColumn id="13066" xr3:uid="{758D26FA-103E-47EB-A0C5-4C5C28017166}" name="Column13045" dataDxfId="6637" totalsRowDxfId="6636"/>
    <tableColumn id="13067" xr3:uid="{3FB57503-9103-4E51-94EC-85DC1572C282}" name="Column13046" dataDxfId="6635" totalsRowDxfId="6634"/>
    <tableColumn id="13068" xr3:uid="{EB023D9D-F920-49C2-8C38-690DACF20D97}" name="Column13047" dataDxfId="6633" totalsRowDxfId="6632"/>
    <tableColumn id="13069" xr3:uid="{A01690B7-132B-4530-B46F-2D4271A49A64}" name="Column13048" dataDxfId="6631" totalsRowDxfId="6630"/>
    <tableColumn id="13070" xr3:uid="{A8C64283-A53D-45E1-AA0B-7DF137684061}" name="Column13049" dataDxfId="6629" totalsRowDxfId="6628"/>
    <tableColumn id="13071" xr3:uid="{771C95AA-9784-42DD-86F1-AB2605EDCA0F}" name="Column13050" dataDxfId="6627" totalsRowDxfId="6626"/>
    <tableColumn id="13072" xr3:uid="{9C5E23BC-377B-491E-80A6-3C31CBF6A16E}" name="Column13051" dataDxfId="6625" totalsRowDxfId="6624"/>
    <tableColumn id="13073" xr3:uid="{2ADE0E02-9413-4BAC-BC48-6E881E5BA4C0}" name="Column13052" dataDxfId="6623" totalsRowDxfId="6622"/>
    <tableColumn id="13074" xr3:uid="{640D5778-8786-4D96-8D91-D49C9FCB0085}" name="Column13053" dataDxfId="6621" totalsRowDxfId="6620"/>
    <tableColumn id="13075" xr3:uid="{E6CF56AB-A96C-4827-BA68-13BBC5D06875}" name="Column13054" dataDxfId="6619" totalsRowDxfId="6618"/>
    <tableColumn id="13076" xr3:uid="{EAADC67E-A26A-4AA5-A534-E0E582E735B0}" name="Column13055" dataDxfId="6617" totalsRowDxfId="6616"/>
    <tableColumn id="13077" xr3:uid="{E1CA8416-6B7D-4F2C-845A-8BBC351EF41D}" name="Column13056" dataDxfId="6615" totalsRowDxfId="6614"/>
    <tableColumn id="13078" xr3:uid="{3D3A54A5-B061-45E9-A06F-E246CF86BA8E}" name="Column13057" dataDxfId="6613" totalsRowDxfId="6612"/>
    <tableColumn id="13079" xr3:uid="{219A2A5D-60E0-480C-A3AF-7946FA0E8C22}" name="Column13058" dataDxfId="6611" totalsRowDxfId="6610"/>
    <tableColumn id="13080" xr3:uid="{037CB261-E997-422D-89F1-B923A2C44E36}" name="Column13059" dataDxfId="6609" totalsRowDxfId="6608"/>
    <tableColumn id="13081" xr3:uid="{BA15FAB5-60B4-4EAE-925E-4301E118D6EF}" name="Column13060" dataDxfId="6607" totalsRowDxfId="6606"/>
    <tableColumn id="13082" xr3:uid="{84C1A5BA-395C-4B36-B24B-178A97F677DC}" name="Column13061" dataDxfId="6605" totalsRowDxfId="6604"/>
    <tableColumn id="13083" xr3:uid="{5C0E609A-FD1C-4034-A93E-7C2C8EB94865}" name="Column13062" dataDxfId="6603" totalsRowDxfId="6602"/>
    <tableColumn id="13084" xr3:uid="{926AC7DF-6C5B-4AB0-A9EA-C967E7E616C9}" name="Column13063" dataDxfId="6601" totalsRowDxfId="6600"/>
    <tableColumn id="13085" xr3:uid="{8DFCFE76-E91B-4D9D-8F85-451F6C537AF5}" name="Column13064" dataDxfId="6599" totalsRowDxfId="6598"/>
    <tableColumn id="13086" xr3:uid="{E885CB29-E4C8-48DB-A9AD-DD3327626FE7}" name="Column13065" dataDxfId="6597" totalsRowDxfId="6596"/>
    <tableColumn id="13087" xr3:uid="{0BB5B128-661A-497C-8D8E-9EBAA500450C}" name="Column13066" dataDxfId="6595" totalsRowDxfId="6594"/>
    <tableColumn id="13088" xr3:uid="{E6BBAD34-4285-4485-B055-5796E952AE59}" name="Column13067" dataDxfId="6593" totalsRowDxfId="6592"/>
    <tableColumn id="13089" xr3:uid="{3BC0933E-1CF9-4972-A574-BA2BDC6F37AB}" name="Column13068" dataDxfId="6591" totalsRowDxfId="6590"/>
    <tableColumn id="13090" xr3:uid="{4762A892-FF76-4322-A613-24A1DD4690D5}" name="Column13069" dataDxfId="6589" totalsRowDxfId="6588"/>
    <tableColumn id="13091" xr3:uid="{D0030C69-9A8D-405F-BA62-90BD72FE67EB}" name="Column13070" dataDxfId="6587" totalsRowDxfId="6586"/>
    <tableColumn id="13092" xr3:uid="{69C31104-7654-4B1B-AD7D-DE8A5F482A88}" name="Column13071" dataDxfId="6585" totalsRowDxfId="6584"/>
    <tableColumn id="13093" xr3:uid="{A6FCEA80-B7F9-42E4-9309-AEBB914E2B53}" name="Column13072" dataDxfId="6583" totalsRowDxfId="6582"/>
    <tableColumn id="13094" xr3:uid="{7A57663C-B28C-4B5C-ADF5-BAC7BC552A1A}" name="Column13073" dataDxfId="6581" totalsRowDxfId="6580"/>
    <tableColumn id="13095" xr3:uid="{E963D23B-9E4D-4BEB-A8AB-471777E7212F}" name="Column13074" dataDxfId="6579" totalsRowDxfId="6578"/>
    <tableColumn id="13096" xr3:uid="{8DEF384E-31E2-4B95-948B-509339758DCE}" name="Column13075" dataDxfId="6577" totalsRowDxfId="6576"/>
    <tableColumn id="13097" xr3:uid="{69C843B4-1846-4A1C-8645-F54B8200323D}" name="Column13076" dataDxfId="6575" totalsRowDxfId="6574"/>
    <tableColumn id="13098" xr3:uid="{322BDC7C-A596-4CD0-B2BF-1F6BC8FE3ACB}" name="Column13077" dataDxfId="6573" totalsRowDxfId="6572"/>
    <tableColumn id="13099" xr3:uid="{4FEC56FA-5E29-45B1-99B3-0C44E6F016D5}" name="Column13078" dataDxfId="6571" totalsRowDxfId="6570"/>
    <tableColumn id="13100" xr3:uid="{717A6E75-D47F-4772-B9DF-D8E34B08B917}" name="Column13079" dataDxfId="6569" totalsRowDxfId="6568"/>
    <tableColumn id="13101" xr3:uid="{13D98587-E383-4195-8806-BAD7EC995DBA}" name="Column13080" dataDxfId="6567" totalsRowDxfId="6566"/>
    <tableColumn id="13102" xr3:uid="{0AEB0418-8F1E-4DBA-9354-4FEE2722946E}" name="Column13081" dataDxfId="6565" totalsRowDxfId="6564"/>
    <tableColumn id="13103" xr3:uid="{B0C6AC71-E37B-40AF-AF3F-F98ABA480D12}" name="Column13082" dataDxfId="6563" totalsRowDxfId="6562"/>
    <tableColumn id="13104" xr3:uid="{3CF39975-F2EC-4E8F-BACD-055B1151084F}" name="Column13083" dataDxfId="6561" totalsRowDxfId="6560"/>
    <tableColumn id="13105" xr3:uid="{74640E2F-3A35-4228-9BF6-06D248008CD9}" name="Column13084" dataDxfId="6559" totalsRowDxfId="6558"/>
    <tableColumn id="13106" xr3:uid="{FCFCFCB2-0900-421A-BCF9-D525891DDFF5}" name="Column13085" dataDxfId="6557" totalsRowDxfId="6556"/>
    <tableColumn id="13107" xr3:uid="{4D1EADD7-738D-4D13-96C9-1939BA6A8AAB}" name="Column13086" dataDxfId="6555" totalsRowDxfId="6554"/>
    <tableColumn id="13108" xr3:uid="{DB43956B-555F-40E5-B08F-00903A185BBC}" name="Column13087" dataDxfId="6553" totalsRowDxfId="6552"/>
    <tableColumn id="13109" xr3:uid="{B7273E8F-1644-4619-819E-38DAF7E737C3}" name="Column13088" dataDxfId="6551" totalsRowDxfId="6550"/>
    <tableColumn id="13110" xr3:uid="{C400E77B-AE31-4741-A450-6C448AF703A6}" name="Column13089" dataDxfId="6549" totalsRowDxfId="6548"/>
    <tableColumn id="13111" xr3:uid="{C17CB998-583E-4C21-B459-6F77EB4D9CA8}" name="Column13090" dataDxfId="6547" totalsRowDxfId="6546"/>
    <tableColumn id="13112" xr3:uid="{3480542A-667C-4B52-914B-BA013AE53F0F}" name="Column13091" dataDxfId="6545" totalsRowDxfId="6544"/>
    <tableColumn id="13113" xr3:uid="{86F07144-598E-48C0-97BE-98D627EB9E4A}" name="Column13092" dataDxfId="6543" totalsRowDxfId="6542"/>
    <tableColumn id="13114" xr3:uid="{6FC0CF16-55B9-4932-837A-3B1E0B89C8DB}" name="Column13093" dataDxfId="6541" totalsRowDxfId="6540"/>
    <tableColumn id="13115" xr3:uid="{6AB26AF3-8119-44BF-B130-62EB19BC6DFC}" name="Column13094" dataDxfId="6539" totalsRowDxfId="6538"/>
    <tableColumn id="13116" xr3:uid="{46637D19-6C65-4F68-8214-5BCAC072597F}" name="Column13095" dataDxfId="6537" totalsRowDxfId="6536"/>
    <tableColumn id="13117" xr3:uid="{20E6FC9F-AF05-439C-B0A2-173BD7748446}" name="Column13096" dataDxfId="6535" totalsRowDxfId="6534"/>
    <tableColumn id="13118" xr3:uid="{E7FEE260-7872-4523-843E-CCF86EA86B2E}" name="Column13097" dataDxfId="6533" totalsRowDxfId="6532"/>
    <tableColumn id="13119" xr3:uid="{6994BAAF-3C2F-46AA-BC42-263899E84DF6}" name="Column13098" dataDxfId="6531" totalsRowDxfId="6530"/>
    <tableColumn id="13120" xr3:uid="{4EBDE8AC-1A95-44AD-9C4F-60EED25C6AC9}" name="Column13099" dataDxfId="6529" totalsRowDxfId="6528"/>
    <tableColumn id="13121" xr3:uid="{5A244701-A29E-4030-9397-F2F140BA45A9}" name="Column13100" dataDxfId="6527" totalsRowDxfId="6526"/>
    <tableColumn id="13122" xr3:uid="{7A49BCD8-EADE-457F-9C68-909501AB038F}" name="Column13101" dataDxfId="6525" totalsRowDxfId="6524"/>
    <tableColumn id="13123" xr3:uid="{6D8DD4A6-3983-4FD4-ADF9-A77DED3A939D}" name="Column13102" dataDxfId="6523" totalsRowDxfId="6522"/>
    <tableColumn id="13124" xr3:uid="{934D34A7-9C36-41F6-AFD1-FB0BF0B9532A}" name="Column13103" dataDxfId="6521" totalsRowDxfId="6520"/>
    <tableColumn id="13125" xr3:uid="{035C06D3-5307-4BF5-9BB9-75BF6BD249D9}" name="Column13104" dataDxfId="6519" totalsRowDxfId="6518"/>
    <tableColumn id="13126" xr3:uid="{D4D155F8-A3DA-4D5B-AA49-DAA3CBB26BF2}" name="Column13105" dataDxfId="6517" totalsRowDxfId="6516"/>
    <tableColumn id="13127" xr3:uid="{99A50D18-A7D3-43BB-9B46-ECF6A0E62DFC}" name="Column13106" dataDxfId="6515" totalsRowDxfId="6514"/>
    <tableColumn id="13128" xr3:uid="{EC1D0C79-705E-4B2F-BFA1-A9164A021552}" name="Column13107" dataDxfId="6513" totalsRowDxfId="6512"/>
    <tableColumn id="13129" xr3:uid="{1182917D-884D-4368-BF71-C1066C92A17A}" name="Column13108" dataDxfId="6511" totalsRowDxfId="6510"/>
    <tableColumn id="13130" xr3:uid="{965CA475-A1CD-4D52-A88A-860602C694E9}" name="Column13109" dataDxfId="6509" totalsRowDxfId="6508"/>
    <tableColumn id="13131" xr3:uid="{D769FFDB-8AEB-45BB-A91A-D49B4D04883F}" name="Column13110" dataDxfId="6507" totalsRowDxfId="6506"/>
    <tableColumn id="13132" xr3:uid="{A1B819B7-9649-4E85-B151-3EE0B6300CF7}" name="Column13111" dataDxfId="6505" totalsRowDxfId="6504"/>
    <tableColumn id="13133" xr3:uid="{4FE1A232-E3A8-493B-8FAB-B5BEED57EED1}" name="Column13112" dataDxfId="6503" totalsRowDxfId="6502"/>
    <tableColumn id="13134" xr3:uid="{CE4DF5B9-973E-4876-9F7A-B616E545D3F4}" name="Column13113" dataDxfId="6501" totalsRowDxfId="6500"/>
    <tableColumn id="13135" xr3:uid="{B53F8252-9985-4877-9A50-7815FA549DE7}" name="Column13114" dataDxfId="6499" totalsRowDxfId="6498"/>
    <tableColumn id="13136" xr3:uid="{3E35DB07-203B-4F85-B5CC-670683D4257C}" name="Column13115" dataDxfId="6497" totalsRowDxfId="6496"/>
    <tableColumn id="13137" xr3:uid="{4D47C957-8D6E-4308-B18B-5DA313879C07}" name="Column13116" dataDxfId="6495" totalsRowDxfId="6494"/>
    <tableColumn id="13138" xr3:uid="{5D8A8C8C-E088-4681-A72F-A8147FEF8193}" name="Column13117" dataDxfId="6493" totalsRowDxfId="6492"/>
    <tableColumn id="13139" xr3:uid="{16E8E924-2CAB-4686-9B67-BE5C06FEC9F4}" name="Column13118" dataDxfId="6491" totalsRowDxfId="6490"/>
    <tableColumn id="13140" xr3:uid="{4F370DF8-80D3-4A70-89FC-9BF061904039}" name="Column13119" dataDxfId="6489" totalsRowDxfId="6488"/>
    <tableColumn id="13141" xr3:uid="{B854BC7B-26D6-484B-ADCC-DFCD91EC4099}" name="Column13120" dataDxfId="6487" totalsRowDxfId="6486"/>
    <tableColumn id="13142" xr3:uid="{7EDFB9A0-CE68-4515-9113-F1D97FB45BC5}" name="Column13121" dataDxfId="6485" totalsRowDxfId="6484"/>
    <tableColumn id="13143" xr3:uid="{8C102A4B-AEF9-4F8F-8E9D-0F205977A7E7}" name="Column13122" dataDxfId="6483" totalsRowDxfId="6482"/>
    <tableColumn id="13144" xr3:uid="{3B110809-2E6C-471F-9E17-A42757E20619}" name="Column13123" dataDxfId="6481" totalsRowDxfId="6480"/>
    <tableColumn id="13145" xr3:uid="{1596F093-2189-4E56-98E1-99CA9BFF7D4B}" name="Column13124" dataDxfId="6479" totalsRowDxfId="6478"/>
    <tableColumn id="13146" xr3:uid="{25843F5A-A889-459D-8716-770EA509DC46}" name="Column13125" dataDxfId="6477" totalsRowDxfId="6476"/>
    <tableColumn id="13147" xr3:uid="{29601A2A-EE76-4EB1-ACE7-44342E782FFA}" name="Column13126" dataDxfId="6475" totalsRowDxfId="6474"/>
    <tableColumn id="13148" xr3:uid="{176CD826-ECF3-4F12-B5E5-022974608B93}" name="Column13127" dataDxfId="6473" totalsRowDxfId="6472"/>
    <tableColumn id="13149" xr3:uid="{01DB78F8-4A8E-42EF-BB7C-8B7B662387A5}" name="Column13128" dataDxfId="6471" totalsRowDxfId="6470"/>
    <tableColumn id="13150" xr3:uid="{00C38E81-6466-426C-9A40-4C33271CA8FE}" name="Column13129" dataDxfId="6469" totalsRowDxfId="6468"/>
    <tableColumn id="13151" xr3:uid="{38DDD672-AC87-4ACB-9E45-92779369BA05}" name="Column13130" dataDxfId="6467" totalsRowDxfId="6466"/>
    <tableColumn id="13152" xr3:uid="{5971DA28-09C3-4BA7-85B0-282187F2A4A2}" name="Column13131" dataDxfId="6465" totalsRowDxfId="6464"/>
    <tableColumn id="13153" xr3:uid="{9D258EB4-05F3-4415-875A-5368129C7EDB}" name="Column13132" dataDxfId="6463" totalsRowDxfId="6462"/>
    <tableColumn id="13154" xr3:uid="{2C59EE8B-A873-4AB9-A0AB-90FEA53A1475}" name="Column13133" dataDxfId="6461" totalsRowDxfId="6460"/>
    <tableColumn id="13155" xr3:uid="{6BF1B600-0E19-40BC-8D23-1735E91D19B2}" name="Column13134" dataDxfId="6459" totalsRowDxfId="6458"/>
    <tableColumn id="13156" xr3:uid="{14B93ECC-3C9C-4DD9-BC44-ACB707C26724}" name="Column13135" dataDxfId="6457" totalsRowDxfId="6456"/>
    <tableColumn id="13157" xr3:uid="{D48E74CF-D9DF-4DCA-B07A-5A65574C3AB8}" name="Column13136" dataDxfId="6455" totalsRowDxfId="6454"/>
    <tableColumn id="13158" xr3:uid="{B850E26D-B17B-43CE-80E9-9219C80B537D}" name="Column13137" dataDxfId="6453" totalsRowDxfId="6452"/>
    <tableColumn id="13159" xr3:uid="{1073BEB4-7193-454F-B7DA-75E7471CFA46}" name="Column13138" dataDxfId="6451" totalsRowDxfId="6450"/>
    <tableColumn id="13160" xr3:uid="{EA6EE6F5-BA65-40FF-A974-2DDB91BF3C6C}" name="Column13139" dataDxfId="6449" totalsRowDxfId="6448"/>
    <tableColumn id="13161" xr3:uid="{6500CBE0-D183-4E11-A565-E0320E33CC06}" name="Column13140" dataDxfId="6447" totalsRowDxfId="6446"/>
    <tableColumn id="13162" xr3:uid="{8EE48A73-CBB7-4C99-B60D-9AC0C1E383D0}" name="Column13141" dataDxfId="6445" totalsRowDxfId="6444"/>
    <tableColumn id="13163" xr3:uid="{4AEACEE1-AB87-42A5-8F05-8B9923745BBC}" name="Column13142" dataDxfId="6443" totalsRowDxfId="6442"/>
    <tableColumn id="13164" xr3:uid="{FDF206D2-BFD4-4133-95CA-266AF3D6F00D}" name="Column13143" dataDxfId="6441" totalsRowDxfId="6440"/>
    <tableColumn id="13165" xr3:uid="{2235F948-D88C-4CA7-B697-E53EC84D9505}" name="Column13144" dataDxfId="6439" totalsRowDxfId="6438"/>
    <tableColumn id="13166" xr3:uid="{DC6C5D09-61F5-4678-857C-BD512727AFB0}" name="Column13145" dataDxfId="6437" totalsRowDxfId="6436"/>
    <tableColumn id="13167" xr3:uid="{26DA8602-BD35-4D0A-8D59-8D54A074C4C9}" name="Column13146" dataDxfId="6435" totalsRowDxfId="6434"/>
    <tableColumn id="13168" xr3:uid="{D35F232C-9826-4CB2-88E0-5F500A4FB6C7}" name="Column13147" dataDxfId="6433" totalsRowDxfId="6432"/>
    <tableColumn id="13169" xr3:uid="{AC7EFA46-0DAC-4F23-968F-22BAAB3724B2}" name="Column13148" dataDxfId="6431" totalsRowDxfId="6430"/>
    <tableColumn id="13170" xr3:uid="{23F74438-7D5D-4AF1-AAFE-133C34424D24}" name="Column13149" dataDxfId="6429" totalsRowDxfId="6428"/>
    <tableColumn id="13171" xr3:uid="{67658AF4-1E96-475F-BB0F-947E22F012D3}" name="Column13150" dataDxfId="6427" totalsRowDxfId="6426"/>
    <tableColumn id="13172" xr3:uid="{3FE0C9CA-E5A8-4499-A5F2-D97EA2185EE6}" name="Column13151" dataDxfId="6425" totalsRowDxfId="6424"/>
    <tableColumn id="13173" xr3:uid="{0835AFF5-5792-4F07-92C6-F7175E8FB82A}" name="Column13152" dataDxfId="6423" totalsRowDxfId="6422"/>
    <tableColumn id="13174" xr3:uid="{CE792539-BE7E-4890-868F-329D7F4C65F9}" name="Column13153" dataDxfId="6421" totalsRowDxfId="6420"/>
    <tableColumn id="13175" xr3:uid="{1D77267C-82B3-40FA-AFAD-5420EA44367E}" name="Column13154" dataDxfId="6419" totalsRowDxfId="6418"/>
    <tableColumn id="13176" xr3:uid="{D54E6C56-55CC-463A-A86C-145F7584EC65}" name="Column13155" dataDxfId="6417" totalsRowDxfId="6416"/>
    <tableColumn id="13177" xr3:uid="{A928FB4E-4160-49BE-B8E5-D475345CDD4A}" name="Column13156" dataDxfId="6415" totalsRowDxfId="6414"/>
    <tableColumn id="13178" xr3:uid="{9181792F-295A-43D1-B074-DD90C2CAB485}" name="Column13157" dataDxfId="6413" totalsRowDxfId="6412"/>
    <tableColumn id="13179" xr3:uid="{CF7B7FBA-5CBF-4DE7-AC0B-3C411B6B96B6}" name="Column13158" dataDxfId="6411" totalsRowDxfId="6410"/>
    <tableColumn id="13180" xr3:uid="{028F5651-ADBF-4DD8-913B-7651A68FE735}" name="Column13159" dataDxfId="6409" totalsRowDxfId="6408"/>
    <tableColumn id="13181" xr3:uid="{8567AF4D-F84C-45A9-A907-ACFF56361ADA}" name="Column13160" dataDxfId="6407" totalsRowDxfId="6406"/>
    <tableColumn id="13182" xr3:uid="{D486D9FD-C420-408A-AF26-C96BEF4EEE14}" name="Column13161" dataDxfId="6405" totalsRowDxfId="6404"/>
    <tableColumn id="13183" xr3:uid="{72F505E8-E6A1-4F58-9D17-B1DBB17AB89D}" name="Column13162" dataDxfId="6403" totalsRowDxfId="6402"/>
    <tableColumn id="13184" xr3:uid="{1146EE75-A42D-4766-8162-92C9E64C16D4}" name="Column13163" dataDxfId="6401" totalsRowDxfId="6400"/>
    <tableColumn id="13185" xr3:uid="{E4B83FDF-540C-42F8-A407-64F3F9FE65D8}" name="Column13164" dataDxfId="6399" totalsRowDxfId="6398"/>
    <tableColumn id="13186" xr3:uid="{74AD5411-D23B-41D8-A588-73D3A8D791AF}" name="Column13165" dataDxfId="6397" totalsRowDxfId="6396"/>
    <tableColumn id="13187" xr3:uid="{A1B796A2-79F0-432F-9F29-5A73F5602B76}" name="Column13166" dataDxfId="6395" totalsRowDxfId="6394"/>
    <tableColumn id="13188" xr3:uid="{F772A2E0-5863-470D-926A-7A7E0BD10A6F}" name="Column13167" dataDxfId="6393" totalsRowDxfId="6392"/>
    <tableColumn id="13189" xr3:uid="{95D69228-642A-4B8C-8023-9241E9C1C070}" name="Column13168" dataDxfId="6391" totalsRowDxfId="6390"/>
    <tableColumn id="13190" xr3:uid="{D696C196-1AB4-4624-B39C-51C19B77498E}" name="Column13169" dataDxfId="6389" totalsRowDxfId="6388"/>
    <tableColumn id="13191" xr3:uid="{26C24CDE-EB91-4D1B-8D64-193D36B8E2AA}" name="Column13170" dataDxfId="6387" totalsRowDxfId="6386"/>
    <tableColumn id="13192" xr3:uid="{872B08B6-0ECF-4C42-8D8A-3344C81763B2}" name="Column13171" dataDxfId="6385" totalsRowDxfId="6384"/>
    <tableColumn id="13193" xr3:uid="{998E81F4-4D59-48E6-99E8-B2E1B0BC0D6A}" name="Column13172" dataDxfId="6383" totalsRowDxfId="6382"/>
    <tableColumn id="13194" xr3:uid="{71E5DBF9-D1F2-40CE-BD6D-D41C1A6A04D2}" name="Column13173" dataDxfId="6381" totalsRowDxfId="6380"/>
    <tableColumn id="13195" xr3:uid="{8563C9B0-473D-45E8-A3C3-397F1DEBB366}" name="Column13174" dataDxfId="6379" totalsRowDxfId="6378"/>
    <tableColumn id="13196" xr3:uid="{71104B6C-69CD-4D49-8366-5FBA6BAD2539}" name="Column13175" dataDxfId="6377" totalsRowDxfId="6376"/>
    <tableColumn id="13197" xr3:uid="{B4F0A38C-3250-45B6-8B92-18DFC0F7D415}" name="Column13176" dataDxfId="6375" totalsRowDxfId="6374"/>
    <tableColumn id="13198" xr3:uid="{9A7FC816-982B-4EE3-BA3B-A303346402C3}" name="Column13177" dataDxfId="6373" totalsRowDxfId="6372"/>
    <tableColumn id="13199" xr3:uid="{B9689BA7-2287-4782-AC78-0AFABEA04F40}" name="Column13178" dataDxfId="6371" totalsRowDxfId="6370"/>
    <tableColumn id="13200" xr3:uid="{1137864B-A821-43CD-8B18-DA79FB193710}" name="Column13179" dataDxfId="6369" totalsRowDxfId="6368"/>
    <tableColumn id="13201" xr3:uid="{602691C3-A929-4752-80BE-F7C17281BAF3}" name="Column13180" dataDxfId="6367" totalsRowDxfId="6366"/>
    <tableColumn id="13202" xr3:uid="{29702AF1-F3E1-4B48-8392-C3BB36440CA7}" name="Column13181" dataDxfId="6365" totalsRowDxfId="6364"/>
    <tableColumn id="13203" xr3:uid="{10A5B24F-5343-4CB6-933C-BD1F71CB48A1}" name="Column13182" dataDxfId="6363" totalsRowDxfId="6362"/>
    <tableColumn id="13204" xr3:uid="{61648563-AD85-49A9-A6A1-ED2878F81A7A}" name="Column13183" dataDxfId="6361" totalsRowDxfId="6360"/>
    <tableColumn id="13205" xr3:uid="{112EA5B5-2D1C-43A3-A9F8-D9B54FE4983F}" name="Column13184" dataDxfId="6359" totalsRowDxfId="6358"/>
    <tableColumn id="13206" xr3:uid="{6E9B7BFC-7229-4977-A02B-1252114C7781}" name="Column13185" dataDxfId="6357" totalsRowDxfId="6356"/>
    <tableColumn id="13207" xr3:uid="{072248A2-D9B1-4D22-BC3C-833098868AEA}" name="Column13186" dataDxfId="6355" totalsRowDxfId="6354"/>
    <tableColumn id="13208" xr3:uid="{0B734EB2-5131-4514-9AA9-719A713B2F54}" name="Column13187" dataDxfId="6353" totalsRowDxfId="6352"/>
    <tableColumn id="13209" xr3:uid="{ACBF1834-9FE7-4D12-B3A3-2F3F37FFDD6F}" name="Column13188" dataDxfId="6351" totalsRowDxfId="6350"/>
    <tableColumn id="13210" xr3:uid="{0CF1D5D0-D65D-491F-B322-B42AB0D75CCE}" name="Column13189" dataDxfId="6349" totalsRowDxfId="6348"/>
    <tableColumn id="13211" xr3:uid="{AA611F90-25C3-409C-B6AA-224C6E1E69E7}" name="Column13190" dataDxfId="6347" totalsRowDxfId="6346"/>
    <tableColumn id="13212" xr3:uid="{BBD0C87A-3915-4918-BD81-5330ACF18848}" name="Column13191" dataDxfId="6345" totalsRowDxfId="6344"/>
    <tableColumn id="13213" xr3:uid="{3CCF5C2A-4249-47D2-89B5-C02D34FDDE2A}" name="Column13192" dataDxfId="6343" totalsRowDxfId="6342"/>
    <tableColumn id="13214" xr3:uid="{0CD972D6-D815-473F-B46C-996C6EBB3670}" name="Column13193" dataDxfId="6341" totalsRowDxfId="6340"/>
    <tableColumn id="13215" xr3:uid="{6C7BFC8A-320C-44C7-AFBA-DCA561CEB263}" name="Column13194" dataDxfId="6339" totalsRowDxfId="6338"/>
    <tableColumn id="13216" xr3:uid="{5C3F5409-8BE4-4ADB-A6F2-35F10819D7E5}" name="Column13195" dataDxfId="6337" totalsRowDxfId="6336"/>
    <tableColumn id="13217" xr3:uid="{C8DD7C26-BF94-4BEC-B89A-D1FDBD47C696}" name="Column13196" dataDxfId="6335" totalsRowDxfId="6334"/>
    <tableColumn id="13218" xr3:uid="{777AE232-A2D1-4DE2-A1DD-C2F5374B682B}" name="Column13197" dataDxfId="6333" totalsRowDxfId="6332"/>
    <tableColumn id="13219" xr3:uid="{7ECA9AEC-C59F-4796-8062-4DB73ED1DC63}" name="Column13198" dataDxfId="6331" totalsRowDxfId="6330"/>
    <tableColumn id="13220" xr3:uid="{34E0B6D9-9732-466B-AD26-33FC9E2A3B62}" name="Column13199" dataDxfId="6329" totalsRowDxfId="6328"/>
    <tableColumn id="13221" xr3:uid="{41BCAA78-A5A7-4F29-80E4-481DB71D5D9A}" name="Column13200" dataDxfId="6327" totalsRowDxfId="6326"/>
    <tableColumn id="13222" xr3:uid="{FF90BC55-E9FF-4F58-9397-21C5EBEEDC1B}" name="Column13201" dataDxfId="6325" totalsRowDxfId="6324"/>
    <tableColumn id="13223" xr3:uid="{E274C7B4-9A37-4069-A966-64ABA75EE7A6}" name="Column13202" dataDxfId="6323" totalsRowDxfId="6322"/>
    <tableColumn id="13224" xr3:uid="{E88AA240-A559-444B-89B4-FA0C7E51294C}" name="Column13203" dataDxfId="6321" totalsRowDxfId="6320"/>
    <tableColumn id="13225" xr3:uid="{3B2C5928-7C95-47F6-8AAA-94F33980190B}" name="Column13204" dataDxfId="6319" totalsRowDxfId="6318"/>
    <tableColumn id="13226" xr3:uid="{2169B660-4944-4263-B358-68CE758DE5AF}" name="Column13205" dataDxfId="6317" totalsRowDxfId="6316"/>
    <tableColumn id="13227" xr3:uid="{B50DE769-5FA0-4A0F-AC3C-2F70B8CDDDAB}" name="Column13206" dataDxfId="6315" totalsRowDxfId="6314"/>
    <tableColumn id="13228" xr3:uid="{D637C951-69D8-4F0A-AFFB-39F376B38EA6}" name="Column13207" dataDxfId="6313" totalsRowDxfId="6312"/>
    <tableColumn id="13229" xr3:uid="{390F7907-F74F-4805-ACCF-D81245A6C896}" name="Column13208" dataDxfId="6311" totalsRowDxfId="6310"/>
    <tableColumn id="13230" xr3:uid="{03365F09-30C0-46F5-8856-DFF94DC1CFD9}" name="Column13209" dataDxfId="6309" totalsRowDxfId="6308"/>
    <tableColumn id="13231" xr3:uid="{C07B8C4F-30F6-40D4-8A25-D54335F55B0D}" name="Column13210" dataDxfId="6307" totalsRowDxfId="6306"/>
    <tableColumn id="13232" xr3:uid="{2C34E610-3971-4598-A839-A71CE1E33676}" name="Column13211" dataDxfId="6305" totalsRowDxfId="6304"/>
    <tableColumn id="13233" xr3:uid="{FD177636-CEFB-42CD-9DAD-8AD2A6B4C50A}" name="Column13212" dataDxfId="6303" totalsRowDxfId="6302"/>
    <tableColumn id="13234" xr3:uid="{49F0E14D-6D42-4807-ABBA-2751DE460386}" name="Column13213" dataDxfId="6301" totalsRowDxfId="6300"/>
    <tableColumn id="13235" xr3:uid="{A0D10AA9-BA70-4203-B0EA-BB792E1B060D}" name="Column13214" dataDxfId="6299" totalsRowDxfId="6298"/>
    <tableColumn id="13236" xr3:uid="{FF39DA98-3A23-487E-BFC4-5932CB26B4D5}" name="Column13215" dataDxfId="6297" totalsRowDxfId="6296"/>
    <tableColumn id="13237" xr3:uid="{AC03882E-44E7-47FE-848A-ED54A0A35DDE}" name="Column13216" dataDxfId="6295" totalsRowDxfId="6294"/>
    <tableColumn id="13238" xr3:uid="{DFA5D452-1412-4D86-9C30-25813AEF8FAE}" name="Column13217" dataDxfId="6293" totalsRowDxfId="6292"/>
    <tableColumn id="13239" xr3:uid="{E156DE95-6891-4ADC-8E78-B4E4B76DEEF5}" name="Column13218" dataDxfId="6291" totalsRowDxfId="6290"/>
    <tableColumn id="13240" xr3:uid="{97FFA254-873C-417F-B17E-C033BB3D10E0}" name="Column13219" dataDxfId="6289" totalsRowDxfId="6288"/>
    <tableColumn id="13241" xr3:uid="{DC39D9F8-6A25-4CD7-BF74-F36F1B9B8A95}" name="Column13220" dataDxfId="6287" totalsRowDxfId="6286"/>
    <tableColumn id="13242" xr3:uid="{F40B878F-4B5C-4F0D-B6D2-1B6BA69B56DD}" name="Column13221" dataDxfId="6285" totalsRowDxfId="6284"/>
    <tableColumn id="13243" xr3:uid="{1AA4CEA1-1A2B-4354-9C67-1CA5D8E939C0}" name="Column13222" dataDxfId="6283" totalsRowDxfId="6282"/>
    <tableColumn id="13244" xr3:uid="{0133B14F-7E4C-43E2-9DC8-A35B8FADF927}" name="Column13223" dataDxfId="6281" totalsRowDxfId="6280"/>
    <tableColumn id="13245" xr3:uid="{79F6DAC1-457E-4FBB-B3BF-4E4D5D581D7C}" name="Column13224" dataDxfId="6279" totalsRowDxfId="6278"/>
    <tableColumn id="13246" xr3:uid="{4C005F35-9379-4551-A2B7-DAEE3062B991}" name="Column13225" dataDxfId="6277" totalsRowDxfId="6276"/>
    <tableColumn id="13247" xr3:uid="{FA752A84-08F5-4645-9AB8-C5AB51D4D03C}" name="Column13226" dataDxfId="6275" totalsRowDxfId="6274"/>
    <tableColumn id="13248" xr3:uid="{BA69CBEF-8B17-47CC-A49A-F93E30DBED76}" name="Column13227" dataDxfId="6273" totalsRowDxfId="6272"/>
    <tableColumn id="13249" xr3:uid="{910A6211-CDE4-4B6F-971F-F828583D629E}" name="Column13228" dataDxfId="6271" totalsRowDxfId="6270"/>
    <tableColumn id="13250" xr3:uid="{3D09BABC-A0A8-4886-A25E-1A35C7282F7A}" name="Column13229" dataDxfId="6269" totalsRowDxfId="6268"/>
    <tableColumn id="13251" xr3:uid="{F9F4CC5A-93BE-4D4D-AB02-9C5F3664EC63}" name="Column13230" dataDxfId="6267" totalsRowDxfId="6266"/>
    <tableColumn id="13252" xr3:uid="{D5780107-3B1A-42A5-8313-FEC660508479}" name="Column13231" dataDxfId="6265" totalsRowDxfId="6264"/>
    <tableColumn id="13253" xr3:uid="{63C9EB3A-3273-4FB6-9430-C5B5DF492E39}" name="Column13232" dataDxfId="6263" totalsRowDxfId="6262"/>
    <tableColumn id="13254" xr3:uid="{7403393F-6D61-4DEC-B4ED-D04FAC7DD60D}" name="Column13233" dataDxfId="6261" totalsRowDxfId="6260"/>
    <tableColumn id="13255" xr3:uid="{F5CB8798-67A0-434B-85DA-00F1A195FF97}" name="Column13234" dataDxfId="6259" totalsRowDxfId="6258"/>
    <tableColumn id="13256" xr3:uid="{68FA29DA-BCD2-42AB-A1B0-6D193EA65183}" name="Column13235" dataDxfId="6257" totalsRowDxfId="6256"/>
    <tableColumn id="13257" xr3:uid="{D8273208-6647-48D2-97BC-8BB518AED885}" name="Column13236" dataDxfId="6255" totalsRowDxfId="6254"/>
    <tableColumn id="13258" xr3:uid="{5E869012-9135-456F-AC16-FDDE3884178F}" name="Column13237" dataDxfId="6253" totalsRowDxfId="6252"/>
    <tableColumn id="13259" xr3:uid="{FF1B1C81-89E5-406D-ACC0-58953FE41672}" name="Column13238" dataDxfId="6251" totalsRowDxfId="6250"/>
    <tableColumn id="13260" xr3:uid="{65116ACF-3ECD-4E3D-992A-8783DCB56CFC}" name="Column13239" dataDxfId="6249" totalsRowDxfId="6248"/>
    <tableColumn id="13261" xr3:uid="{26A364FC-6AAD-4D42-B508-7CF93DCD125A}" name="Column13240" dataDxfId="6247" totalsRowDxfId="6246"/>
    <tableColumn id="13262" xr3:uid="{211B5CDD-7541-4D90-8C0F-71AB36531B79}" name="Column13241" dataDxfId="6245" totalsRowDxfId="6244"/>
    <tableColumn id="13263" xr3:uid="{3B3708FA-E4F3-4302-BD9C-E3CBBD5F70C8}" name="Column13242" dataDxfId="6243" totalsRowDxfId="6242"/>
    <tableColumn id="13264" xr3:uid="{223C1405-F35E-4735-8359-DC43FEFBB4C7}" name="Column13243" dataDxfId="6241" totalsRowDxfId="6240"/>
    <tableColumn id="13265" xr3:uid="{DDF352EF-E592-43C1-BEA3-4F442F156A91}" name="Column13244" dataDxfId="6239" totalsRowDxfId="6238"/>
    <tableColumn id="13266" xr3:uid="{63FDBC66-CE1E-46FD-93D1-173DBD3D96E0}" name="Column13245" dataDxfId="6237" totalsRowDxfId="6236"/>
    <tableColumn id="13267" xr3:uid="{63981A43-CA10-41FB-904E-47E53F8FCC33}" name="Column13246" dataDxfId="6235" totalsRowDxfId="6234"/>
    <tableColumn id="13268" xr3:uid="{F773E011-3871-4C29-9D4D-31D10CCDDD20}" name="Column13247" dataDxfId="6233" totalsRowDxfId="6232"/>
    <tableColumn id="13269" xr3:uid="{A8A4D6C1-BF5F-417B-BF9E-BFBF38E2ECD0}" name="Column13248" dataDxfId="6231" totalsRowDxfId="6230"/>
    <tableColumn id="13270" xr3:uid="{D12DC4E7-FA53-4CF3-9E90-F630250F55FE}" name="Column13249" dataDxfId="6229" totalsRowDxfId="6228"/>
    <tableColumn id="13271" xr3:uid="{BA1510B2-E5F5-4DFE-A99A-D488320B9D66}" name="Column13250" dataDxfId="6227" totalsRowDxfId="6226"/>
    <tableColumn id="13272" xr3:uid="{11C3074F-4193-47B8-A3DC-665F1C90F758}" name="Column13251" dataDxfId="6225" totalsRowDxfId="6224"/>
    <tableColumn id="13273" xr3:uid="{EBE83358-E152-4001-945C-4E576D9994AD}" name="Column13252" dataDxfId="6223" totalsRowDxfId="6222"/>
    <tableColumn id="13274" xr3:uid="{362032D9-6ED6-4755-8D71-4D82A376DF33}" name="Column13253" dataDxfId="6221" totalsRowDxfId="6220"/>
    <tableColumn id="13275" xr3:uid="{E3B46B73-52A5-40E4-91B0-75EE0685BAB4}" name="Column13254" dataDxfId="6219" totalsRowDxfId="6218"/>
    <tableColumn id="13276" xr3:uid="{3F2B9DE2-351B-4663-BABD-1EEA409C1540}" name="Column13255" dataDxfId="6217" totalsRowDxfId="6216"/>
    <tableColumn id="13277" xr3:uid="{D3660FD9-06BB-4105-BBC5-379BEB92D8D7}" name="Column13256" dataDxfId="6215" totalsRowDxfId="6214"/>
    <tableColumn id="13278" xr3:uid="{F2720F51-0A85-48B6-A9AA-EDAF96E1116B}" name="Column13257" dataDxfId="6213" totalsRowDxfId="6212"/>
    <tableColumn id="13279" xr3:uid="{923CD03F-329E-44D6-9F44-BC7DA38187EE}" name="Column13258" dataDxfId="6211" totalsRowDxfId="6210"/>
    <tableColumn id="13280" xr3:uid="{2E3A6EC9-D376-4D67-BD86-E9FA79BDE6D8}" name="Column13259" dataDxfId="6209" totalsRowDxfId="6208"/>
    <tableColumn id="13281" xr3:uid="{584D0128-A9E1-4D7E-AEBC-91AB3F8FAA71}" name="Column13260" dataDxfId="6207" totalsRowDxfId="6206"/>
    <tableColumn id="13282" xr3:uid="{0535D8E7-9E04-4A5D-9013-773A82F1556A}" name="Column13261" dataDxfId="6205" totalsRowDxfId="6204"/>
    <tableColumn id="13283" xr3:uid="{C1BA2152-6C9B-426F-87EB-72D8BC1D23A8}" name="Column13262" dataDxfId="6203" totalsRowDxfId="6202"/>
    <tableColumn id="13284" xr3:uid="{7ABBD466-5E21-416D-9C95-C10345F943EC}" name="Column13263" dataDxfId="6201" totalsRowDxfId="6200"/>
    <tableColumn id="13285" xr3:uid="{0B0CD84B-6E89-4FF2-A76D-97C69A10737E}" name="Column13264" dataDxfId="6199" totalsRowDxfId="6198"/>
    <tableColumn id="13286" xr3:uid="{9BB3B0E4-1F27-40BE-BF7E-215D5021519F}" name="Column13265" dataDxfId="6197" totalsRowDxfId="6196"/>
    <tableColumn id="13287" xr3:uid="{A51A1C1F-0A7D-4581-9E3F-D6E8666DE891}" name="Column13266" dataDxfId="6195" totalsRowDxfId="6194"/>
    <tableColumn id="13288" xr3:uid="{C88000ED-B35C-41C3-BBF6-B9529AD35758}" name="Column13267" dataDxfId="6193" totalsRowDxfId="6192"/>
    <tableColumn id="13289" xr3:uid="{0252E907-BDEC-4A04-BBB2-E63AD67F413D}" name="Column13268" dataDxfId="6191" totalsRowDxfId="6190"/>
    <tableColumn id="13290" xr3:uid="{28CD7D02-C38B-4E3C-9C66-F34EDFF4F2BA}" name="Column13269" dataDxfId="6189" totalsRowDxfId="6188"/>
    <tableColumn id="13291" xr3:uid="{C6A9DAA5-B2BA-4DCF-96DE-EEAD011BA902}" name="Column13270" dataDxfId="6187" totalsRowDxfId="6186"/>
    <tableColumn id="13292" xr3:uid="{25667888-4BBB-45A1-8FE4-BC8D5107AD78}" name="Column13271" dataDxfId="6185" totalsRowDxfId="6184"/>
    <tableColumn id="13293" xr3:uid="{F28937D9-CA49-4A75-9BC6-34D55ECE574D}" name="Column13272" dataDxfId="6183" totalsRowDxfId="6182"/>
    <tableColumn id="13294" xr3:uid="{7CDC50DA-5F8C-49E3-98F1-F0DA7703E1F8}" name="Column13273" dataDxfId="6181" totalsRowDxfId="6180"/>
    <tableColumn id="13295" xr3:uid="{07D5EC13-E7EE-4FEC-ABF6-9459792A490F}" name="Column13274" dataDxfId="6179" totalsRowDxfId="6178"/>
    <tableColumn id="13296" xr3:uid="{21281F2C-4A57-4F8C-90B3-FBFBEB452A0A}" name="Column13275" dataDxfId="6177" totalsRowDxfId="6176"/>
    <tableColumn id="13297" xr3:uid="{447C6B9E-97E5-4661-ABD1-F5FCC46B98E7}" name="Column13276" dataDxfId="6175" totalsRowDxfId="6174"/>
    <tableColumn id="13298" xr3:uid="{5AC32220-0435-45BD-959D-6F4325EC206F}" name="Column13277" dataDxfId="6173" totalsRowDxfId="6172"/>
    <tableColumn id="13299" xr3:uid="{292E3559-40C0-425F-A1F2-5F0FB5EA4517}" name="Column13278" dataDxfId="6171" totalsRowDxfId="6170"/>
    <tableColumn id="13300" xr3:uid="{74FD5BFC-C101-4A39-893F-993648515E4A}" name="Column13279" dataDxfId="6169" totalsRowDxfId="6168"/>
    <tableColumn id="13301" xr3:uid="{BF65A66B-229F-403D-8E8B-92B03FAB312A}" name="Column13280" dataDxfId="6167" totalsRowDxfId="6166"/>
    <tableColumn id="13302" xr3:uid="{7062B0EC-A713-483B-96DE-7B2F45B482A9}" name="Column13281" dataDxfId="6165" totalsRowDxfId="6164"/>
    <tableColumn id="13303" xr3:uid="{9B2FD89F-D80D-4863-BCBC-547AFF9210F6}" name="Column13282" dataDxfId="6163" totalsRowDxfId="6162"/>
    <tableColumn id="13304" xr3:uid="{F703FD87-8F04-4492-A2CD-E0CF2F475942}" name="Column13283" dataDxfId="6161" totalsRowDxfId="6160"/>
    <tableColumn id="13305" xr3:uid="{342DB3D5-2BF9-48DE-A8D2-404965748CD4}" name="Column13284" dataDxfId="6159" totalsRowDxfId="6158"/>
    <tableColumn id="13306" xr3:uid="{07524B81-B3A9-499E-9D23-B12FBB6520F6}" name="Column13285" dataDxfId="6157" totalsRowDxfId="6156"/>
    <tableColumn id="13307" xr3:uid="{789D7314-7C2E-4684-B3DA-3F03F9ACC1E3}" name="Column13286" dataDxfId="6155" totalsRowDxfId="6154"/>
    <tableColumn id="13308" xr3:uid="{8ABDF33C-D63C-418E-934B-2BB12B1A252B}" name="Column13287" dataDxfId="6153" totalsRowDxfId="6152"/>
    <tableColumn id="13309" xr3:uid="{20202ECF-0B98-45CD-B39C-12479CB37A34}" name="Column13288" dataDxfId="6151" totalsRowDxfId="6150"/>
    <tableColumn id="13310" xr3:uid="{BC1137DE-0052-4BF2-86EC-CA33660E2E7F}" name="Column13289" dataDxfId="6149" totalsRowDxfId="6148"/>
    <tableColumn id="13311" xr3:uid="{EA101E36-3419-4872-8E24-54677259BA5B}" name="Column13290" dataDxfId="6147" totalsRowDxfId="6146"/>
    <tableColumn id="13312" xr3:uid="{5F746FCB-EAF9-4207-A47A-47A5AEF7B8BA}" name="Column13291" dataDxfId="6145" totalsRowDxfId="6144"/>
    <tableColumn id="13313" xr3:uid="{20628F17-CFFC-4AEC-8390-43631C463E2E}" name="Column13292" dataDxfId="6143" totalsRowDxfId="6142"/>
    <tableColumn id="13314" xr3:uid="{9A9ED576-62DC-4A1C-8EDF-F5E8C68B864C}" name="Column13293" dataDxfId="6141" totalsRowDxfId="6140"/>
    <tableColumn id="13315" xr3:uid="{C5478B0E-3E5F-4F6E-9B53-6F1D6774BB31}" name="Column13294" dataDxfId="6139" totalsRowDxfId="6138"/>
    <tableColumn id="13316" xr3:uid="{3FF32098-9473-48E2-8A9D-CF9537EEEA49}" name="Column13295" dataDxfId="6137" totalsRowDxfId="6136"/>
    <tableColumn id="13317" xr3:uid="{AC7F1F05-34AD-4C64-8BBD-2A580BD85CB7}" name="Column13296" dataDxfId="6135" totalsRowDxfId="6134"/>
    <tableColumn id="13318" xr3:uid="{E3BB39F2-62CF-4F6D-AD3C-1E6F16F71F19}" name="Column13297" dataDxfId="6133" totalsRowDxfId="6132"/>
    <tableColumn id="13319" xr3:uid="{1ECB6970-83BA-4CC2-A02D-3B90834CD221}" name="Column13298" dataDxfId="6131" totalsRowDxfId="6130"/>
    <tableColumn id="13320" xr3:uid="{5101C1F3-C35C-4407-89C7-5463EEE36C72}" name="Column13299" dataDxfId="6129" totalsRowDxfId="6128"/>
    <tableColumn id="13321" xr3:uid="{3B9D3625-82E4-4785-B960-BA87B733D0DE}" name="Column13300" dataDxfId="6127" totalsRowDxfId="6126"/>
    <tableColumn id="13322" xr3:uid="{EEAC8FD5-354A-4153-AE9F-30A024A64386}" name="Column13301" dataDxfId="6125" totalsRowDxfId="6124"/>
    <tableColumn id="13323" xr3:uid="{6691E53B-795D-475D-92DE-0A7A11EC4B4A}" name="Column13302" dataDxfId="6123" totalsRowDxfId="6122"/>
    <tableColumn id="13324" xr3:uid="{F1FB3EA3-DBF5-4565-885D-E6CB465EF2E2}" name="Column13303" dataDxfId="6121" totalsRowDxfId="6120"/>
    <tableColumn id="13325" xr3:uid="{9980B131-F565-4E10-9A46-13EFD019031A}" name="Column13304" dataDxfId="6119" totalsRowDxfId="6118"/>
    <tableColumn id="13326" xr3:uid="{36E1166F-36EC-4E19-8211-2B7D34B43BBB}" name="Column13305" dataDxfId="6117" totalsRowDxfId="6116"/>
    <tableColumn id="13327" xr3:uid="{712066F5-1C1F-4588-966C-C9B76E97C0D9}" name="Column13306" dataDxfId="6115" totalsRowDxfId="6114"/>
    <tableColumn id="13328" xr3:uid="{BCDA8A30-D453-4FAD-BED1-7C7015FE6263}" name="Column13307" dataDxfId="6113" totalsRowDxfId="6112"/>
    <tableColumn id="13329" xr3:uid="{D6E710A0-F17D-4EE1-9ECD-63935C12D0D4}" name="Column13308" dataDxfId="6111" totalsRowDxfId="6110"/>
    <tableColumn id="13330" xr3:uid="{B948C763-7489-4163-A957-27662BA614F9}" name="Column13309" dataDxfId="6109" totalsRowDxfId="6108"/>
    <tableColumn id="13331" xr3:uid="{66B0745A-5AAC-40D6-A3A0-23B2C62ECD73}" name="Column13310" dataDxfId="6107" totalsRowDxfId="6106"/>
    <tableColumn id="13332" xr3:uid="{1D919AA4-CD90-46DC-8703-E4D2112CE0D3}" name="Column13311" dataDxfId="6105" totalsRowDxfId="6104"/>
    <tableColumn id="13333" xr3:uid="{542AE465-06B0-4FBE-ACC2-6EDC2F1D739A}" name="Column13312" dataDxfId="6103" totalsRowDxfId="6102"/>
    <tableColumn id="13334" xr3:uid="{72E707D7-0B38-43FC-A9E6-7601F8A7E22C}" name="Column13313" dataDxfId="6101" totalsRowDxfId="6100"/>
    <tableColumn id="13335" xr3:uid="{46EE5E74-EDED-4B83-8390-123A44F5C81F}" name="Column13314" dataDxfId="6099" totalsRowDxfId="6098"/>
    <tableColumn id="13336" xr3:uid="{405B25BB-A70B-4033-8926-20569EDEDFA4}" name="Column13315" dataDxfId="6097" totalsRowDxfId="6096"/>
    <tableColumn id="13337" xr3:uid="{28CA6A68-A9AE-4D80-B016-A96D33E72672}" name="Column13316" dataDxfId="6095" totalsRowDxfId="6094"/>
    <tableColumn id="13338" xr3:uid="{4EC1401E-AC5B-4A86-B088-6AF467E853CB}" name="Column13317" dataDxfId="6093" totalsRowDxfId="6092"/>
    <tableColumn id="13339" xr3:uid="{F3E055D2-783F-4506-A101-5DCBC3AFAA05}" name="Column13318" dataDxfId="6091" totalsRowDxfId="6090"/>
    <tableColumn id="13340" xr3:uid="{B6B5EC46-3673-448A-8950-01E6C892A88E}" name="Column13319" dataDxfId="6089" totalsRowDxfId="6088"/>
    <tableColumn id="13341" xr3:uid="{882F228E-2AAE-4E16-869D-6D70C8EC9F82}" name="Column13320" dataDxfId="6087" totalsRowDxfId="6086"/>
    <tableColumn id="13342" xr3:uid="{7A1853F1-1128-45D6-BE5E-7AEF037C4D94}" name="Column13321" dataDxfId="6085" totalsRowDxfId="6084"/>
    <tableColumn id="13343" xr3:uid="{72AE093E-A25B-4B13-B471-FBCDA331C018}" name="Column13322" dataDxfId="6083" totalsRowDxfId="6082"/>
    <tableColumn id="13344" xr3:uid="{AFD6E194-D7FA-4C60-A7F7-1D6B5706812D}" name="Column13323" dataDxfId="6081" totalsRowDxfId="6080"/>
    <tableColumn id="13345" xr3:uid="{8C4BB4F5-3ABB-467C-A94D-0249D5C52A09}" name="Column13324" dataDxfId="6079" totalsRowDxfId="6078"/>
    <tableColumn id="13346" xr3:uid="{8CFE3A3D-6911-4E84-A59E-D425652D249C}" name="Column13325" dataDxfId="6077" totalsRowDxfId="6076"/>
    <tableColumn id="13347" xr3:uid="{9A607BCF-8263-4A75-8838-519C84906021}" name="Column13326" dataDxfId="6075" totalsRowDxfId="6074"/>
    <tableColumn id="13348" xr3:uid="{8404DEB3-620A-47C5-9910-DABC9FD7481E}" name="Column13327" dataDxfId="6073" totalsRowDxfId="6072"/>
    <tableColumn id="13349" xr3:uid="{8F5B5C14-659A-478B-B93B-5D378C51BD23}" name="Column13328" dataDxfId="6071" totalsRowDxfId="6070"/>
    <tableColumn id="13350" xr3:uid="{B1CE1D18-5C9E-4FA6-B856-3AD6D090D53F}" name="Column13329" dataDxfId="6069" totalsRowDxfId="6068"/>
    <tableColumn id="13351" xr3:uid="{368F8307-E520-4767-9C64-EBC307D433C1}" name="Column13330" dataDxfId="6067" totalsRowDxfId="6066"/>
    <tableColumn id="13352" xr3:uid="{338F8FC4-89DF-4890-9D7A-018F9993D71D}" name="Column13331" dataDxfId="6065" totalsRowDxfId="6064"/>
    <tableColumn id="13353" xr3:uid="{C3A5B29B-338C-48BB-826D-84774AD4EB44}" name="Column13332" dataDxfId="6063" totalsRowDxfId="6062"/>
    <tableColumn id="13354" xr3:uid="{DC8BAF74-309B-44D9-83C2-A9E4968F56D1}" name="Column13333" dataDxfId="6061" totalsRowDxfId="6060"/>
    <tableColumn id="13355" xr3:uid="{2983EE25-78AF-4D82-8E4B-58D770CF2F13}" name="Column13334" dataDxfId="6059" totalsRowDxfId="6058"/>
    <tableColumn id="13356" xr3:uid="{DE445DAE-10FC-4893-AE32-A65F918C7D3B}" name="Column13335" dataDxfId="6057" totalsRowDxfId="6056"/>
    <tableColumn id="13357" xr3:uid="{B806C07F-B6C1-4D09-9C0B-A073FA9338D6}" name="Column13336" dataDxfId="6055" totalsRowDxfId="6054"/>
    <tableColumn id="13358" xr3:uid="{D75C2947-7662-4582-AC9E-B623F1B65CD8}" name="Column13337" dataDxfId="6053" totalsRowDxfId="6052"/>
    <tableColumn id="13359" xr3:uid="{9AD1BD9E-12FD-4160-97D3-47E7B1AB7C6C}" name="Column13338" dataDxfId="6051" totalsRowDxfId="6050"/>
    <tableColumn id="13360" xr3:uid="{321348FC-8ED7-40F0-AB7E-F119B399815E}" name="Column13339" dataDxfId="6049" totalsRowDxfId="6048"/>
    <tableColumn id="13361" xr3:uid="{E67E690C-04AB-485D-9DEC-C7DA8673A560}" name="Column13340" dataDxfId="6047" totalsRowDxfId="6046"/>
    <tableColumn id="13362" xr3:uid="{C904427C-E3C7-4912-88CA-9AAC0C34B930}" name="Column13341" dataDxfId="6045" totalsRowDxfId="6044"/>
    <tableColumn id="13363" xr3:uid="{133758A7-12E7-4101-9B84-CF5D4F43F405}" name="Column13342" dataDxfId="6043" totalsRowDxfId="6042"/>
    <tableColumn id="13364" xr3:uid="{FD43910C-DBCF-4624-9A20-7C64F01A1CBE}" name="Column13343" dataDxfId="6041" totalsRowDxfId="6040"/>
    <tableColumn id="13365" xr3:uid="{DE410CBA-3B5C-497C-AF4B-3E02B3287D71}" name="Column13344" dataDxfId="6039" totalsRowDxfId="6038"/>
    <tableColumn id="13366" xr3:uid="{C286C69D-229D-4746-9AF9-F80A7772078E}" name="Column13345" dataDxfId="6037" totalsRowDxfId="6036"/>
    <tableColumn id="13367" xr3:uid="{5EF668C9-AF9A-4B43-B13A-D2EB793AF422}" name="Column13346" dataDxfId="6035" totalsRowDxfId="6034"/>
    <tableColumn id="13368" xr3:uid="{C8B7C8C1-23B0-4EF6-88B3-BC6467F8BD69}" name="Column13347" dataDxfId="6033" totalsRowDxfId="6032"/>
    <tableColumn id="13369" xr3:uid="{E5410302-C116-4985-B1C8-8809F041CEB1}" name="Column13348" dataDxfId="6031" totalsRowDxfId="6030"/>
    <tableColumn id="13370" xr3:uid="{AE367E23-29A9-41BD-B42E-B65709C86240}" name="Column13349" dataDxfId="6029" totalsRowDxfId="6028"/>
    <tableColumn id="13371" xr3:uid="{3C99565A-2D68-4E31-88BB-722A0CDF88D4}" name="Column13350" dataDxfId="6027" totalsRowDxfId="6026"/>
    <tableColumn id="13372" xr3:uid="{01EAD486-568A-4E3B-A3AC-DB05E0A6AAF1}" name="Column13351" dataDxfId="6025" totalsRowDxfId="6024"/>
    <tableColumn id="13373" xr3:uid="{3F323DC4-9CA9-4B45-9C88-F4D724AC3418}" name="Column13352" dataDxfId="6023" totalsRowDxfId="6022"/>
    <tableColumn id="13374" xr3:uid="{CB7B0833-A7F7-4248-912E-402816170BFC}" name="Column13353" dataDxfId="6021" totalsRowDxfId="6020"/>
    <tableColumn id="13375" xr3:uid="{705CDA98-2DD6-4268-9A6B-3632F1A36FEB}" name="Column13354" dataDxfId="6019" totalsRowDxfId="6018"/>
    <tableColumn id="13376" xr3:uid="{DB2E551C-1B22-4535-9C96-EB083B96D210}" name="Column13355" dataDxfId="6017" totalsRowDxfId="6016"/>
    <tableColumn id="13377" xr3:uid="{8FA06436-ADA7-4050-A86E-97BDC6088DD8}" name="Column13356" dataDxfId="6015" totalsRowDxfId="6014"/>
    <tableColumn id="13378" xr3:uid="{7A364762-74C6-41F3-BFB3-A9A4553B6C54}" name="Column13357" dataDxfId="6013" totalsRowDxfId="6012"/>
    <tableColumn id="13379" xr3:uid="{F710D35F-DFB1-493D-A17D-BE4399D338EA}" name="Column13358" dataDxfId="6011" totalsRowDxfId="6010"/>
    <tableColumn id="13380" xr3:uid="{9C41DF18-D182-4596-AB1A-0D8AE1657C64}" name="Column13359" dataDxfId="6009" totalsRowDxfId="6008"/>
    <tableColumn id="13381" xr3:uid="{20DDD56E-FD1D-40DA-93EC-39655456B007}" name="Column13360" dataDxfId="6007" totalsRowDxfId="6006"/>
    <tableColumn id="13382" xr3:uid="{A87A446C-C88B-405E-91D1-1E8FCC04925C}" name="Column13361" dataDxfId="6005" totalsRowDxfId="6004"/>
    <tableColumn id="13383" xr3:uid="{48EBAB5A-CA42-4D41-B9CF-1E978487EB4A}" name="Column13362" dataDxfId="6003" totalsRowDxfId="6002"/>
    <tableColumn id="13384" xr3:uid="{F68AEA26-BAC3-46FE-9CC3-01D726165CC5}" name="Column13363" dataDxfId="6001" totalsRowDxfId="6000"/>
    <tableColumn id="13385" xr3:uid="{73518319-A4A9-4E2B-A741-B04599ABB682}" name="Column13364" dataDxfId="5999" totalsRowDxfId="5998"/>
    <tableColumn id="13386" xr3:uid="{D2805FA8-F4AB-4E8A-A77D-D20EB77DE628}" name="Column13365" dataDxfId="5997" totalsRowDxfId="5996"/>
    <tableColumn id="13387" xr3:uid="{9CC75085-7894-4D48-9915-D8DB9B07DA0D}" name="Column13366" dataDxfId="5995" totalsRowDxfId="5994"/>
    <tableColumn id="13388" xr3:uid="{04D38C9A-121B-4B5F-8814-491ED6FDC843}" name="Column13367" dataDxfId="5993" totalsRowDxfId="5992"/>
    <tableColumn id="13389" xr3:uid="{DAD9C294-E990-4278-9236-30D1B6944A8E}" name="Column13368" dataDxfId="5991" totalsRowDxfId="5990"/>
    <tableColumn id="13390" xr3:uid="{223FFF39-A6AF-47C2-A6AB-5410E752E6F7}" name="Column13369" dataDxfId="5989" totalsRowDxfId="5988"/>
    <tableColumn id="13391" xr3:uid="{53FA8F6D-9F16-489F-A6FD-016AA46F2991}" name="Column13370" dataDxfId="5987" totalsRowDxfId="5986"/>
    <tableColumn id="13392" xr3:uid="{248CC701-8B09-4C91-97F5-31AFF2F52564}" name="Column13371" dataDxfId="5985" totalsRowDxfId="5984"/>
    <tableColumn id="13393" xr3:uid="{878068CE-E82A-412B-8C82-9C65659342F9}" name="Column13372" dataDxfId="5983" totalsRowDxfId="5982"/>
    <tableColumn id="13394" xr3:uid="{338174E2-47AE-49D1-9571-5C5B7FBA62B5}" name="Column13373" dataDxfId="5981" totalsRowDxfId="5980"/>
    <tableColumn id="13395" xr3:uid="{4E170EEF-2A96-47D9-BCB2-5242927B0535}" name="Column13374" dataDxfId="5979" totalsRowDxfId="5978"/>
    <tableColumn id="13396" xr3:uid="{841EBED0-D974-47CD-AE9F-61023D6709AC}" name="Column13375" dataDxfId="5977" totalsRowDxfId="5976"/>
    <tableColumn id="13397" xr3:uid="{5721DD4B-4D19-4C91-AD0C-587642C7017C}" name="Column13376" dataDxfId="5975" totalsRowDxfId="5974"/>
    <tableColumn id="13398" xr3:uid="{024251BF-ADF2-4A37-BE1D-B76D2344D00D}" name="Column13377" dataDxfId="5973" totalsRowDxfId="5972"/>
    <tableColumn id="13399" xr3:uid="{E2167EB2-BBDB-4E31-B904-D00EFD20AF49}" name="Column13378" dataDxfId="5971" totalsRowDxfId="5970"/>
    <tableColumn id="13400" xr3:uid="{6F52E6FD-FFF3-4B3D-BBC8-31331CC1CC32}" name="Column13379" dataDxfId="5969" totalsRowDxfId="5968"/>
    <tableColumn id="13401" xr3:uid="{9AC223DB-130E-433A-A1FB-A747E0E77B31}" name="Column13380" dataDxfId="5967" totalsRowDxfId="5966"/>
    <tableColumn id="13402" xr3:uid="{4BA9E186-8941-4099-B5D6-BED15A09B73C}" name="Column13381" dataDxfId="5965" totalsRowDxfId="5964"/>
    <tableColumn id="13403" xr3:uid="{1A120605-CAD9-42B3-A995-30D475BB4959}" name="Column13382" dataDxfId="5963" totalsRowDxfId="5962"/>
    <tableColumn id="13404" xr3:uid="{C990A3EA-886D-470D-A072-E63F9071533F}" name="Column13383" dataDxfId="5961" totalsRowDxfId="5960"/>
    <tableColumn id="13405" xr3:uid="{2A0A9C5A-7C13-4A3C-B88E-725D428D9B1B}" name="Column13384" dataDxfId="5959" totalsRowDxfId="5958"/>
    <tableColumn id="13406" xr3:uid="{D0E09455-3D38-472B-B2D9-BED7EC2CF545}" name="Column13385" dataDxfId="5957" totalsRowDxfId="5956"/>
    <tableColumn id="13407" xr3:uid="{03460A54-823D-48B8-8FE3-139A9107B626}" name="Column13386" dataDxfId="5955" totalsRowDxfId="5954"/>
    <tableColumn id="13408" xr3:uid="{51C398BF-BF71-4E62-89FC-52B288E52F23}" name="Column13387" dataDxfId="5953" totalsRowDxfId="5952"/>
    <tableColumn id="13409" xr3:uid="{ABEDE0E4-571F-44DC-AC0D-49EBF871FA6A}" name="Column13388" dataDxfId="5951" totalsRowDxfId="5950"/>
    <tableColumn id="13410" xr3:uid="{6C356969-4D77-4DFC-ADD1-BE17C95B433A}" name="Column13389" dataDxfId="5949" totalsRowDxfId="5948"/>
    <tableColumn id="13411" xr3:uid="{B56D5B13-21FC-4E9C-92C5-618E56816045}" name="Column13390" dataDxfId="5947" totalsRowDxfId="5946"/>
    <tableColumn id="13412" xr3:uid="{6C19DA2B-4B20-4069-A8CC-3A030330A554}" name="Column13391" dataDxfId="5945" totalsRowDxfId="5944"/>
    <tableColumn id="13413" xr3:uid="{17155422-EEA8-4A3A-87AF-FF12D4380D19}" name="Column13392" dataDxfId="5943" totalsRowDxfId="5942"/>
    <tableColumn id="13414" xr3:uid="{1276D914-FB66-4879-AB0D-C71984890318}" name="Column13393" dataDxfId="5941" totalsRowDxfId="5940"/>
    <tableColumn id="13415" xr3:uid="{1267CE57-E66B-49E0-BD1E-12087E1C29E3}" name="Column13394" dataDxfId="5939" totalsRowDxfId="5938"/>
    <tableColumn id="13416" xr3:uid="{96CAC5BD-84E5-4E4D-97F3-B02CF004A468}" name="Column13395" dataDxfId="5937" totalsRowDxfId="5936"/>
    <tableColumn id="13417" xr3:uid="{9F18DB2D-64BE-4245-AA1A-5ECBD0F9021C}" name="Column13396" dataDxfId="5935" totalsRowDxfId="5934"/>
    <tableColumn id="13418" xr3:uid="{0DAE05AB-13F9-49A2-8CF7-20ABB454B883}" name="Column13397" dataDxfId="5933" totalsRowDxfId="5932"/>
    <tableColumn id="13419" xr3:uid="{DDA9DFA0-8282-4829-A1B4-6E017319A6F6}" name="Column13398" dataDxfId="5931" totalsRowDxfId="5930"/>
    <tableColumn id="13420" xr3:uid="{9536584E-E6BC-4E6B-8E16-28FB9AF5C90B}" name="Column13399" dataDxfId="5929" totalsRowDxfId="5928"/>
    <tableColumn id="13421" xr3:uid="{5918D645-B94A-4AFF-BBCA-552701A4F2AF}" name="Column13400" dataDxfId="5927" totalsRowDxfId="5926"/>
    <tableColumn id="13422" xr3:uid="{F1602C0C-D08C-4391-9B6E-F30F2F32FE36}" name="Column13401" dataDxfId="5925" totalsRowDxfId="5924"/>
    <tableColumn id="13423" xr3:uid="{F0D8214B-ADCB-467E-AE01-C710AA64E0AF}" name="Column13402" dataDxfId="5923" totalsRowDxfId="5922"/>
    <tableColumn id="13424" xr3:uid="{636DA507-45E0-403A-B954-7A20E70B1436}" name="Column13403" dataDxfId="5921" totalsRowDxfId="5920"/>
    <tableColumn id="13425" xr3:uid="{2E8514A0-0159-4F42-9DFF-0A8B9646D198}" name="Column13404" dataDxfId="5919" totalsRowDxfId="5918"/>
    <tableColumn id="13426" xr3:uid="{54EC4342-30E8-4EDF-8161-DC907FC4DA01}" name="Column13405" dataDxfId="5917" totalsRowDxfId="5916"/>
    <tableColumn id="13427" xr3:uid="{18088CD3-A477-4B78-A4F7-6B6E80C1045C}" name="Column13406" dataDxfId="5915" totalsRowDxfId="5914"/>
    <tableColumn id="13428" xr3:uid="{C85C677B-9349-4EF4-829B-D3AE08CCE946}" name="Column13407" dataDxfId="5913" totalsRowDxfId="5912"/>
    <tableColumn id="13429" xr3:uid="{58320590-7845-49C9-94A9-CABA3A156088}" name="Column13408" dataDxfId="5911" totalsRowDxfId="5910"/>
    <tableColumn id="13430" xr3:uid="{3E04D06C-9382-4689-B017-BA82E9875C7B}" name="Column13409" dataDxfId="5909" totalsRowDxfId="5908"/>
    <tableColumn id="13431" xr3:uid="{6DB77541-42C4-4BBA-B564-3B6699E7B760}" name="Column13410" dataDxfId="5907" totalsRowDxfId="5906"/>
    <tableColumn id="13432" xr3:uid="{1171E577-1AA4-419A-9621-E16A2D7C52CF}" name="Column13411" dataDxfId="5905" totalsRowDxfId="5904"/>
    <tableColumn id="13433" xr3:uid="{77E4495A-D1F9-4A82-99A8-09A38222DDFC}" name="Column13412" dataDxfId="5903" totalsRowDxfId="5902"/>
    <tableColumn id="13434" xr3:uid="{034855E4-704C-4C8E-8A68-CB3ACAC0B96E}" name="Column13413" dataDxfId="5901" totalsRowDxfId="5900"/>
    <tableColumn id="13435" xr3:uid="{4755CB7D-E766-42EE-AC15-2F6FC9101422}" name="Column13414" dataDxfId="5899" totalsRowDxfId="5898"/>
    <tableColumn id="13436" xr3:uid="{F78E5B82-0093-43EA-AEF4-00C79FEE1C05}" name="Column13415" dataDxfId="5897" totalsRowDxfId="5896"/>
    <tableColumn id="13437" xr3:uid="{020F4509-5E4A-4DCA-B220-72514C53FA41}" name="Column13416" dataDxfId="5895" totalsRowDxfId="5894"/>
    <tableColumn id="13438" xr3:uid="{6094BCEC-00DF-4060-BA26-89DF5D105B74}" name="Column13417" dataDxfId="5893" totalsRowDxfId="5892"/>
    <tableColumn id="13439" xr3:uid="{674015F2-BD81-47F4-A811-F304B4502556}" name="Column13418" dataDxfId="5891" totalsRowDxfId="5890"/>
    <tableColumn id="13440" xr3:uid="{A2FDE949-2EB2-43D6-B9E5-19604F8FABA3}" name="Column13419" dataDxfId="5889" totalsRowDxfId="5888"/>
    <tableColumn id="13441" xr3:uid="{CEEA08FD-5EF2-4F35-A61A-7DDF609EC707}" name="Column13420" dataDxfId="5887" totalsRowDxfId="5886"/>
    <tableColumn id="13442" xr3:uid="{A0ABA35C-FC7E-4EE4-90A0-3A27BA7A61FA}" name="Column13421" dataDxfId="5885" totalsRowDxfId="5884"/>
    <tableColumn id="13443" xr3:uid="{5D41982B-C823-4CBC-B6C4-8BAFE76FFFC8}" name="Column13422" dataDxfId="5883" totalsRowDxfId="5882"/>
    <tableColumn id="13444" xr3:uid="{54212545-A9C5-45B5-ABC5-5E7270CFB5DE}" name="Column13423" dataDxfId="5881" totalsRowDxfId="5880"/>
    <tableColumn id="13445" xr3:uid="{9132EE58-F328-4DFA-AEE9-F7914C31B6A0}" name="Column13424" dataDxfId="5879" totalsRowDxfId="5878"/>
    <tableColumn id="13446" xr3:uid="{197A5480-DC6F-4CD6-A607-9ECC1D414905}" name="Column13425" dataDxfId="5877" totalsRowDxfId="5876"/>
    <tableColumn id="13447" xr3:uid="{70620BBD-7B3E-4E4A-948C-99D7B5DD3F1A}" name="Column13426" dataDxfId="5875" totalsRowDxfId="5874"/>
    <tableColumn id="13448" xr3:uid="{DA6CAB78-B9C4-40B0-BFAA-250351FCD72C}" name="Column13427" dataDxfId="5873" totalsRowDxfId="5872"/>
    <tableColumn id="13449" xr3:uid="{B452EB51-CB31-4A52-9838-E5229A489757}" name="Column13428" dataDxfId="5871" totalsRowDxfId="5870"/>
    <tableColumn id="13450" xr3:uid="{D603CA80-C5B0-4A26-A0B5-DE6E5082878F}" name="Column13429" dataDxfId="5869" totalsRowDxfId="5868"/>
    <tableColumn id="13451" xr3:uid="{9D005274-154A-4F9F-9749-ADFF24A74B3D}" name="Column13430" dataDxfId="5867" totalsRowDxfId="5866"/>
    <tableColumn id="13452" xr3:uid="{6651EB10-63CD-4F1E-AFF4-C4E8260B7586}" name="Column13431" dataDxfId="5865" totalsRowDxfId="5864"/>
    <tableColumn id="13453" xr3:uid="{7802AD91-33D5-4EBE-A367-B17999043497}" name="Column13432" dataDxfId="5863" totalsRowDxfId="5862"/>
    <tableColumn id="13454" xr3:uid="{C7ABA73B-0BD4-4989-A8C8-49DEDB41D9CC}" name="Column13433" dataDxfId="5861" totalsRowDxfId="5860"/>
    <tableColumn id="13455" xr3:uid="{47353BEA-342D-4CD1-A72B-308D6B2EF41B}" name="Column13434" dataDxfId="5859" totalsRowDxfId="5858"/>
    <tableColumn id="13456" xr3:uid="{2214B53E-4FE1-4DF6-9F6B-5BE133C11973}" name="Column13435" dataDxfId="5857" totalsRowDxfId="5856"/>
    <tableColumn id="13457" xr3:uid="{8EB3AC27-3C1B-4929-B1F3-B36C6A8B7329}" name="Column13436" dataDxfId="5855" totalsRowDxfId="5854"/>
    <tableColumn id="13458" xr3:uid="{F2141C42-CB57-410D-8719-E547FD4BC564}" name="Column13437" dataDxfId="5853" totalsRowDxfId="5852"/>
    <tableColumn id="13459" xr3:uid="{2D99034D-CBD4-4ECB-A531-07E2803940EC}" name="Column13438" dataDxfId="5851" totalsRowDxfId="5850"/>
    <tableColumn id="13460" xr3:uid="{116CFC81-6AA8-42C2-9B2A-CA5232715744}" name="Column13439" dataDxfId="5849" totalsRowDxfId="5848"/>
    <tableColumn id="13461" xr3:uid="{90AF9A7F-AFF0-42DB-9453-02CE8F7FA3C8}" name="Column13440" dataDxfId="5847" totalsRowDxfId="5846"/>
    <tableColumn id="13462" xr3:uid="{4F4A5F24-2799-47CF-88DB-A33569B70F0A}" name="Column13441" dataDxfId="5845" totalsRowDxfId="5844"/>
    <tableColumn id="13463" xr3:uid="{13DF4105-2C06-4667-8412-BA5AA955D4F2}" name="Column13442" dataDxfId="5843" totalsRowDxfId="5842"/>
    <tableColumn id="13464" xr3:uid="{EC8DA389-B1F3-4B98-A036-71A7A71D0F62}" name="Column13443" dataDxfId="5841" totalsRowDxfId="5840"/>
    <tableColumn id="13465" xr3:uid="{E9B91298-0FB8-4238-B8BF-F1244C487132}" name="Column13444" dataDxfId="5839" totalsRowDxfId="5838"/>
    <tableColumn id="13466" xr3:uid="{39D267EB-F9BF-4E6F-B221-3A1F1BC4A6AE}" name="Column13445" dataDxfId="5837" totalsRowDxfId="5836"/>
    <tableColumn id="13467" xr3:uid="{393E63D1-D858-4F09-936C-8A810BE8E219}" name="Column13446" dataDxfId="5835" totalsRowDxfId="5834"/>
    <tableColumn id="13468" xr3:uid="{A6E37DDE-F3E0-415D-B48D-A30A52C90B8D}" name="Column13447" dataDxfId="5833" totalsRowDxfId="5832"/>
    <tableColumn id="13469" xr3:uid="{4CC19213-0DFC-47BB-9853-D794023A1E80}" name="Column13448" dataDxfId="5831" totalsRowDxfId="5830"/>
    <tableColumn id="13470" xr3:uid="{495914F4-BFB5-417C-B5C4-F7212C05D5EB}" name="Column13449" dataDxfId="5829" totalsRowDxfId="5828"/>
    <tableColumn id="13471" xr3:uid="{F5D75B71-5446-49E2-98E7-1F0D4CCA068C}" name="Column13450" dataDxfId="5827" totalsRowDxfId="5826"/>
    <tableColumn id="13472" xr3:uid="{7404400D-928B-4F16-9AAA-70CCB6FF3D68}" name="Column13451" dataDxfId="5825" totalsRowDxfId="5824"/>
    <tableColumn id="13473" xr3:uid="{2205B6A4-5D7E-4F9D-8C7E-ADB01E15E85E}" name="Column13452" dataDxfId="5823" totalsRowDxfId="5822"/>
    <tableColumn id="13474" xr3:uid="{6B8791D3-0626-45B6-97C9-E723CE929D04}" name="Column13453" dataDxfId="5821" totalsRowDxfId="5820"/>
    <tableColumn id="13475" xr3:uid="{FC9A2C33-4868-4D42-9DE6-3F35D782D661}" name="Column13454" dataDxfId="5819" totalsRowDxfId="5818"/>
    <tableColumn id="13476" xr3:uid="{CD1740D8-618C-4BFF-86E4-B8532BFD995C}" name="Column13455" dataDxfId="5817" totalsRowDxfId="5816"/>
    <tableColumn id="13477" xr3:uid="{CC00FCD1-0566-4D52-8488-8CB834DC1453}" name="Column13456" dataDxfId="5815" totalsRowDxfId="5814"/>
    <tableColumn id="13478" xr3:uid="{945B826F-6A9E-4203-A14F-DBD05B191508}" name="Column13457" dataDxfId="5813" totalsRowDxfId="5812"/>
    <tableColumn id="13479" xr3:uid="{FA237319-05A3-4EBE-AE23-DD95F397C1F4}" name="Column13458" dataDxfId="5811" totalsRowDxfId="5810"/>
    <tableColumn id="13480" xr3:uid="{7A475FC9-0AFB-4CF8-BBAF-C4F25371EDBA}" name="Column13459" dataDxfId="5809" totalsRowDxfId="5808"/>
    <tableColumn id="13481" xr3:uid="{A7C32FCB-8D2E-4996-B5B8-39C3D2225516}" name="Column13460" dataDxfId="5807" totalsRowDxfId="5806"/>
    <tableColumn id="13482" xr3:uid="{E7B8800A-17D7-4639-98B4-3DAF1C6B4284}" name="Column13461" dataDxfId="5805" totalsRowDxfId="5804"/>
    <tableColumn id="13483" xr3:uid="{CA527063-FED9-45A1-BEB0-473A310F0FBC}" name="Column13462" dataDxfId="5803" totalsRowDxfId="5802"/>
    <tableColumn id="13484" xr3:uid="{377C95A3-5BD1-40A3-BB22-D93654CA8967}" name="Column13463" dataDxfId="5801" totalsRowDxfId="5800"/>
    <tableColumn id="13485" xr3:uid="{84D81840-4859-4D44-ADE7-1DABDA19B58F}" name="Column13464" dataDxfId="5799" totalsRowDxfId="5798"/>
    <tableColumn id="13486" xr3:uid="{FB1AFAED-75F3-40AD-A5C0-5087F16A2124}" name="Column13465" dataDxfId="5797" totalsRowDxfId="5796"/>
    <tableColumn id="13487" xr3:uid="{1DC4A995-B44E-411F-9F8E-E51516FD3712}" name="Column13466" dataDxfId="5795" totalsRowDxfId="5794"/>
    <tableColumn id="13488" xr3:uid="{72DF372D-AED0-4949-A4B0-BC7C09E6A124}" name="Column13467" dataDxfId="5793" totalsRowDxfId="5792"/>
    <tableColumn id="13489" xr3:uid="{A5186439-0795-47CE-8194-43AF2DF4BA7A}" name="Column13468" dataDxfId="5791" totalsRowDxfId="5790"/>
    <tableColumn id="13490" xr3:uid="{2A5F986E-02CB-4C14-8B29-5E7530A139C1}" name="Column13469" dataDxfId="5789" totalsRowDxfId="5788"/>
    <tableColumn id="13491" xr3:uid="{109387D5-7A0B-4897-A79D-6A1CAC081653}" name="Column13470" dataDxfId="5787" totalsRowDxfId="5786"/>
    <tableColumn id="13492" xr3:uid="{18FDE17A-81C5-4AB3-BDC4-DDA32B3DB263}" name="Column13471" dataDxfId="5785" totalsRowDxfId="5784"/>
    <tableColumn id="13493" xr3:uid="{66774DAB-37E1-4588-8CE5-C6A4F53952AE}" name="Column13472" dataDxfId="5783" totalsRowDxfId="5782"/>
    <tableColumn id="13494" xr3:uid="{47E4D645-0E3B-4547-A1D9-6EA413A4369F}" name="Column13473" dataDxfId="5781" totalsRowDxfId="5780"/>
    <tableColumn id="13495" xr3:uid="{DE1D9279-02D0-4C9C-9473-2C290CC6B0E4}" name="Column13474" dataDxfId="5779" totalsRowDxfId="5778"/>
    <tableColumn id="13496" xr3:uid="{7C721DD8-405E-4536-AC94-DCBDC634BEB3}" name="Column13475" dataDxfId="5777" totalsRowDxfId="5776"/>
    <tableColumn id="13497" xr3:uid="{34FC6C0B-AC9D-491F-A721-F1C5553D2E07}" name="Column13476" dataDxfId="5775" totalsRowDxfId="5774"/>
    <tableColumn id="13498" xr3:uid="{6E3414EE-048A-46C4-9625-F472D6A376AA}" name="Column13477" dataDxfId="5773" totalsRowDxfId="5772"/>
    <tableColumn id="13499" xr3:uid="{D0E6B3D6-9747-4F89-B8FA-6D13922E61CE}" name="Column13478" dataDxfId="5771" totalsRowDxfId="5770"/>
    <tableColumn id="13500" xr3:uid="{E88DA4DE-6813-4304-A128-E74179180A3A}" name="Column13479" dataDxfId="5769" totalsRowDxfId="5768"/>
    <tableColumn id="13501" xr3:uid="{0011A8B2-8A0F-41DD-84AF-9E98057D3758}" name="Column13480" dataDxfId="5767" totalsRowDxfId="5766"/>
    <tableColumn id="13502" xr3:uid="{ABB5DA45-18BD-4E21-8492-27C81E12D05E}" name="Column13481" dataDxfId="5765" totalsRowDxfId="5764"/>
    <tableColumn id="13503" xr3:uid="{D081ACD0-A580-4052-AC88-79F19837D47F}" name="Column13482" dataDxfId="5763" totalsRowDxfId="5762"/>
    <tableColumn id="13504" xr3:uid="{AC1A78B4-5E0E-4865-BA04-49315B953DF4}" name="Column13483" dataDxfId="5761" totalsRowDxfId="5760"/>
    <tableColumn id="13505" xr3:uid="{F9928A2B-EFD5-44A0-83D4-AD39D004F4BB}" name="Column13484" dataDxfId="5759" totalsRowDxfId="5758"/>
    <tableColumn id="13506" xr3:uid="{5F71117E-CBDC-4B32-A535-FDF0EC5A1BBB}" name="Column13485" dataDxfId="5757" totalsRowDxfId="5756"/>
    <tableColumn id="13507" xr3:uid="{533D13E3-CC0C-4D42-8B81-8A13D7ABA556}" name="Column13486" dataDxfId="5755" totalsRowDxfId="5754"/>
    <tableColumn id="13508" xr3:uid="{AB1D857A-7F98-4195-A98D-6424BC5FE78B}" name="Column13487" dataDxfId="5753" totalsRowDxfId="5752"/>
    <tableColumn id="13509" xr3:uid="{9FA46B54-0359-4BAF-A53A-1192680AC2EB}" name="Column13488" dataDxfId="5751" totalsRowDxfId="5750"/>
    <tableColumn id="13510" xr3:uid="{C0A7BB22-A141-4A50-A11C-736B3B5A9116}" name="Column13489" dataDxfId="5749" totalsRowDxfId="5748"/>
    <tableColumn id="13511" xr3:uid="{E02258D1-4928-46E4-873C-4B573B558ADB}" name="Column13490" dataDxfId="5747" totalsRowDxfId="5746"/>
    <tableColumn id="13512" xr3:uid="{A3497AC7-A486-4EE0-9F25-E3BA305B3F9C}" name="Column13491" dataDxfId="5745" totalsRowDxfId="5744"/>
    <tableColumn id="13513" xr3:uid="{21DCD71A-8F13-43CD-BCDA-3A22F053B444}" name="Column13492" dataDxfId="5743" totalsRowDxfId="5742"/>
    <tableColumn id="13514" xr3:uid="{D1BF9E5C-BC6B-47C4-AE64-4C45A2D0C8B2}" name="Column13493" dataDxfId="5741" totalsRowDxfId="5740"/>
    <tableColumn id="13515" xr3:uid="{A591AB79-254B-4DE0-8EF7-E7A2F53D7E7D}" name="Column13494" dataDxfId="5739" totalsRowDxfId="5738"/>
    <tableColumn id="13516" xr3:uid="{5D538C43-7CCC-4BF4-BC80-71037D1F2B0D}" name="Column13495" dataDxfId="5737" totalsRowDxfId="5736"/>
    <tableColumn id="13517" xr3:uid="{1FA28CD2-0877-4F32-AB0A-387CC0A5C836}" name="Column13496" dataDxfId="5735" totalsRowDxfId="5734"/>
    <tableColumn id="13518" xr3:uid="{B729568A-EDF6-407F-9C44-1304D6980A03}" name="Column13497" dataDxfId="5733" totalsRowDxfId="5732"/>
    <tableColumn id="13519" xr3:uid="{CE4BFB10-C70A-4115-BBA6-99383767BF9F}" name="Column13498" dataDxfId="5731" totalsRowDxfId="5730"/>
    <tableColumn id="13520" xr3:uid="{745239C2-C539-44E4-AF15-8D93BCD96DFD}" name="Column13499" dataDxfId="5729" totalsRowDxfId="5728"/>
    <tableColumn id="13521" xr3:uid="{49A077AB-4A03-45A1-AE33-B3F9E57FEA1D}" name="Column13500" dataDxfId="5727" totalsRowDxfId="5726"/>
    <tableColumn id="13522" xr3:uid="{215460FF-3D6D-4250-AEBC-17712415A905}" name="Column13501" dataDxfId="5725" totalsRowDxfId="5724"/>
    <tableColumn id="13523" xr3:uid="{BABCF85A-A8FF-40A3-8BA3-9CBDF80067B8}" name="Column13502" dataDxfId="5723" totalsRowDxfId="5722"/>
    <tableColumn id="13524" xr3:uid="{560087EC-6A15-4CFC-9DD8-155A85A3DB42}" name="Column13503" dataDxfId="5721" totalsRowDxfId="5720"/>
    <tableColumn id="13525" xr3:uid="{A8647B6C-5225-4EE9-B4EE-9DAEED9B5530}" name="Column13504" dataDxfId="5719" totalsRowDxfId="5718"/>
    <tableColumn id="13526" xr3:uid="{19EA2244-E5AD-4560-9035-D9EB4FCAA606}" name="Column13505" dataDxfId="5717" totalsRowDxfId="5716"/>
    <tableColumn id="13527" xr3:uid="{8D9ADD9B-5BA3-4B96-AE44-698BB33C3495}" name="Column13506" dataDxfId="5715" totalsRowDxfId="5714"/>
    <tableColumn id="13528" xr3:uid="{CDB01C6C-61AA-4BAE-BF2E-43A0E739B96D}" name="Column13507" dataDxfId="5713" totalsRowDxfId="5712"/>
    <tableColumn id="13529" xr3:uid="{A97F5BEB-36A4-4438-9EEA-F50F4132A05B}" name="Column13508" dataDxfId="5711" totalsRowDxfId="5710"/>
    <tableColumn id="13530" xr3:uid="{04638A33-912A-41A8-BDB3-350220D12A54}" name="Column13509" dataDxfId="5709" totalsRowDxfId="5708"/>
    <tableColumn id="13531" xr3:uid="{E2ADB8A1-0668-447E-8108-26ABCEF02A0E}" name="Column13510" dataDxfId="5707" totalsRowDxfId="5706"/>
    <tableColumn id="13532" xr3:uid="{8438B3C0-E603-4889-BA3E-87E67BE0DD1C}" name="Column13511" dataDxfId="5705" totalsRowDxfId="5704"/>
    <tableColumn id="13533" xr3:uid="{3483BAB5-E4B3-49AE-B899-8DC8FC7ACC68}" name="Column13512" dataDxfId="5703" totalsRowDxfId="5702"/>
    <tableColumn id="13534" xr3:uid="{B35C9BF0-926C-4C28-8C7C-80939F37650A}" name="Column13513" dataDxfId="5701" totalsRowDxfId="5700"/>
    <tableColumn id="13535" xr3:uid="{C5F44698-569A-47F5-AD79-E6348BA28960}" name="Column13514" dataDxfId="5699" totalsRowDxfId="5698"/>
    <tableColumn id="13536" xr3:uid="{806E8A1B-F163-45DD-8B94-EC551D8B7F7B}" name="Column13515" dataDxfId="5697" totalsRowDxfId="5696"/>
    <tableColumn id="13537" xr3:uid="{5AB5B5DB-23E9-4AE2-8217-8488D86F9FCC}" name="Column13516" dataDxfId="5695" totalsRowDxfId="5694"/>
    <tableColumn id="13538" xr3:uid="{23DEF0D7-F10E-441F-9650-93A06751AC79}" name="Column13517" dataDxfId="5693" totalsRowDxfId="5692"/>
    <tableColumn id="13539" xr3:uid="{17C1BEC1-629B-4290-AE8D-FDA2CF9DE3EB}" name="Column13518" dataDxfId="5691" totalsRowDxfId="5690"/>
    <tableColumn id="13540" xr3:uid="{70973F7D-124A-4F13-B3EA-A45F95A47C1D}" name="Column13519" dataDxfId="5689" totalsRowDxfId="5688"/>
    <tableColumn id="13541" xr3:uid="{5C7E88CA-4EBC-4539-B929-914E1A25A3EA}" name="Column13520" dataDxfId="5687" totalsRowDxfId="5686"/>
    <tableColumn id="13542" xr3:uid="{A66D0C52-8356-4F9C-9BDF-C8B65F39CB9D}" name="Column13521" dataDxfId="5685" totalsRowDxfId="5684"/>
    <tableColumn id="13543" xr3:uid="{E53C30F8-EED1-4A01-B4FF-1E3611AE7EF7}" name="Column13522" dataDxfId="5683" totalsRowDxfId="5682"/>
    <tableColumn id="13544" xr3:uid="{A22E1C6C-EA90-4CE0-921C-0F04495F1F38}" name="Column13523" dataDxfId="5681" totalsRowDxfId="5680"/>
    <tableColumn id="13545" xr3:uid="{E3C42A83-E72E-46E7-8F8C-C6DA0A902ED0}" name="Column13524" dataDxfId="5679" totalsRowDxfId="5678"/>
    <tableColumn id="13546" xr3:uid="{1C8283DF-2074-4EAC-848F-C005FC95A649}" name="Column13525" dataDxfId="5677" totalsRowDxfId="5676"/>
    <tableColumn id="13547" xr3:uid="{76D3F4BF-E961-4A28-9B2A-E69000350889}" name="Column13526" dataDxfId="5675" totalsRowDxfId="5674"/>
    <tableColumn id="13548" xr3:uid="{A73DF0D7-777F-4BFD-82EC-EEB6A291AE3A}" name="Column13527" dataDxfId="5673" totalsRowDxfId="5672"/>
    <tableColumn id="13549" xr3:uid="{962E98CA-41C6-4AEA-8048-4E419B4BCD82}" name="Column13528" dataDxfId="5671" totalsRowDxfId="5670"/>
    <tableColumn id="13550" xr3:uid="{2447F247-8E85-4E67-940D-82A6C8B194D3}" name="Column13529" dataDxfId="5669" totalsRowDxfId="5668"/>
    <tableColumn id="13551" xr3:uid="{D4936A67-1AEC-4042-B118-34FFE2B1AC47}" name="Column13530" dataDxfId="5667" totalsRowDxfId="5666"/>
    <tableColumn id="13552" xr3:uid="{30C3DA39-141B-4F95-91D5-F5CDCFFCDC57}" name="Column13531" dataDxfId="5665" totalsRowDxfId="5664"/>
    <tableColumn id="13553" xr3:uid="{F6F91220-F15F-4D45-BC4A-5E55DB368653}" name="Column13532" dataDxfId="5663" totalsRowDxfId="5662"/>
    <tableColumn id="13554" xr3:uid="{EDD3CD20-C909-4328-A658-36AE17B9888A}" name="Column13533" dataDxfId="5661" totalsRowDxfId="5660"/>
    <tableColumn id="13555" xr3:uid="{BEE68D02-6387-4BBE-9959-6B22D8C7FEE9}" name="Column13534" dataDxfId="5659" totalsRowDxfId="5658"/>
    <tableColumn id="13556" xr3:uid="{19A272DE-A6A3-484C-8510-A8F9DA0C558C}" name="Column13535" dataDxfId="5657" totalsRowDxfId="5656"/>
    <tableColumn id="13557" xr3:uid="{544D47E7-EFC8-4EA6-B74A-6AE133CA897D}" name="Column13536" dataDxfId="5655" totalsRowDxfId="5654"/>
    <tableColumn id="13558" xr3:uid="{54A76B66-073C-49C5-B46C-F883B523EA39}" name="Column13537" dataDxfId="5653" totalsRowDxfId="5652"/>
    <tableColumn id="13559" xr3:uid="{8E54E8BC-A9FB-4944-B0BA-325AED9C895C}" name="Column13538" dataDxfId="5651" totalsRowDxfId="5650"/>
    <tableColumn id="13560" xr3:uid="{20FCF9A9-EC31-4CB5-98FA-5DC754B54AA1}" name="Column13539" dataDxfId="5649" totalsRowDxfId="5648"/>
    <tableColumn id="13561" xr3:uid="{E3335F23-87AE-466D-A11D-227049995A10}" name="Column13540" dataDxfId="5647" totalsRowDxfId="5646"/>
    <tableColumn id="13562" xr3:uid="{641729E8-35DB-4F11-915E-F77F02F7B900}" name="Column13541" dataDxfId="5645" totalsRowDxfId="5644"/>
    <tableColumn id="13563" xr3:uid="{DAD9A161-9972-4A50-A44E-21F1547D6929}" name="Column13542" dataDxfId="5643" totalsRowDxfId="5642"/>
    <tableColumn id="13564" xr3:uid="{BCF50428-447D-43D9-8665-50E556DF979E}" name="Column13543" dataDxfId="5641" totalsRowDxfId="5640"/>
    <tableColumn id="13565" xr3:uid="{CBE025EC-36B1-4310-98CF-695D90B2B3A2}" name="Column13544" dataDxfId="5639" totalsRowDxfId="5638"/>
    <tableColumn id="13566" xr3:uid="{EAE33B59-FD24-4820-B6E0-35D1CCB14AA3}" name="Column13545" dataDxfId="5637" totalsRowDxfId="5636"/>
    <tableColumn id="13567" xr3:uid="{F5B374B6-4FCF-4E80-BDB4-FCA0D7C9BF33}" name="Column13546" dataDxfId="5635" totalsRowDxfId="5634"/>
    <tableColumn id="13568" xr3:uid="{89EC025C-2AB0-4B0A-B6E3-FA963E242982}" name="Column13547" dataDxfId="5633" totalsRowDxfId="5632"/>
    <tableColumn id="13569" xr3:uid="{EC1043CD-9D08-464A-AFED-ACB4B4095090}" name="Column13548" dataDxfId="5631" totalsRowDxfId="5630"/>
    <tableColumn id="13570" xr3:uid="{5E9CBF06-8E38-4692-B964-717173B20F13}" name="Column13549" dataDxfId="5629" totalsRowDxfId="5628"/>
    <tableColumn id="13571" xr3:uid="{31AD14E6-EA1C-4351-9C19-4C20077B00FC}" name="Column13550" dataDxfId="5627" totalsRowDxfId="5626"/>
    <tableColumn id="13572" xr3:uid="{89FA2BB0-74DB-4055-8ED2-D0007C2C1D63}" name="Column13551" dataDxfId="5625" totalsRowDxfId="5624"/>
    <tableColumn id="13573" xr3:uid="{D7ECD72F-1E38-44BE-9F63-A61CF0977B64}" name="Column13552" dataDxfId="5623" totalsRowDxfId="5622"/>
    <tableColumn id="13574" xr3:uid="{E46D6844-77A9-45E7-A48E-2D8DEE18C00B}" name="Column13553" dataDxfId="5621" totalsRowDxfId="5620"/>
    <tableColumn id="13575" xr3:uid="{740B0B94-2887-483A-A991-89312073822D}" name="Column13554" dataDxfId="5619" totalsRowDxfId="5618"/>
    <tableColumn id="13576" xr3:uid="{E141A591-0D24-4913-935A-E2E1ED8A5D23}" name="Column13555" dataDxfId="5617" totalsRowDxfId="5616"/>
    <tableColumn id="13577" xr3:uid="{33C53125-E6B1-49F4-9C55-0D107C413071}" name="Column13556" dataDxfId="5615" totalsRowDxfId="5614"/>
    <tableColumn id="13578" xr3:uid="{F14B7BA9-86BC-47AD-B5A4-53A1C2A7D9BF}" name="Column13557" dataDxfId="5613" totalsRowDxfId="5612"/>
    <tableColumn id="13579" xr3:uid="{FBF898B4-24B4-4C5F-9405-0696A9817BA0}" name="Column13558" dataDxfId="5611" totalsRowDxfId="5610"/>
    <tableColumn id="13580" xr3:uid="{42383C75-0383-487E-9BCE-CB63F05493FC}" name="Column13559" dataDxfId="5609" totalsRowDxfId="5608"/>
    <tableColumn id="13581" xr3:uid="{B029348D-9788-4934-9861-3F2953C11E04}" name="Column13560" dataDxfId="5607" totalsRowDxfId="5606"/>
    <tableColumn id="13582" xr3:uid="{50DE8FD5-DC84-475E-9061-F067FC39C799}" name="Column13561" dataDxfId="5605" totalsRowDxfId="5604"/>
    <tableColumn id="13583" xr3:uid="{08E833DF-7FF7-4E27-8129-ED584FA4C3AC}" name="Column13562" dataDxfId="5603" totalsRowDxfId="5602"/>
    <tableColumn id="13584" xr3:uid="{90AEA6F5-05B1-4100-8CF2-74025FF02A43}" name="Column13563" dataDxfId="5601" totalsRowDxfId="5600"/>
    <tableColumn id="13585" xr3:uid="{F31317B0-782A-45DE-8319-2E1C1790A87C}" name="Column13564" dataDxfId="5599" totalsRowDxfId="5598"/>
    <tableColumn id="13586" xr3:uid="{8CF1B553-8131-4225-9562-18E160E1B39F}" name="Column13565" dataDxfId="5597" totalsRowDxfId="5596"/>
    <tableColumn id="13587" xr3:uid="{CD2E5CE3-AB13-4F87-9AF7-98E2C4B00E25}" name="Column13566" dataDxfId="5595" totalsRowDxfId="5594"/>
    <tableColumn id="13588" xr3:uid="{ABB211EB-1529-4EB6-AA13-AD36B2992CC1}" name="Column13567" dataDxfId="5593" totalsRowDxfId="5592"/>
    <tableColumn id="13589" xr3:uid="{1DF4C686-EB7E-4778-A1C6-B6C19F9E1E5A}" name="Column13568" dataDxfId="5591" totalsRowDxfId="5590"/>
    <tableColumn id="13590" xr3:uid="{0E08601C-D4B9-46C0-8C16-3E68156D6845}" name="Column13569" dataDxfId="5589" totalsRowDxfId="5588"/>
    <tableColumn id="13591" xr3:uid="{62540F56-DD36-4938-B939-7DF07C55559F}" name="Column13570" dataDxfId="5587" totalsRowDxfId="5586"/>
    <tableColumn id="13592" xr3:uid="{DC6480B8-CA73-4276-8B0C-89E8FA9D0533}" name="Column13571" dataDxfId="5585" totalsRowDxfId="5584"/>
    <tableColumn id="13593" xr3:uid="{2A08D582-8422-4161-9C73-320775183510}" name="Column13572" dataDxfId="5583" totalsRowDxfId="5582"/>
    <tableColumn id="13594" xr3:uid="{3811CD1F-F932-4630-801B-FE40EB384EA9}" name="Column13573" dataDxfId="5581" totalsRowDxfId="5580"/>
    <tableColumn id="13595" xr3:uid="{CB05FC13-C703-4DC3-803F-08C9FEBDCDC8}" name="Column13574" dataDxfId="5579" totalsRowDxfId="5578"/>
    <tableColumn id="13596" xr3:uid="{5CD9CC02-BD6E-45EF-B011-4A5D0461E1CA}" name="Column13575" dataDxfId="5577" totalsRowDxfId="5576"/>
    <tableColumn id="13597" xr3:uid="{358975CF-67CD-4EE3-976D-A6CE195708F3}" name="Column13576" dataDxfId="5575" totalsRowDxfId="5574"/>
    <tableColumn id="13598" xr3:uid="{F6E96FB5-90A0-4871-9133-2119F2ADFACA}" name="Column13577" dataDxfId="5573" totalsRowDxfId="5572"/>
    <tableColumn id="13599" xr3:uid="{0977E417-A943-422B-BBA0-5EFE2B0A038E}" name="Column13578" dataDxfId="5571" totalsRowDxfId="5570"/>
    <tableColumn id="13600" xr3:uid="{0AA87707-882F-4126-9F5F-5EA97B23E3EF}" name="Column13579" dataDxfId="5569" totalsRowDxfId="5568"/>
    <tableColumn id="13601" xr3:uid="{DB27D9D2-A6CE-440A-AA79-5C8F896589B9}" name="Column13580" dataDxfId="5567" totalsRowDxfId="5566"/>
    <tableColumn id="13602" xr3:uid="{31F78B4E-F0DA-435D-83AC-543B85FB178F}" name="Column13581" dataDxfId="5565" totalsRowDxfId="5564"/>
    <tableColumn id="13603" xr3:uid="{888C9EFA-6D84-4C9C-B89C-1EFFC0F4E21C}" name="Column13582" dataDxfId="5563" totalsRowDxfId="5562"/>
    <tableColumn id="13604" xr3:uid="{1DD48B9D-A9CF-424B-859E-DAD840E19CC1}" name="Column13583" dataDxfId="5561" totalsRowDxfId="5560"/>
    <tableColumn id="13605" xr3:uid="{E8F6E558-54C3-4636-BF87-A95249B3E546}" name="Column13584" dataDxfId="5559" totalsRowDxfId="5558"/>
    <tableColumn id="13606" xr3:uid="{063A5198-218F-4E36-8658-9C5D34EACBDD}" name="Column13585" dataDxfId="5557" totalsRowDxfId="5556"/>
    <tableColumn id="13607" xr3:uid="{BD5EBD8B-7D0A-47A1-BC6E-55744C5C03ED}" name="Column13586" dataDxfId="5555" totalsRowDxfId="5554"/>
    <tableColumn id="13608" xr3:uid="{7A1C5B2D-4F9F-43E7-A355-5683F24B0CE1}" name="Column13587" dataDxfId="5553" totalsRowDxfId="5552"/>
    <tableColumn id="13609" xr3:uid="{AD96F9C6-328F-445F-B7B1-140E3D9E6775}" name="Column13588" dataDxfId="5551" totalsRowDxfId="5550"/>
    <tableColumn id="13610" xr3:uid="{05E81D96-2B17-4304-88FA-AE5C99A9D9AA}" name="Column13589" dataDxfId="5549" totalsRowDxfId="5548"/>
    <tableColumn id="13611" xr3:uid="{DEF0E3AC-5D3D-4529-AAAD-CEA27891DD76}" name="Column13590" dataDxfId="5547" totalsRowDxfId="5546"/>
    <tableColumn id="13612" xr3:uid="{65FEEFBD-2980-44CB-B79C-72641182EF42}" name="Column13591" dataDxfId="5545" totalsRowDxfId="5544"/>
    <tableColumn id="13613" xr3:uid="{2A5EA5C3-F86F-4EA4-A4D0-03FD932BA983}" name="Column13592" dataDxfId="5543" totalsRowDxfId="5542"/>
    <tableColumn id="13614" xr3:uid="{6F591863-CCC6-4536-868A-9B250003F850}" name="Column13593" dataDxfId="5541" totalsRowDxfId="5540"/>
    <tableColumn id="13615" xr3:uid="{4B29F5BF-6E75-4011-8698-E84A6C161292}" name="Column13594" dataDxfId="5539" totalsRowDxfId="5538"/>
    <tableColumn id="13616" xr3:uid="{8751512E-53EB-4110-A9AB-E9C29E736269}" name="Column13595" dataDxfId="5537" totalsRowDxfId="5536"/>
    <tableColumn id="13617" xr3:uid="{0D3D93D3-8B7A-4444-B4E0-F9C897C3508F}" name="Column13596" dataDxfId="5535" totalsRowDxfId="5534"/>
    <tableColumn id="13618" xr3:uid="{65843725-B66C-41C9-B65C-D3D2539063E8}" name="Column13597" dataDxfId="5533" totalsRowDxfId="5532"/>
    <tableColumn id="13619" xr3:uid="{DB752778-12DE-41D8-9522-5E71A9371CA1}" name="Column13598" dataDxfId="5531" totalsRowDxfId="5530"/>
    <tableColumn id="13620" xr3:uid="{5EECFA95-1F27-45AA-AAA2-501420C529BC}" name="Column13599" dataDxfId="5529" totalsRowDxfId="5528"/>
    <tableColumn id="13621" xr3:uid="{E79CC7F0-2E8C-42D8-8373-899C440C54A4}" name="Column13600" dataDxfId="5527" totalsRowDxfId="5526"/>
    <tableColumn id="13622" xr3:uid="{89EE4249-3571-46EE-AFD3-257A59E806BC}" name="Column13601" dataDxfId="5525" totalsRowDxfId="5524"/>
    <tableColumn id="13623" xr3:uid="{1A97A076-5D31-427A-9E8F-05F938BB5B34}" name="Column13602" dataDxfId="5523" totalsRowDxfId="5522"/>
    <tableColumn id="13624" xr3:uid="{B162B421-E69B-4F2C-948E-0302C3BD34DF}" name="Column13603" dataDxfId="5521" totalsRowDxfId="5520"/>
    <tableColumn id="13625" xr3:uid="{45339F7B-CD44-41B6-9386-3F41D83227A7}" name="Column13604" dataDxfId="5519" totalsRowDxfId="5518"/>
    <tableColumn id="13626" xr3:uid="{AE45FE2A-5633-4AC4-A5A4-661BB152779A}" name="Column13605" dataDxfId="5517" totalsRowDxfId="5516"/>
    <tableColumn id="13627" xr3:uid="{1B7E8371-AFA2-4B10-8F8C-35E828A5C85B}" name="Column13606" dataDxfId="5515" totalsRowDxfId="5514"/>
    <tableColumn id="13628" xr3:uid="{77D8EC0A-4134-4851-9A76-6CFBE6EA88E5}" name="Column13607" dataDxfId="5513" totalsRowDxfId="5512"/>
    <tableColumn id="13629" xr3:uid="{BA35097C-BCCD-447A-9B1A-603416E8D9C6}" name="Column13608" dataDxfId="5511" totalsRowDxfId="5510"/>
    <tableColumn id="13630" xr3:uid="{5D5CEDD8-7B1F-44AF-B754-C1561DF2E73F}" name="Column13609" dataDxfId="5509" totalsRowDxfId="5508"/>
    <tableColumn id="13631" xr3:uid="{4E9D2185-A679-4BA0-BDC1-FD4A1EAC8C98}" name="Column13610" dataDxfId="5507" totalsRowDxfId="5506"/>
    <tableColumn id="13632" xr3:uid="{971A85C9-770A-40EB-A56E-68BDB3C80267}" name="Column13611" dataDxfId="5505" totalsRowDxfId="5504"/>
    <tableColumn id="13633" xr3:uid="{0B362CAD-69A2-4609-BF34-2F33EDB0F49E}" name="Column13612" dataDxfId="5503" totalsRowDxfId="5502"/>
    <tableColumn id="13634" xr3:uid="{37196D8F-891D-467D-A33D-B808C08F6D27}" name="Column13613" dataDxfId="5501" totalsRowDxfId="5500"/>
    <tableColumn id="13635" xr3:uid="{0D27E7E3-F46F-4790-8E73-6F658AB828C0}" name="Column13614" dataDxfId="5499" totalsRowDxfId="5498"/>
    <tableColumn id="13636" xr3:uid="{A64B3572-980C-4143-86F5-2F54E20149ED}" name="Column13615" dataDxfId="5497" totalsRowDxfId="5496"/>
    <tableColumn id="13637" xr3:uid="{15227A97-191C-4E62-BAC5-1A3B1E10A9D6}" name="Column13616" dataDxfId="5495" totalsRowDxfId="5494"/>
    <tableColumn id="13638" xr3:uid="{A83374EC-7858-4BD9-8CB5-25080CAE0B6B}" name="Column13617" dataDxfId="5493" totalsRowDxfId="5492"/>
    <tableColumn id="13639" xr3:uid="{67D39862-01C2-4AA5-96F2-A25B491E9133}" name="Column13618" dataDxfId="5491" totalsRowDxfId="5490"/>
    <tableColumn id="13640" xr3:uid="{1990B2DB-EFC4-47A5-B9E2-8B8CB52BF40E}" name="Column13619" dataDxfId="5489" totalsRowDxfId="5488"/>
    <tableColumn id="13641" xr3:uid="{E535B017-FCB2-4EF1-89B0-DFECD350154B}" name="Column13620" dataDxfId="5487" totalsRowDxfId="5486"/>
    <tableColumn id="13642" xr3:uid="{E3C52E6B-E259-40C3-AE06-2570680B5D10}" name="Column13621" dataDxfId="5485" totalsRowDxfId="5484"/>
    <tableColumn id="13643" xr3:uid="{930BCA11-DBBF-4111-A082-10E74FF4E20E}" name="Column13622" dataDxfId="5483" totalsRowDxfId="5482"/>
    <tableColumn id="13644" xr3:uid="{FCA6195E-07FD-489A-B216-755D8832D91D}" name="Column13623" dataDxfId="5481" totalsRowDxfId="5480"/>
    <tableColumn id="13645" xr3:uid="{968432B7-204B-44E5-92D3-B6257D43BBF6}" name="Column13624" dataDxfId="5479" totalsRowDxfId="5478"/>
    <tableColumn id="13646" xr3:uid="{D06B2196-C2E1-427A-B253-7348162652D6}" name="Column13625" dataDxfId="5477" totalsRowDxfId="5476"/>
    <tableColumn id="13647" xr3:uid="{1CFCB99A-E56B-4364-86AB-A5F1BDD66F2A}" name="Column13626" dataDxfId="5475" totalsRowDxfId="5474"/>
    <tableColumn id="13648" xr3:uid="{893E0700-EC47-4FA5-8AAE-BD42FF9EF423}" name="Column13627" dataDxfId="5473" totalsRowDxfId="5472"/>
    <tableColumn id="13649" xr3:uid="{D850C450-F103-4433-9DC2-070EB3660968}" name="Column13628" dataDxfId="5471" totalsRowDxfId="5470"/>
    <tableColumn id="13650" xr3:uid="{17F24001-C677-4351-89D6-A202734056F2}" name="Column13629" dataDxfId="5469" totalsRowDxfId="5468"/>
    <tableColumn id="13651" xr3:uid="{C938390C-D1DC-482E-AF7C-151F6F1FC420}" name="Column13630" dataDxfId="5467" totalsRowDxfId="5466"/>
    <tableColumn id="13652" xr3:uid="{3EC43013-B392-414B-B2A5-995FBB173F64}" name="Column13631" dataDxfId="5465" totalsRowDxfId="5464"/>
    <tableColumn id="13653" xr3:uid="{2BF3425D-5581-4968-B65E-44C5A70C000D}" name="Column13632" dataDxfId="5463" totalsRowDxfId="5462"/>
    <tableColumn id="13654" xr3:uid="{718156FA-FC12-4D7C-8709-4DDBD158A731}" name="Column13633" dataDxfId="5461" totalsRowDxfId="5460"/>
    <tableColumn id="13655" xr3:uid="{C2E98EED-48A7-48CA-8E51-F5424AC94CEA}" name="Column13634" dataDxfId="5459" totalsRowDxfId="5458"/>
    <tableColumn id="13656" xr3:uid="{A239C887-6236-4B62-8959-94E2E06675F7}" name="Column13635" dataDxfId="5457" totalsRowDxfId="5456"/>
    <tableColumn id="13657" xr3:uid="{0ECB82D0-8927-4F99-B03A-EC4AC55CF511}" name="Column13636" dataDxfId="5455" totalsRowDxfId="5454"/>
    <tableColumn id="13658" xr3:uid="{0E5EBBE9-DCC7-41C8-AE9C-B7376C69363C}" name="Column13637" dataDxfId="5453" totalsRowDxfId="5452"/>
    <tableColumn id="13659" xr3:uid="{D3A8E5AC-A0D2-4734-99E5-CDE612B8A0FD}" name="Column13638" dataDxfId="5451" totalsRowDxfId="5450"/>
    <tableColumn id="13660" xr3:uid="{F1F6701F-7AB4-407D-9AFD-C1AC23A55394}" name="Column13639" dataDxfId="5449" totalsRowDxfId="5448"/>
    <tableColumn id="13661" xr3:uid="{C35CBD9F-EE27-47B0-956B-3D1EF23E3DF7}" name="Column13640" dataDxfId="5447" totalsRowDxfId="5446"/>
    <tableColumn id="13662" xr3:uid="{D4B7DC11-5F06-41A1-AFE1-7DCAA0244B55}" name="Column13641" dataDxfId="5445" totalsRowDxfId="5444"/>
    <tableColumn id="13663" xr3:uid="{39B89226-8CB1-4E46-83A2-B8358FDE3A81}" name="Column13642" dataDxfId="5443" totalsRowDxfId="5442"/>
    <tableColumn id="13664" xr3:uid="{4F773186-0029-41D0-A530-0CDCC03E2FD3}" name="Column13643" dataDxfId="5441" totalsRowDxfId="5440"/>
    <tableColumn id="13665" xr3:uid="{6063D979-EA97-48A0-88EE-E577E6807A52}" name="Column13644" dataDxfId="5439" totalsRowDxfId="5438"/>
    <tableColumn id="13666" xr3:uid="{D872924D-72FF-4664-9520-CFF344EF7219}" name="Column13645" dataDxfId="5437" totalsRowDxfId="5436"/>
    <tableColumn id="13667" xr3:uid="{2664D795-03F2-47BA-A792-1861E74300E2}" name="Column13646" dataDxfId="5435" totalsRowDxfId="5434"/>
    <tableColumn id="13668" xr3:uid="{97AF4E5D-C674-4B69-93A7-895694FEBCB4}" name="Column13647" dataDxfId="5433" totalsRowDxfId="5432"/>
    <tableColumn id="13669" xr3:uid="{74F5B85F-8DE5-4CF5-9A77-D0B254153F04}" name="Column13648" dataDxfId="5431" totalsRowDxfId="5430"/>
    <tableColumn id="13670" xr3:uid="{9E6565B4-ECBC-47D7-96B0-8B98712DC479}" name="Column13649" dataDxfId="5429" totalsRowDxfId="5428"/>
    <tableColumn id="13671" xr3:uid="{DA542F84-19CD-463C-87E3-AD326B07436F}" name="Column13650" dataDxfId="5427" totalsRowDxfId="5426"/>
    <tableColumn id="13672" xr3:uid="{BA4630AD-266B-48E1-BD8B-D97B9BF278EC}" name="Column13651" dataDxfId="5425" totalsRowDxfId="5424"/>
    <tableColumn id="13673" xr3:uid="{A8EBD9C4-B8C3-412A-8D3A-7803895E2526}" name="Column13652" dataDxfId="5423" totalsRowDxfId="5422"/>
    <tableColumn id="13674" xr3:uid="{477A30B6-048C-4763-9F77-94C814DBB577}" name="Column13653" dataDxfId="5421" totalsRowDxfId="5420"/>
    <tableColumn id="13675" xr3:uid="{1D111186-C029-4E7D-84F2-002FC61E2B46}" name="Column13654" dataDxfId="5419" totalsRowDxfId="5418"/>
    <tableColumn id="13676" xr3:uid="{79B902A0-DC8E-407A-BEF6-1F41E79AF928}" name="Column13655" dataDxfId="5417" totalsRowDxfId="5416"/>
    <tableColumn id="13677" xr3:uid="{BE367D12-5F02-4C63-A0C3-F1820264A276}" name="Column13656" dataDxfId="5415" totalsRowDxfId="5414"/>
    <tableColumn id="13678" xr3:uid="{A74775F7-F534-4E48-800A-3F5F0809FF15}" name="Column13657" dataDxfId="5413" totalsRowDxfId="5412"/>
    <tableColumn id="13679" xr3:uid="{5BB2C202-0C8E-4AA2-9FB1-DC6C156C6CA0}" name="Column13658" dataDxfId="5411" totalsRowDxfId="5410"/>
    <tableColumn id="13680" xr3:uid="{4C1E0001-0215-4E4B-B6C2-F053DDC15498}" name="Column13659" dataDxfId="5409" totalsRowDxfId="5408"/>
    <tableColumn id="13681" xr3:uid="{DE8D7DD9-B8C1-46B3-9D2A-55343EEE1648}" name="Column13660" dataDxfId="5407" totalsRowDxfId="5406"/>
    <tableColumn id="13682" xr3:uid="{421C48F0-4C7B-45B4-BAF1-3D9197400E0F}" name="Column13661" dataDxfId="5405" totalsRowDxfId="5404"/>
    <tableColumn id="13683" xr3:uid="{21DCFB5E-3A46-4D8E-B5BC-EBBCD860F85C}" name="Column13662" dataDxfId="5403" totalsRowDxfId="5402"/>
    <tableColumn id="13684" xr3:uid="{EC130683-AC9E-44AC-A423-A0FCCC6BE06A}" name="Column13663" dataDxfId="5401" totalsRowDxfId="5400"/>
    <tableColumn id="13685" xr3:uid="{EFCD1B33-0966-4CF1-83D0-FCA62DEDB53A}" name="Column13664" dataDxfId="5399" totalsRowDxfId="5398"/>
    <tableColumn id="13686" xr3:uid="{4F1243A5-8B16-4978-B642-53FB89583536}" name="Column13665" dataDxfId="5397" totalsRowDxfId="5396"/>
    <tableColumn id="13687" xr3:uid="{ACC4F543-43B2-4D7C-946C-24C7C0A7EFB8}" name="Column13666" dataDxfId="5395" totalsRowDxfId="5394"/>
    <tableColumn id="13688" xr3:uid="{F0CFC775-5C41-404E-A589-FF79DC120B7F}" name="Column13667" dataDxfId="5393" totalsRowDxfId="5392"/>
    <tableColumn id="13689" xr3:uid="{E3CACD2E-CC50-450C-AFBD-24A1D0D702BE}" name="Column13668" dataDxfId="5391" totalsRowDxfId="5390"/>
    <tableColumn id="13690" xr3:uid="{817A3D89-BDF5-49E8-A8FB-A185FBE63768}" name="Column13669" dataDxfId="5389" totalsRowDxfId="5388"/>
    <tableColumn id="13691" xr3:uid="{7A460B90-E716-4D7B-9875-C1ABA3095C8A}" name="Column13670" dataDxfId="5387" totalsRowDxfId="5386"/>
    <tableColumn id="13692" xr3:uid="{0C537314-545E-4A36-A45C-8E3840807E07}" name="Column13671" dataDxfId="5385" totalsRowDxfId="5384"/>
    <tableColumn id="13693" xr3:uid="{F2CCDE46-0A65-4B04-913A-7C673EAF0899}" name="Column13672" dataDxfId="5383" totalsRowDxfId="5382"/>
    <tableColumn id="13694" xr3:uid="{314B2780-40F7-4FBC-A913-BBDB6D628C05}" name="Column13673" dataDxfId="5381" totalsRowDxfId="5380"/>
    <tableColumn id="13695" xr3:uid="{BDD8C259-FFDE-4250-90AE-1DEC228A5EA3}" name="Column13674" dataDxfId="5379" totalsRowDxfId="5378"/>
    <tableColumn id="13696" xr3:uid="{905DABF2-A937-488C-BACD-A5878665D5BE}" name="Column13675" dataDxfId="5377" totalsRowDxfId="5376"/>
    <tableColumn id="13697" xr3:uid="{6F03D180-AC68-4F5D-987D-ED6E9AA1B49C}" name="Column13676" dataDxfId="5375" totalsRowDxfId="5374"/>
    <tableColumn id="13698" xr3:uid="{E1A2EC38-36CD-46A7-BE77-52C00D226868}" name="Column13677" dataDxfId="5373" totalsRowDxfId="5372"/>
    <tableColumn id="13699" xr3:uid="{167B02A4-3BC0-48CD-ACA7-AC55BDA8E3A9}" name="Column13678" dataDxfId="5371" totalsRowDxfId="5370"/>
    <tableColumn id="13700" xr3:uid="{6BED5A10-B155-4397-B087-0FFE22182CDF}" name="Column13679" dataDxfId="5369" totalsRowDxfId="5368"/>
    <tableColumn id="13701" xr3:uid="{FE8794A9-57E3-452F-916A-D402F2DFB56C}" name="Column13680" dataDxfId="5367" totalsRowDxfId="5366"/>
    <tableColumn id="13702" xr3:uid="{A8DA0A98-75D5-4090-B9C9-8B5AE4612DAA}" name="Column13681" dataDxfId="5365" totalsRowDxfId="5364"/>
    <tableColumn id="13703" xr3:uid="{146AD584-836B-4EEC-A446-EDBB599230BC}" name="Column13682" dataDxfId="5363" totalsRowDxfId="5362"/>
    <tableColumn id="13704" xr3:uid="{DD4EE971-8CED-4CA4-A171-1AFBC298719D}" name="Column13683" dataDxfId="5361" totalsRowDxfId="5360"/>
    <tableColumn id="13705" xr3:uid="{BE258DB0-B73A-4963-8A39-820F1289DAE6}" name="Column13684" dataDxfId="5359" totalsRowDxfId="5358"/>
    <tableColumn id="13706" xr3:uid="{2A03206D-2886-4524-A852-D71D7AAFF3B4}" name="Column13685" dataDxfId="5357" totalsRowDxfId="5356"/>
    <tableColumn id="13707" xr3:uid="{586AF9EE-D65A-4BFC-AADD-5EF2F8D32F50}" name="Column13686" dataDxfId="5355" totalsRowDxfId="5354"/>
    <tableColumn id="13708" xr3:uid="{3EBEF6AB-79FA-4A11-8E2D-B72972C32223}" name="Column13687" dataDxfId="5353" totalsRowDxfId="5352"/>
    <tableColumn id="13709" xr3:uid="{1F382261-7AD3-4DC6-86AF-C89F9D17176B}" name="Column13688" dataDxfId="5351" totalsRowDxfId="5350"/>
    <tableColumn id="13710" xr3:uid="{5324C132-49A7-483C-BB61-50A6323F8F78}" name="Column13689" dataDxfId="5349" totalsRowDxfId="5348"/>
    <tableColumn id="13711" xr3:uid="{313C0402-2914-426D-9B5B-277A81F0562D}" name="Column13690" dataDxfId="5347" totalsRowDxfId="5346"/>
    <tableColumn id="13712" xr3:uid="{4569A099-418A-4D01-9F02-8294878C890B}" name="Column13691" dataDxfId="5345" totalsRowDxfId="5344"/>
    <tableColumn id="13713" xr3:uid="{903F03C8-0122-4760-AEEB-72A9B855FF98}" name="Column13692" dataDxfId="5343" totalsRowDxfId="5342"/>
    <tableColumn id="13714" xr3:uid="{82EC3A9E-63F2-40BD-A3AE-CE6BBD92FAFE}" name="Column13693" dataDxfId="5341" totalsRowDxfId="5340"/>
    <tableColumn id="13715" xr3:uid="{6455119C-74CC-40CC-843C-EAD3EF6BF689}" name="Column13694" dataDxfId="5339" totalsRowDxfId="5338"/>
    <tableColumn id="13716" xr3:uid="{36C2E560-C8FC-4158-9BE8-4A835EFA563C}" name="Column13695" dataDxfId="5337" totalsRowDxfId="5336"/>
    <tableColumn id="13717" xr3:uid="{392BB873-D2B7-4465-97FA-51E60531F2A8}" name="Column13696" dataDxfId="5335" totalsRowDxfId="5334"/>
    <tableColumn id="13718" xr3:uid="{5961DD09-D987-41BB-9C30-C59D417F2034}" name="Column13697" dataDxfId="5333" totalsRowDxfId="5332"/>
    <tableColumn id="13719" xr3:uid="{225C320C-0998-4D27-B668-0E41C60AC566}" name="Column13698" dataDxfId="5331" totalsRowDxfId="5330"/>
    <tableColumn id="13720" xr3:uid="{0E4DF6CF-39F2-4104-AA13-34F9E11AF6C0}" name="Column13699" dataDxfId="5329" totalsRowDxfId="5328"/>
    <tableColumn id="13721" xr3:uid="{F89EA89A-38F6-4889-BF6F-20692CD42EF9}" name="Column13700" dataDxfId="5327" totalsRowDxfId="5326"/>
    <tableColumn id="13722" xr3:uid="{D1FB2FB0-C119-40B5-BBAE-9034E896E331}" name="Column13701" dataDxfId="5325" totalsRowDxfId="5324"/>
    <tableColumn id="13723" xr3:uid="{A1EA712E-76CD-4A45-BA8C-4447659136EC}" name="Column13702" dataDxfId="5323" totalsRowDxfId="5322"/>
    <tableColumn id="13724" xr3:uid="{5079B761-C301-46B3-B2DF-517AE0181FC3}" name="Column13703" dataDxfId="5321" totalsRowDxfId="5320"/>
    <tableColumn id="13725" xr3:uid="{A03C792F-C3AB-4823-B867-6D487DAE9B61}" name="Column13704" dataDxfId="5319" totalsRowDxfId="5318"/>
    <tableColumn id="13726" xr3:uid="{D0023105-A003-4B11-9677-ACC3B9D7930C}" name="Column13705" dataDxfId="5317" totalsRowDxfId="5316"/>
    <tableColumn id="13727" xr3:uid="{36193E78-106C-46B0-9A15-903AC8D870F0}" name="Column13706" dataDxfId="5315" totalsRowDxfId="5314"/>
    <tableColumn id="13728" xr3:uid="{5DBBDCD1-F0EE-416D-B96A-68F5B7D8D45C}" name="Column13707" dataDxfId="5313" totalsRowDxfId="5312"/>
    <tableColumn id="13729" xr3:uid="{F15E6FB6-0AE5-4E2E-B959-8982D814D594}" name="Column13708" dataDxfId="5311" totalsRowDxfId="5310"/>
    <tableColumn id="13730" xr3:uid="{F937FE9F-3906-4503-9156-81A8C41C5F5B}" name="Column13709" dataDxfId="5309" totalsRowDxfId="5308"/>
    <tableColumn id="13731" xr3:uid="{EF4A3ACF-0B6D-46CD-B173-A5DBE65CDA23}" name="Column13710" dataDxfId="5307" totalsRowDxfId="5306"/>
    <tableColumn id="13732" xr3:uid="{DFA5F8E6-726D-445A-951A-7275CE1A0E50}" name="Column13711" dataDxfId="5305" totalsRowDxfId="5304"/>
    <tableColumn id="13733" xr3:uid="{CECD0AEF-25D8-4C64-AE6F-97515328BAE8}" name="Column13712" dataDxfId="5303" totalsRowDxfId="5302"/>
    <tableColumn id="13734" xr3:uid="{E89DFF4E-B9D7-42C8-92D1-CBD3F4150FA3}" name="Column13713" dataDxfId="5301" totalsRowDxfId="5300"/>
    <tableColumn id="13735" xr3:uid="{C2BD687D-FD59-4AAF-BC2B-DA043D6BFA6E}" name="Column13714" dataDxfId="5299" totalsRowDxfId="5298"/>
    <tableColumn id="13736" xr3:uid="{BBC968B4-DD84-4C7A-B17C-45E7F3D7BD2D}" name="Column13715" dataDxfId="5297" totalsRowDxfId="5296"/>
    <tableColumn id="13737" xr3:uid="{42022530-98C5-4A4C-B424-0F8BC94D0FD2}" name="Column13716" dataDxfId="5295" totalsRowDxfId="5294"/>
    <tableColumn id="13738" xr3:uid="{47F3329F-3AD2-4B34-AEDE-E8469C3C42FB}" name="Column13717" dataDxfId="5293" totalsRowDxfId="5292"/>
    <tableColumn id="13739" xr3:uid="{03375717-221D-40AD-87C0-703022D72B89}" name="Column13718" dataDxfId="5291" totalsRowDxfId="5290"/>
    <tableColumn id="13740" xr3:uid="{E092B2C7-6875-45E1-8522-35DFC95A3C2A}" name="Column13719" dataDxfId="5289" totalsRowDxfId="5288"/>
    <tableColumn id="13741" xr3:uid="{C6412EB3-BAC6-4A61-BADB-5313A8735332}" name="Column13720" dataDxfId="5287" totalsRowDxfId="5286"/>
    <tableColumn id="13742" xr3:uid="{55DC6048-5CA4-4AB3-9644-577398983FB5}" name="Column13721" dataDxfId="5285" totalsRowDxfId="5284"/>
    <tableColumn id="13743" xr3:uid="{83D6E389-AAD3-4981-BB56-4BB06D56EC2F}" name="Column13722" dataDxfId="5283" totalsRowDxfId="5282"/>
    <tableColumn id="13744" xr3:uid="{9F55E935-9075-4C62-B35F-736D044AD473}" name="Column13723" dataDxfId="5281" totalsRowDxfId="5280"/>
    <tableColumn id="13745" xr3:uid="{C23FBA05-97E7-4941-BDD6-DF3A937BAC98}" name="Column13724" dataDxfId="5279" totalsRowDxfId="5278"/>
    <tableColumn id="13746" xr3:uid="{667E7820-DD55-41DD-B15C-269459A41F56}" name="Column13725" dataDxfId="5277" totalsRowDxfId="5276"/>
    <tableColumn id="13747" xr3:uid="{957F1767-F878-4D69-B22C-37C98E0C2A26}" name="Column13726" dataDxfId="5275" totalsRowDxfId="5274"/>
    <tableColumn id="13748" xr3:uid="{3690C9FB-ED66-46C8-B2A0-9299D960E173}" name="Column13727" dataDxfId="5273" totalsRowDxfId="5272"/>
    <tableColumn id="13749" xr3:uid="{95BE8D54-AD81-45B3-ADA0-2D1A4759567B}" name="Column13728" dataDxfId="5271" totalsRowDxfId="5270"/>
    <tableColumn id="13750" xr3:uid="{935603A0-8857-45ED-808C-5826A621101D}" name="Column13729" dataDxfId="5269" totalsRowDxfId="5268"/>
    <tableColumn id="13751" xr3:uid="{CE953CA8-33EF-41CC-8897-5E2CC87CACB8}" name="Column13730" dataDxfId="5267" totalsRowDxfId="5266"/>
    <tableColumn id="13752" xr3:uid="{93595154-34BD-4047-A604-817936B48E5A}" name="Column13731" dataDxfId="5265" totalsRowDxfId="5264"/>
    <tableColumn id="13753" xr3:uid="{6501D22E-C1A0-44C7-92A4-4FFC599AAE30}" name="Column13732" dataDxfId="5263" totalsRowDxfId="5262"/>
    <tableColumn id="13754" xr3:uid="{C4AFA611-2966-442D-AE02-DD8EAC895471}" name="Column13733" dataDxfId="5261" totalsRowDxfId="5260"/>
    <tableColumn id="13755" xr3:uid="{87AB48F4-1C79-488A-8761-F1BC73D2CDA1}" name="Column13734" dataDxfId="5259" totalsRowDxfId="5258"/>
    <tableColumn id="13756" xr3:uid="{583FBB0D-5E1D-4123-BD79-61F10431E8C0}" name="Column13735" dataDxfId="5257" totalsRowDxfId="5256"/>
    <tableColumn id="13757" xr3:uid="{4A826B6B-98EA-42EE-BCE6-C4A0DDF73C15}" name="Column13736" dataDxfId="5255" totalsRowDxfId="5254"/>
    <tableColumn id="13758" xr3:uid="{A9EF63FC-9C2B-4FB0-9467-B2E3EF88BD62}" name="Column13737" dataDxfId="5253" totalsRowDxfId="5252"/>
    <tableColumn id="13759" xr3:uid="{A7FC5C8C-2812-493C-8EA3-17BC84DBAC0F}" name="Column13738" dataDxfId="5251" totalsRowDxfId="5250"/>
    <tableColumn id="13760" xr3:uid="{AAE90AF5-002F-4807-8EA1-BD213E7BB29E}" name="Column13739" dataDxfId="5249" totalsRowDxfId="5248"/>
    <tableColumn id="13761" xr3:uid="{7B970C1A-BC99-4902-AB70-239BEABFAD4E}" name="Column13740" dataDxfId="5247" totalsRowDxfId="5246"/>
    <tableColumn id="13762" xr3:uid="{FE06F387-D5F7-4C6C-BD60-53D285F4C91D}" name="Column13741" dataDxfId="5245" totalsRowDxfId="5244"/>
    <tableColumn id="13763" xr3:uid="{30CF41D0-5238-4426-87FA-230B6889DC77}" name="Column13742" dataDxfId="5243" totalsRowDxfId="5242"/>
    <tableColumn id="13764" xr3:uid="{F06B8068-4812-40C6-B34C-143D61FD4996}" name="Column13743" dataDxfId="5241" totalsRowDxfId="5240"/>
    <tableColumn id="13765" xr3:uid="{D25E91DD-0A7F-4841-9449-D012403290DB}" name="Column13744" dataDxfId="5239" totalsRowDxfId="5238"/>
    <tableColumn id="13766" xr3:uid="{07A1F8C3-962F-4D26-B59C-563B44F79D7B}" name="Column13745" dataDxfId="5237" totalsRowDxfId="5236"/>
    <tableColumn id="13767" xr3:uid="{504A396E-81EE-4590-AAC9-D12D0F9D753C}" name="Column13746" dataDxfId="5235" totalsRowDxfId="5234"/>
    <tableColumn id="13768" xr3:uid="{FC42E294-53F2-4E3B-818B-C8CF6DC70C25}" name="Column13747" dataDxfId="5233" totalsRowDxfId="5232"/>
    <tableColumn id="13769" xr3:uid="{CC2D736E-BDA2-4AB0-B8CE-2969161B7111}" name="Column13748" dataDxfId="5231" totalsRowDxfId="5230"/>
    <tableColumn id="13770" xr3:uid="{4ADFE8E6-D8AA-420D-803B-484D82397595}" name="Column13749" dataDxfId="5229" totalsRowDxfId="5228"/>
    <tableColumn id="13771" xr3:uid="{DF0A0764-8B32-4B2A-8A2E-F81BFCAC1283}" name="Column13750" dataDxfId="5227" totalsRowDxfId="5226"/>
    <tableColumn id="13772" xr3:uid="{17A40352-3DE6-42DC-831B-0FAD6FFA35F8}" name="Column13751" dataDxfId="5225" totalsRowDxfId="5224"/>
    <tableColumn id="13773" xr3:uid="{47E3F79E-68A3-480E-9F1C-C7555C3B5A73}" name="Column13752" dataDxfId="5223" totalsRowDxfId="5222"/>
    <tableColumn id="13774" xr3:uid="{FAF41740-F949-4E16-A24A-EC66CD151A2E}" name="Column13753" dataDxfId="5221" totalsRowDxfId="5220"/>
    <tableColumn id="13775" xr3:uid="{9473F633-B704-46CD-9984-32C0ADCA1508}" name="Column13754" dataDxfId="5219" totalsRowDxfId="5218"/>
    <tableColumn id="13776" xr3:uid="{41396AC9-963F-496C-AE4D-8483F8385BEE}" name="Column13755" dataDxfId="5217" totalsRowDxfId="5216"/>
    <tableColumn id="13777" xr3:uid="{AA6F9053-9223-4D62-A33D-0C16C91C5D8A}" name="Column13756" dataDxfId="5215" totalsRowDxfId="5214"/>
    <tableColumn id="13778" xr3:uid="{11AC1997-EFD7-4297-AA6A-C546E7FE5541}" name="Column13757" dataDxfId="5213" totalsRowDxfId="5212"/>
    <tableColumn id="13779" xr3:uid="{DF223A29-6EDE-450F-8857-AB352B9E40BA}" name="Column13758" dataDxfId="5211" totalsRowDxfId="5210"/>
    <tableColumn id="13780" xr3:uid="{1FDDC325-7737-44BB-8DC0-4FBEFA924A54}" name="Column13759" dataDxfId="5209" totalsRowDxfId="5208"/>
    <tableColumn id="13781" xr3:uid="{0177B659-5AF2-413A-8880-F746FC153B93}" name="Column13760" dataDxfId="5207" totalsRowDxfId="5206"/>
    <tableColumn id="13782" xr3:uid="{A401D730-CE85-494F-8875-B2321B1613D0}" name="Column13761" dataDxfId="5205" totalsRowDxfId="5204"/>
    <tableColumn id="13783" xr3:uid="{379C8C35-9CB8-4BA8-A5A6-BB61AF8A619D}" name="Column13762" dataDxfId="5203" totalsRowDxfId="5202"/>
    <tableColumn id="13784" xr3:uid="{4DBA1684-BFDC-4566-8F49-CCD720DA52CE}" name="Column13763" dataDxfId="5201" totalsRowDxfId="5200"/>
    <tableColumn id="13785" xr3:uid="{A971FB10-ED41-413A-BFEC-1111EAA13B8A}" name="Column13764" dataDxfId="5199" totalsRowDxfId="5198"/>
    <tableColumn id="13786" xr3:uid="{C73FB778-328C-4F25-8A08-3EC12DF877BC}" name="Column13765" dataDxfId="5197" totalsRowDxfId="5196"/>
    <tableColumn id="13787" xr3:uid="{AD3B4C21-F444-4849-82E6-89EE3D100BEF}" name="Column13766" dataDxfId="5195" totalsRowDxfId="5194"/>
    <tableColumn id="13788" xr3:uid="{59BE371E-C941-4316-8A08-B9F5A9E02B46}" name="Column13767" dataDxfId="5193" totalsRowDxfId="5192"/>
    <tableColumn id="13789" xr3:uid="{82592F92-26C5-4E7C-BDC3-227E3C50AD73}" name="Column13768" dataDxfId="5191" totalsRowDxfId="5190"/>
    <tableColumn id="13790" xr3:uid="{09359418-B70A-4BFB-A827-2FBCAF499296}" name="Column13769" dataDxfId="5189" totalsRowDxfId="5188"/>
    <tableColumn id="13791" xr3:uid="{92CAB235-2A9F-4D79-A80E-2616AA84DAAB}" name="Column13770" dataDxfId="5187" totalsRowDxfId="5186"/>
    <tableColumn id="13792" xr3:uid="{A89B3682-1C9B-434B-A9F9-F66446B0649C}" name="Column13771" dataDxfId="5185" totalsRowDxfId="5184"/>
    <tableColumn id="13793" xr3:uid="{9CEB1F9B-8C9C-45A5-BA3C-579A4794034E}" name="Column13772" dataDxfId="5183" totalsRowDxfId="5182"/>
    <tableColumn id="13794" xr3:uid="{3235F184-08D7-4558-8978-6B40193A84BD}" name="Column13773" dataDxfId="5181" totalsRowDxfId="5180"/>
    <tableColumn id="13795" xr3:uid="{DFF722CB-E137-4A6B-8DE0-87FE523D9331}" name="Column13774" dataDxfId="5179" totalsRowDxfId="5178"/>
    <tableColumn id="13796" xr3:uid="{743E784F-CFDD-447B-A0BD-0E4477D6A380}" name="Column13775" dataDxfId="5177" totalsRowDxfId="5176"/>
    <tableColumn id="13797" xr3:uid="{1B4CD38A-116B-49E9-A0EA-DC253AAC078C}" name="Column13776" dataDxfId="5175" totalsRowDxfId="5174"/>
    <tableColumn id="13798" xr3:uid="{AC189A9F-C045-42A7-B2EC-0DF5D4F2B769}" name="Column13777" dataDxfId="5173" totalsRowDxfId="5172"/>
    <tableColumn id="13799" xr3:uid="{C9E2F279-66D7-4FCD-AA59-FAADA2D66761}" name="Column13778" dataDxfId="5171" totalsRowDxfId="5170"/>
    <tableColumn id="13800" xr3:uid="{925DEE9B-76C6-420D-9A46-16ABA6BCE877}" name="Column13779" dataDxfId="5169" totalsRowDxfId="5168"/>
    <tableColumn id="13801" xr3:uid="{CAF49FCD-FD90-4561-BC3C-D83A4F9C06B5}" name="Column13780" dataDxfId="5167" totalsRowDxfId="5166"/>
    <tableColumn id="13802" xr3:uid="{1B11F7F2-3AC5-4F49-BDD0-BA169819B52E}" name="Column13781" dataDxfId="5165" totalsRowDxfId="5164"/>
    <tableColumn id="13803" xr3:uid="{A6FC0BC6-CD17-47F4-AD6E-52E9BF5AACDF}" name="Column13782" dataDxfId="5163" totalsRowDxfId="5162"/>
    <tableColumn id="13804" xr3:uid="{E0D0403D-3EB2-491E-9403-A5D151576FB2}" name="Column13783" dataDxfId="5161" totalsRowDxfId="5160"/>
    <tableColumn id="13805" xr3:uid="{A73D5800-7291-4B78-B363-06C55594C0CD}" name="Column13784" dataDxfId="5159" totalsRowDxfId="5158"/>
    <tableColumn id="13806" xr3:uid="{455B5EFD-3618-4B57-AB6F-5B6C0093166F}" name="Column13785" dataDxfId="5157" totalsRowDxfId="5156"/>
    <tableColumn id="13807" xr3:uid="{089CDBB1-2F60-46D8-9676-75B34EA2AD92}" name="Column13786" dataDxfId="5155" totalsRowDxfId="5154"/>
    <tableColumn id="13808" xr3:uid="{515E11A7-436B-48DD-939C-1A598D5706B8}" name="Column13787" dataDxfId="5153" totalsRowDxfId="5152"/>
    <tableColumn id="13809" xr3:uid="{9142A45C-5330-41A0-A6EC-17CB98318B06}" name="Column13788" dataDxfId="5151" totalsRowDxfId="5150"/>
    <tableColumn id="13810" xr3:uid="{27AB1E0C-EEA9-4E77-8B33-835609149261}" name="Column13789" dataDxfId="5149" totalsRowDxfId="5148"/>
    <tableColumn id="13811" xr3:uid="{5B500A00-3D78-49E3-937D-740545050473}" name="Column13790" dataDxfId="5147" totalsRowDxfId="5146"/>
    <tableColumn id="13812" xr3:uid="{486A3535-1C88-46A8-A4E7-665BDD6F3D2F}" name="Column13791" dataDxfId="5145" totalsRowDxfId="5144"/>
    <tableColumn id="13813" xr3:uid="{4111E005-4C66-4A07-B1EC-C979E4E09597}" name="Column13792" dataDxfId="5143" totalsRowDxfId="5142"/>
    <tableColumn id="13814" xr3:uid="{E5333F58-A574-483A-B6E6-D6834A5EAADE}" name="Column13793" dataDxfId="5141" totalsRowDxfId="5140"/>
    <tableColumn id="13815" xr3:uid="{16BA5F80-8D70-41D9-8AC6-311C04113DB7}" name="Column13794" dataDxfId="5139" totalsRowDxfId="5138"/>
    <tableColumn id="13816" xr3:uid="{3F3B1774-943F-4939-B44B-E809C634773A}" name="Column13795" dataDxfId="5137" totalsRowDxfId="5136"/>
    <tableColumn id="13817" xr3:uid="{8C3EA0CA-C85F-47B4-A544-89FC36C5C22A}" name="Column13796" dataDxfId="5135" totalsRowDxfId="5134"/>
    <tableColumn id="13818" xr3:uid="{312124BF-4B2B-431E-9447-82A90722BE90}" name="Column13797" dataDxfId="5133" totalsRowDxfId="5132"/>
    <tableColumn id="13819" xr3:uid="{BF97AEF8-B839-447A-BBE5-677175EEC034}" name="Column13798" dataDxfId="5131" totalsRowDxfId="5130"/>
    <tableColumn id="13820" xr3:uid="{F4F68044-5BAF-413B-A17E-E5BC01D7AE0A}" name="Column13799" dataDxfId="5129" totalsRowDxfId="5128"/>
    <tableColumn id="13821" xr3:uid="{ED9E3BFD-EF1B-44E9-A46E-CE4A3174B3E6}" name="Column13800" dataDxfId="5127" totalsRowDxfId="5126"/>
    <tableColumn id="13822" xr3:uid="{61A2AADC-57A4-4F68-9FC7-F4A8C7CFBBBA}" name="Column13801" dataDxfId="5125" totalsRowDxfId="5124"/>
    <tableColumn id="13823" xr3:uid="{1328E83F-EB21-4CC1-8C1A-96ABC9D0260B}" name="Column13802" dataDxfId="5123" totalsRowDxfId="5122"/>
    <tableColumn id="13824" xr3:uid="{8B9CCAA2-7FCC-469B-9102-17DBBE006CBD}" name="Column13803" dataDxfId="5121" totalsRowDxfId="5120"/>
    <tableColumn id="13825" xr3:uid="{12BB04F4-35A1-4856-B3E9-78A68B15D4F9}" name="Column13804" dataDxfId="5119" totalsRowDxfId="5118"/>
    <tableColumn id="13826" xr3:uid="{96FB0DE6-F473-4AAF-85D3-29EAD1E2900B}" name="Column13805" dataDxfId="5117" totalsRowDxfId="5116"/>
    <tableColumn id="13827" xr3:uid="{19F76A76-031A-4E9D-BA70-BDCD3513005E}" name="Column13806" dataDxfId="5115" totalsRowDxfId="5114"/>
    <tableColumn id="13828" xr3:uid="{AFF96942-F112-4B85-B6F9-DC7D64EB97D3}" name="Column13807" dataDxfId="5113" totalsRowDxfId="5112"/>
    <tableColumn id="13829" xr3:uid="{695AC62A-F856-4970-980A-2B4A5054B797}" name="Column13808" dataDxfId="5111" totalsRowDxfId="5110"/>
    <tableColumn id="13830" xr3:uid="{F34D54FD-2BBA-48FE-B4B9-F94B3F16EC9D}" name="Column13809" dataDxfId="5109" totalsRowDxfId="5108"/>
    <tableColumn id="13831" xr3:uid="{D7391F18-AFC6-4F54-8964-343AC9137B01}" name="Column13810" dataDxfId="5107" totalsRowDxfId="5106"/>
    <tableColumn id="13832" xr3:uid="{DCDEA405-F42F-4488-8A43-E93FDE882A65}" name="Column13811" dataDxfId="5105" totalsRowDxfId="5104"/>
    <tableColumn id="13833" xr3:uid="{B1FDF8F8-373B-42FF-B967-E510E09F4F8B}" name="Column13812" dataDxfId="5103" totalsRowDxfId="5102"/>
    <tableColumn id="13834" xr3:uid="{1EF3DE33-5D58-4044-A0F6-0C97DA950F32}" name="Column13813" dataDxfId="5101" totalsRowDxfId="5100"/>
    <tableColumn id="13835" xr3:uid="{01D1E542-0E40-46C7-BA64-8DA25D8CA6BD}" name="Column13814" dataDxfId="5099" totalsRowDxfId="5098"/>
    <tableColumn id="13836" xr3:uid="{3FE82CC2-2045-4843-B651-6E6BDCF60AA1}" name="Column13815" dataDxfId="5097" totalsRowDxfId="5096"/>
    <tableColumn id="13837" xr3:uid="{8D81F48D-EBB8-45D4-9EF2-8E34AFE082F7}" name="Column13816" dataDxfId="5095" totalsRowDxfId="5094"/>
    <tableColumn id="13838" xr3:uid="{DBAB7B38-34C4-4B99-B8DA-2BE9A67A2A33}" name="Column13817" dataDxfId="5093" totalsRowDxfId="5092"/>
    <tableColumn id="13839" xr3:uid="{F3D592ED-B1A0-468F-8045-0E20AD6215A9}" name="Column13818" dataDxfId="5091" totalsRowDxfId="5090"/>
    <tableColumn id="13840" xr3:uid="{5994799A-8C08-4777-AF2F-37097E2E23A9}" name="Column13819" dataDxfId="5089" totalsRowDxfId="5088"/>
    <tableColumn id="13841" xr3:uid="{179119E6-EE3B-4568-BB9C-24EC6409753D}" name="Column13820" dataDxfId="5087" totalsRowDxfId="5086"/>
    <tableColumn id="13842" xr3:uid="{C0DBEC59-394A-45F1-BB10-4B45CD5FC906}" name="Column13821" dataDxfId="5085" totalsRowDxfId="5084"/>
    <tableColumn id="13843" xr3:uid="{5C403185-0816-42FC-BA0C-557937E291AA}" name="Column13822" dataDxfId="5083" totalsRowDxfId="5082"/>
    <tableColumn id="13844" xr3:uid="{88222CCC-9D9F-40B0-A444-5C7C98A2E2A4}" name="Column13823" dataDxfId="5081" totalsRowDxfId="5080"/>
    <tableColumn id="13845" xr3:uid="{6BFBC437-4A35-4DDF-8F48-9046B44437CE}" name="Column13824" dataDxfId="5079" totalsRowDxfId="5078"/>
    <tableColumn id="13846" xr3:uid="{1E88581E-0DE4-4489-B51E-A5B4C353B79F}" name="Column13825" dataDxfId="5077" totalsRowDxfId="5076"/>
    <tableColumn id="13847" xr3:uid="{FD07CF36-05B0-43B4-B3E0-8BD7C4E51520}" name="Column13826" dataDxfId="5075" totalsRowDxfId="5074"/>
    <tableColumn id="13848" xr3:uid="{7C4ECE75-C06C-473D-89D9-2B456E4B5291}" name="Column13827" dataDxfId="5073" totalsRowDxfId="5072"/>
    <tableColumn id="13849" xr3:uid="{C874B78B-AE92-4304-8121-755A5AEB29C7}" name="Column13828" dataDxfId="5071" totalsRowDxfId="5070"/>
    <tableColumn id="13850" xr3:uid="{2EAD4C03-2E94-450A-8647-6860DD703812}" name="Column13829" dataDxfId="5069" totalsRowDxfId="5068"/>
    <tableColumn id="13851" xr3:uid="{72C7A46B-E637-4DE7-8925-4F4D9A3F436E}" name="Column13830" dataDxfId="5067" totalsRowDxfId="5066"/>
    <tableColumn id="13852" xr3:uid="{695ECF1D-8572-4BB8-A66E-BC329D28BD9C}" name="Column13831" dataDxfId="5065" totalsRowDxfId="5064"/>
    <tableColumn id="13853" xr3:uid="{FE6266EF-A94F-4C06-8123-C0A3F032FE2F}" name="Column13832" dataDxfId="5063" totalsRowDxfId="5062"/>
    <tableColumn id="13854" xr3:uid="{1F73D957-434D-4764-81BB-A20DE401F807}" name="Column13833" dataDxfId="5061" totalsRowDxfId="5060"/>
    <tableColumn id="13855" xr3:uid="{4C65F0E2-F46B-4BB6-90B2-9B88281EFD15}" name="Column13834" dataDxfId="5059" totalsRowDxfId="5058"/>
    <tableColumn id="13856" xr3:uid="{11072381-E0DE-4F34-AB15-38705AA9B135}" name="Column13835" dataDxfId="5057" totalsRowDxfId="5056"/>
    <tableColumn id="13857" xr3:uid="{44E525C0-A40E-4C4C-AE7B-20C707E568FF}" name="Column13836" dataDxfId="5055" totalsRowDxfId="5054"/>
    <tableColumn id="13858" xr3:uid="{1EEEE1FA-0071-4581-B643-2E3F95B491C8}" name="Column13837" dataDxfId="5053" totalsRowDxfId="5052"/>
    <tableColumn id="13859" xr3:uid="{84023727-6586-42D1-A447-D9F688E0C38A}" name="Column13838" dataDxfId="5051" totalsRowDxfId="5050"/>
    <tableColumn id="13860" xr3:uid="{FF0540DB-ABD1-468E-A19E-840446676C05}" name="Column13839" dataDxfId="5049" totalsRowDxfId="5048"/>
    <tableColumn id="13861" xr3:uid="{67C5D8D4-B658-4702-920C-D134D2998D8B}" name="Column13840" dataDxfId="5047" totalsRowDxfId="5046"/>
    <tableColumn id="13862" xr3:uid="{5685D387-9C3D-4C14-B055-40642FAD788F}" name="Column13841" dataDxfId="5045" totalsRowDxfId="5044"/>
    <tableColumn id="13863" xr3:uid="{35F2163A-505F-4D43-8648-75558DECF3FA}" name="Column13842" dataDxfId="5043" totalsRowDxfId="5042"/>
    <tableColumn id="13864" xr3:uid="{FB16618A-15EC-447B-BB98-C84081291735}" name="Column13843" dataDxfId="5041" totalsRowDxfId="5040"/>
    <tableColumn id="13865" xr3:uid="{479DB1B1-0EDB-4192-B780-3E62E6E3FE73}" name="Column13844" dataDxfId="5039" totalsRowDxfId="5038"/>
    <tableColumn id="13866" xr3:uid="{2AF11938-EB5E-433A-B647-E377D5F96851}" name="Column13845" dataDxfId="5037" totalsRowDxfId="5036"/>
    <tableColumn id="13867" xr3:uid="{73BED9F3-E3C2-4C77-A875-E8D3BD55DA7D}" name="Column13846" dataDxfId="5035" totalsRowDxfId="5034"/>
    <tableColumn id="13868" xr3:uid="{EEA5A482-301A-48E2-998C-62A8DA1A34C2}" name="Column13847" dataDxfId="5033" totalsRowDxfId="5032"/>
    <tableColumn id="13869" xr3:uid="{497C65E2-1B9E-4ADF-964B-A7C37F72298A}" name="Column13848" dataDxfId="5031" totalsRowDxfId="5030"/>
    <tableColumn id="13870" xr3:uid="{1BC42EC5-4DAD-4333-B446-1BC6D00684B7}" name="Column13849" dataDxfId="5029" totalsRowDxfId="5028"/>
    <tableColumn id="13871" xr3:uid="{08ED5094-FB0F-4C43-B00E-CDC4FBD402F0}" name="Column13850" dataDxfId="5027" totalsRowDxfId="5026"/>
    <tableColumn id="13872" xr3:uid="{8EBE2BF9-09F7-407E-8F39-80986E5078B2}" name="Column13851" dataDxfId="5025" totalsRowDxfId="5024"/>
    <tableColumn id="13873" xr3:uid="{695FEADD-EEAC-48A4-A67A-FFD8B2120EF8}" name="Column13852" dataDxfId="5023" totalsRowDxfId="5022"/>
    <tableColumn id="13874" xr3:uid="{A27C82B9-6AF6-4BD4-A8BE-8C2A8F50AE17}" name="Column13853" dataDxfId="5021" totalsRowDxfId="5020"/>
    <tableColumn id="13875" xr3:uid="{BA17EAD4-B511-494C-B87D-1AAD16900095}" name="Column13854" dataDxfId="5019" totalsRowDxfId="5018"/>
    <tableColumn id="13876" xr3:uid="{94179E8B-5CA3-4B4D-BEE4-2BEFB294C4D9}" name="Column13855" dataDxfId="5017" totalsRowDxfId="5016"/>
    <tableColumn id="13877" xr3:uid="{878F8A6F-803C-415C-B6FE-3A3487160A69}" name="Column13856" dataDxfId="5015" totalsRowDxfId="5014"/>
    <tableColumn id="13878" xr3:uid="{D5AE8A10-542F-48DC-BBC1-72EDD6429CDE}" name="Column13857" dataDxfId="5013" totalsRowDxfId="5012"/>
    <tableColumn id="13879" xr3:uid="{563F2C31-1A71-4F51-B644-76FA7CF1BEA5}" name="Column13858" dataDxfId="5011" totalsRowDxfId="5010"/>
    <tableColumn id="13880" xr3:uid="{0F1209A6-B23E-4BB8-9831-C33A37E86980}" name="Column13859" dataDxfId="5009" totalsRowDxfId="5008"/>
    <tableColumn id="13881" xr3:uid="{BA9F363C-3B50-406A-B3DB-3BEAFC616F0D}" name="Column13860" dataDxfId="5007" totalsRowDxfId="5006"/>
    <tableColumn id="13882" xr3:uid="{4F9E208E-A18A-49DF-B01E-293405418660}" name="Column13861" dataDxfId="5005" totalsRowDxfId="5004"/>
    <tableColumn id="13883" xr3:uid="{40E35E64-950F-418B-9810-23EDF3CA08DF}" name="Column13862" dataDxfId="5003" totalsRowDxfId="5002"/>
    <tableColumn id="13884" xr3:uid="{4F243963-2A74-4FAD-9A32-3C67320AD96D}" name="Column13863" dataDxfId="5001" totalsRowDxfId="5000"/>
    <tableColumn id="13885" xr3:uid="{F9533FDE-9BCE-4C80-99D8-27032168A8AC}" name="Column13864" dataDxfId="4999" totalsRowDxfId="4998"/>
    <tableColumn id="13886" xr3:uid="{5D6C2406-2031-40C3-A4AC-C4849BA220F5}" name="Column13865" dataDxfId="4997" totalsRowDxfId="4996"/>
    <tableColumn id="13887" xr3:uid="{732C494A-056F-4AA1-864D-6B4D31F9A0C4}" name="Column13866" dataDxfId="4995" totalsRowDxfId="4994"/>
    <tableColumn id="13888" xr3:uid="{02645E20-2962-428C-ABFD-C89E3A95FE93}" name="Column13867" dataDxfId="4993" totalsRowDxfId="4992"/>
    <tableColumn id="13889" xr3:uid="{D3145237-C287-487A-9864-CD685C44EAEC}" name="Column13868" dataDxfId="4991" totalsRowDxfId="4990"/>
    <tableColumn id="13890" xr3:uid="{8E44B38C-5FE0-4896-AB92-7118682F3C51}" name="Column13869" dataDxfId="4989" totalsRowDxfId="4988"/>
    <tableColumn id="13891" xr3:uid="{7739787C-FB2D-49CA-B9AF-F55177D5B5EB}" name="Column13870" dataDxfId="4987" totalsRowDxfId="4986"/>
    <tableColumn id="13892" xr3:uid="{1E536E80-E9A8-4708-ADAE-513B40F454B2}" name="Column13871" dataDxfId="4985" totalsRowDxfId="4984"/>
    <tableColumn id="13893" xr3:uid="{ECFC45D4-22CB-431A-BD36-D371EB4FD640}" name="Column13872" dataDxfId="4983" totalsRowDxfId="4982"/>
    <tableColumn id="13894" xr3:uid="{912B1D67-8F82-4DF2-A86D-55B0F370DB6C}" name="Column13873" dataDxfId="4981" totalsRowDxfId="4980"/>
    <tableColumn id="13895" xr3:uid="{32579678-73E2-4CE1-9F72-D3FCAF21CCC8}" name="Column13874" dataDxfId="4979" totalsRowDxfId="4978"/>
    <tableColumn id="13896" xr3:uid="{0316DE48-B5E1-410F-A1CF-766DDAE06730}" name="Column13875" dataDxfId="4977" totalsRowDxfId="4976"/>
    <tableColumn id="13897" xr3:uid="{DF7DD581-9A43-4C1E-B60F-E12DAAD1C230}" name="Column13876" dataDxfId="4975" totalsRowDxfId="4974"/>
    <tableColumn id="13898" xr3:uid="{ACEDC0B5-8F7E-4C76-8AB0-649B9F9DB496}" name="Column13877" dataDxfId="4973" totalsRowDxfId="4972"/>
    <tableColumn id="13899" xr3:uid="{FE2F1D2A-08FD-4817-A115-C2401729BD04}" name="Column13878" dataDxfId="4971" totalsRowDxfId="4970"/>
    <tableColumn id="13900" xr3:uid="{185D5394-9096-4462-BA05-FBBC5F529051}" name="Column13879" dataDxfId="4969" totalsRowDxfId="4968"/>
    <tableColumn id="13901" xr3:uid="{5063218D-A629-4B4E-B67C-8983F2E4D924}" name="Column13880" dataDxfId="4967" totalsRowDxfId="4966"/>
    <tableColumn id="13902" xr3:uid="{8C27FE0A-7A17-4D94-8461-9CCAF53A8B0D}" name="Column13881" dataDxfId="4965" totalsRowDxfId="4964"/>
    <tableColumn id="13903" xr3:uid="{8A2918C6-DF07-4E2D-862D-C39D7720579D}" name="Column13882" dataDxfId="4963" totalsRowDxfId="4962"/>
    <tableColumn id="13904" xr3:uid="{22E4AB1C-C9FD-4364-B898-B60601F2C5F1}" name="Column13883" dataDxfId="4961" totalsRowDxfId="4960"/>
    <tableColumn id="13905" xr3:uid="{E8AAB214-8ED9-4FD7-8E3F-47E7E4ECC837}" name="Column13884" dataDxfId="4959" totalsRowDxfId="4958"/>
    <tableColumn id="13906" xr3:uid="{8E146B27-E66F-4D96-BB68-00E5E2587B90}" name="Column13885" dataDxfId="4957" totalsRowDxfId="4956"/>
    <tableColumn id="13907" xr3:uid="{0725A404-3976-4318-97AD-7864488CD492}" name="Column13886" dataDxfId="4955" totalsRowDxfId="4954"/>
    <tableColumn id="13908" xr3:uid="{49D5BE47-1F8C-4914-9D09-B564459151F9}" name="Column13887" dataDxfId="4953" totalsRowDxfId="4952"/>
    <tableColumn id="13909" xr3:uid="{27ADD0C0-B85E-4D5F-823E-EF1EE4D44746}" name="Column13888" dataDxfId="4951" totalsRowDxfId="4950"/>
    <tableColumn id="13910" xr3:uid="{2E243224-34D4-4470-AD6C-3DD46E34E98E}" name="Column13889" dataDxfId="4949" totalsRowDxfId="4948"/>
    <tableColumn id="13911" xr3:uid="{751B8C26-C38B-483F-9775-3BE3FEF71358}" name="Column13890" dataDxfId="4947" totalsRowDxfId="4946"/>
    <tableColumn id="13912" xr3:uid="{E70B3CB8-DAC2-43F1-B62F-B46BF0343329}" name="Column13891" dataDxfId="4945" totalsRowDxfId="4944"/>
    <tableColumn id="13913" xr3:uid="{A96C3C0B-A86F-4F1F-A722-CAF7CF486E3F}" name="Column13892" dataDxfId="4943" totalsRowDxfId="4942"/>
    <tableColumn id="13914" xr3:uid="{6927E7E9-7F3A-4401-AE0E-29832C2885D0}" name="Column13893" dataDxfId="4941" totalsRowDxfId="4940"/>
    <tableColumn id="13915" xr3:uid="{5ED0714C-E06C-42C3-A6BD-0AEBAA3BAB5C}" name="Column13894" dataDxfId="4939" totalsRowDxfId="4938"/>
    <tableColumn id="13916" xr3:uid="{6680138A-E905-481B-8F9F-84E64D3AE06A}" name="Column13895" dataDxfId="4937" totalsRowDxfId="4936"/>
    <tableColumn id="13917" xr3:uid="{4D42288D-8400-405D-9739-DE1757ECA94F}" name="Column13896" dataDxfId="4935" totalsRowDxfId="4934"/>
    <tableColumn id="13918" xr3:uid="{8D1FBAAB-A43C-477C-BBB2-642DFBAFDF3A}" name="Column13897" dataDxfId="4933" totalsRowDxfId="4932"/>
    <tableColumn id="13919" xr3:uid="{4327F587-C241-447D-AB3A-BCF3C5D8A64D}" name="Column13898" dataDxfId="4931" totalsRowDxfId="4930"/>
    <tableColumn id="13920" xr3:uid="{E831530C-0066-4B24-9276-D281E0E46785}" name="Column13899" dataDxfId="4929" totalsRowDxfId="4928"/>
    <tableColumn id="13921" xr3:uid="{FB070F9B-39C4-4C66-8B23-C538103F7515}" name="Column13900" dataDxfId="4927" totalsRowDxfId="4926"/>
    <tableColumn id="13922" xr3:uid="{58A39D5C-1188-4A75-9E7E-A4E7CF77CFA7}" name="Column13901" dataDxfId="4925" totalsRowDxfId="4924"/>
    <tableColumn id="13923" xr3:uid="{B6E57784-7F5A-4791-A521-645FC01BB42C}" name="Column13902" dataDxfId="4923" totalsRowDxfId="4922"/>
    <tableColumn id="13924" xr3:uid="{72405D09-4F83-4828-AE52-02BCB51299FF}" name="Column13903" dataDxfId="4921" totalsRowDxfId="4920"/>
    <tableColumn id="13925" xr3:uid="{401306AE-9DE3-4E3B-8C5E-F2DD783E2D24}" name="Column13904" dataDxfId="4919" totalsRowDxfId="4918"/>
    <tableColumn id="13926" xr3:uid="{DEAF3788-889E-4339-90DC-F7493E61E390}" name="Column13905" dataDxfId="4917" totalsRowDxfId="4916"/>
    <tableColumn id="13927" xr3:uid="{EE044D6D-3BCD-4D69-B9DC-7962EC6BDB22}" name="Column13906" dataDxfId="4915" totalsRowDxfId="4914"/>
    <tableColumn id="13928" xr3:uid="{C0F8BAC7-EAA8-42AF-B1F0-0546FEE7C6AE}" name="Column13907" dataDxfId="4913" totalsRowDxfId="4912"/>
    <tableColumn id="13929" xr3:uid="{507FAEDB-27B7-4751-A819-D233A9522755}" name="Column13908" dataDxfId="4911" totalsRowDxfId="4910"/>
    <tableColumn id="13930" xr3:uid="{F5B54CE5-CCF5-4110-AA5A-4AB8B249FEB8}" name="Column13909" dataDxfId="4909" totalsRowDxfId="4908"/>
    <tableColumn id="13931" xr3:uid="{5962C038-A07E-476A-A5FB-FA1E9E831D99}" name="Column13910" dataDxfId="4907" totalsRowDxfId="4906"/>
    <tableColumn id="13932" xr3:uid="{1CEAE2BD-ED01-4F08-BCC6-2EA5AF7B514D}" name="Column13911" dataDxfId="4905" totalsRowDxfId="4904"/>
    <tableColumn id="13933" xr3:uid="{A518B2E7-1813-475C-B3A0-033D12EBD091}" name="Column13912" dataDxfId="4903" totalsRowDxfId="4902"/>
    <tableColumn id="13934" xr3:uid="{5290CD50-D489-486B-8D4F-8016102DCB89}" name="Column13913" dataDxfId="4901" totalsRowDxfId="4900"/>
    <tableColumn id="13935" xr3:uid="{E514975F-7719-440A-9B1E-30A365B1352D}" name="Column13914" dataDxfId="4899" totalsRowDxfId="4898"/>
    <tableColumn id="13936" xr3:uid="{E766160E-68B9-4497-B691-65D202FB31FD}" name="Column13915" dataDxfId="4897" totalsRowDxfId="4896"/>
    <tableColumn id="13937" xr3:uid="{2BA91A54-11D2-4B9F-813F-B3833784107A}" name="Column13916" dataDxfId="4895" totalsRowDxfId="4894"/>
    <tableColumn id="13938" xr3:uid="{07419F0C-12D8-4AF7-973E-CC121F42E662}" name="Column13917" dataDxfId="4893" totalsRowDxfId="4892"/>
    <tableColumn id="13939" xr3:uid="{17D90685-7606-495F-A20C-845E421A4E8F}" name="Column13918" dataDxfId="4891" totalsRowDxfId="4890"/>
    <tableColumn id="13940" xr3:uid="{915009A0-58CE-4138-9C92-3746E4018931}" name="Column13919" dataDxfId="4889" totalsRowDxfId="4888"/>
    <tableColumn id="13941" xr3:uid="{A47C3323-C108-4DB3-90D7-4A34672DF90F}" name="Column13920" dataDxfId="4887" totalsRowDxfId="4886"/>
    <tableColumn id="13942" xr3:uid="{A8F1C0DD-544E-46F1-9260-2461A8DA4186}" name="Column13921" dataDxfId="4885" totalsRowDxfId="4884"/>
    <tableColumn id="13943" xr3:uid="{7261B010-DFD8-4824-9EAB-AF7D956ADD0A}" name="Column13922" dataDxfId="4883" totalsRowDxfId="4882"/>
    <tableColumn id="13944" xr3:uid="{B66F33B4-32DD-4601-8EBF-5A9655C5308D}" name="Column13923" dataDxfId="4881" totalsRowDxfId="4880"/>
    <tableColumn id="13945" xr3:uid="{A2A237DB-A0E5-41BF-9C10-3AF5AF68A586}" name="Column13924" dataDxfId="4879" totalsRowDxfId="4878"/>
    <tableColumn id="13946" xr3:uid="{2511910A-C7AB-42C6-94EF-D32951EB1DCE}" name="Column13925" dataDxfId="4877" totalsRowDxfId="4876"/>
    <tableColumn id="13947" xr3:uid="{EAB86D23-6A5E-4994-9791-8F135DC07375}" name="Column13926" dataDxfId="4875" totalsRowDxfId="4874"/>
    <tableColumn id="13948" xr3:uid="{D14CB423-1768-4601-8C0A-433C191D24C7}" name="Column13927" dataDxfId="4873" totalsRowDxfId="4872"/>
    <tableColumn id="13949" xr3:uid="{8F40DA58-CEF8-4506-BB59-EB0E1E99DD94}" name="Column13928" dataDxfId="4871" totalsRowDxfId="4870"/>
    <tableColumn id="13950" xr3:uid="{9C7B77E7-4148-4E63-8198-DE5CC81CA67F}" name="Column13929" dataDxfId="4869" totalsRowDxfId="4868"/>
    <tableColumn id="13951" xr3:uid="{81B20585-7266-45EA-B013-51A199616B76}" name="Column13930" dataDxfId="4867" totalsRowDxfId="4866"/>
    <tableColumn id="13952" xr3:uid="{30AE7D24-499B-4EDE-BF93-BD7BF4BE8D80}" name="Column13931" dataDxfId="4865" totalsRowDxfId="4864"/>
    <tableColumn id="13953" xr3:uid="{05DEB5BE-C3CF-4517-B925-B9D5ACDFE63C}" name="Column13932" dataDxfId="4863" totalsRowDxfId="4862"/>
    <tableColumn id="13954" xr3:uid="{FFD13D64-21DA-498E-8890-FC5B8C1CC7E9}" name="Column13933" dataDxfId="4861" totalsRowDxfId="4860"/>
    <tableColumn id="13955" xr3:uid="{9FAF0C04-0A85-4731-B546-2DA7D62063AF}" name="Column13934" dataDxfId="4859" totalsRowDxfId="4858"/>
    <tableColumn id="13956" xr3:uid="{1921EACB-5AD8-4252-8599-8F3E857530CF}" name="Column13935" dataDxfId="4857" totalsRowDxfId="4856"/>
    <tableColumn id="13957" xr3:uid="{FA0C9309-6E6B-429E-B3B1-DF0AEED027FB}" name="Column13936" dataDxfId="4855" totalsRowDxfId="4854"/>
    <tableColumn id="13958" xr3:uid="{C01ED9FC-215B-4406-A391-C0A2DD21AD6C}" name="Column13937" dataDxfId="4853" totalsRowDxfId="4852"/>
    <tableColumn id="13959" xr3:uid="{E943CB02-3474-46A3-8E26-2C52BB8B8038}" name="Column13938" dataDxfId="4851" totalsRowDxfId="4850"/>
    <tableColumn id="13960" xr3:uid="{F759F1AA-FBDE-494C-AB6A-08BDCB75B35D}" name="Column13939" dataDxfId="4849" totalsRowDxfId="4848"/>
    <tableColumn id="13961" xr3:uid="{0DC9E758-FCAC-4C00-AA2D-B3FF220155FF}" name="Column13940" dataDxfId="4847" totalsRowDxfId="4846"/>
    <tableColumn id="13962" xr3:uid="{414E32DB-A8FC-4D68-95FF-CC6029AE2408}" name="Column13941" dataDxfId="4845" totalsRowDxfId="4844"/>
    <tableColumn id="13963" xr3:uid="{6395E876-CA52-4E0C-9214-D2A3D792C9EB}" name="Column13942" dataDxfId="4843" totalsRowDxfId="4842"/>
    <tableColumn id="13964" xr3:uid="{D53DC6E7-5812-4526-9564-2F9FCF4B69E1}" name="Column13943" dataDxfId="4841" totalsRowDxfId="4840"/>
    <tableColumn id="13965" xr3:uid="{D667BB00-D380-4292-8021-10C1596058F4}" name="Column13944" dataDxfId="4839" totalsRowDxfId="4838"/>
    <tableColumn id="13966" xr3:uid="{D498477E-5668-417C-8860-50BA1AF18A15}" name="Column13945" dataDxfId="4837" totalsRowDxfId="4836"/>
    <tableColumn id="13967" xr3:uid="{9C5641BC-60F8-4919-B286-32151299CE84}" name="Column13946" dataDxfId="4835" totalsRowDxfId="4834"/>
    <tableColumn id="13968" xr3:uid="{CB9AA041-7DFE-4E60-8C0C-881AB0CFEE31}" name="Column13947" dataDxfId="4833" totalsRowDxfId="4832"/>
    <tableColumn id="13969" xr3:uid="{0B967AC2-1690-4B13-9895-73526342E384}" name="Column13948" dataDxfId="4831" totalsRowDxfId="4830"/>
    <tableColumn id="13970" xr3:uid="{60B984A4-EC79-4433-8FA3-B8F286CCA3D3}" name="Column13949" dataDxfId="4829" totalsRowDxfId="4828"/>
    <tableColumn id="13971" xr3:uid="{A5B99F6E-60DB-4499-A0A5-F98D04BFF2E7}" name="Column13950" dataDxfId="4827" totalsRowDxfId="4826"/>
    <tableColumn id="13972" xr3:uid="{5E931779-EC1A-4DF4-86E0-207FBFCB424E}" name="Column13951" dataDxfId="4825" totalsRowDxfId="4824"/>
    <tableColumn id="13973" xr3:uid="{5CFB8A87-D85B-4971-9214-575B55FB3CAF}" name="Column13952" dataDxfId="4823" totalsRowDxfId="4822"/>
    <tableColumn id="13974" xr3:uid="{6447DB05-BFE6-40D3-8715-225A749557DE}" name="Column13953" dataDxfId="4821" totalsRowDxfId="4820"/>
    <tableColumn id="13975" xr3:uid="{9BC2E208-C620-4B57-8024-7603DDE60D56}" name="Column13954" dataDxfId="4819" totalsRowDxfId="4818"/>
    <tableColumn id="13976" xr3:uid="{05DBAD45-7CF3-4E73-A1BA-291480FF0882}" name="Column13955" dataDxfId="4817" totalsRowDxfId="4816"/>
    <tableColumn id="13977" xr3:uid="{4DA036D8-7B67-4041-8B44-D7F93F6C1084}" name="Column13956" dataDxfId="4815" totalsRowDxfId="4814"/>
    <tableColumn id="13978" xr3:uid="{069613F0-E760-48F9-9950-B29D977FD90C}" name="Column13957" dataDxfId="4813" totalsRowDxfId="4812"/>
    <tableColumn id="13979" xr3:uid="{142C0D27-5B3B-4A55-8003-45A46611EFBE}" name="Column13958" dataDxfId="4811" totalsRowDxfId="4810"/>
    <tableColumn id="13980" xr3:uid="{2FCDAEC8-E60B-44A1-9282-670E151CAF55}" name="Column13959" dataDxfId="4809" totalsRowDxfId="4808"/>
    <tableColumn id="13981" xr3:uid="{7FCDC27B-0DDB-4F5B-A6D2-805868ECFCF4}" name="Column13960" dataDxfId="4807" totalsRowDxfId="4806"/>
    <tableColumn id="13982" xr3:uid="{574BFDDD-7AC3-433A-A067-07D0520DCFEE}" name="Column13961" dataDxfId="4805" totalsRowDxfId="4804"/>
    <tableColumn id="13983" xr3:uid="{4C86B3ED-D854-4BF3-B643-AFD3FB1F3923}" name="Column13962" dataDxfId="4803" totalsRowDxfId="4802"/>
    <tableColumn id="13984" xr3:uid="{E98C643F-FFB8-49AC-A546-518D92BDFAAD}" name="Column13963" dataDxfId="4801" totalsRowDxfId="4800"/>
    <tableColumn id="13985" xr3:uid="{16EB80D6-7574-4899-9241-73F7BB349DAC}" name="Column13964" dataDxfId="4799" totalsRowDxfId="4798"/>
    <tableColumn id="13986" xr3:uid="{004D5467-1797-4D1A-8CEE-808F4233E6E0}" name="Column13965" dataDxfId="4797" totalsRowDxfId="4796"/>
    <tableColumn id="13987" xr3:uid="{5BF1C940-69D8-436F-BD89-C2B9CE8F6CE8}" name="Column13966" dataDxfId="4795" totalsRowDxfId="4794"/>
    <tableColumn id="13988" xr3:uid="{052615AF-E890-4AF3-A63F-8724865A643F}" name="Column13967" dataDxfId="4793" totalsRowDxfId="4792"/>
    <tableColumn id="13989" xr3:uid="{D79C1653-8B4C-4964-A7C0-48529B427FD0}" name="Column13968" dataDxfId="4791" totalsRowDxfId="4790"/>
    <tableColumn id="13990" xr3:uid="{FB0332EC-D900-4D08-B344-6EC275417DB7}" name="Column13969" dataDxfId="4789" totalsRowDxfId="4788"/>
    <tableColumn id="13991" xr3:uid="{B39DAF64-05DE-45CE-A5FC-6415AF57DFF1}" name="Column13970" dataDxfId="4787" totalsRowDxfId="4786"/>
    <tableColumn id="13992" xr3:uid="{09476299-E853-4E1F-8962-83E8CC11600B}" name="Column13971" dataDxfId="4785" totalsRowDxfId="4784"/>
    <tableColumn id="13993" xr3:uid="{E8131A71-0009-4524-8CBF-EA5D240DED95}" name="Column13972" dataDxfId="4783" totalsRowDxfId="4782"/>
    <tableColumn id="13994" xr3:uid="{4E62227A-3F92-4B8B-9FC2-95265FA409E5}" name="Column13973" dataDxfId="4781" totalsRowDxfId="4780"/>
    <tableColumn id="13995" xr3:uid="{E9588FAC-7D44-4BE9-B401-A09DE60FBCEF}" name="Column13974" dataDxfId="4779" totalsRowDxfId="4778"/>
    <tableColumn id="13996" xr3:uid="{FF38B14D-D865-4603-A265-4C9B1692FC0E}" name="Column13975" dataDxfId="4777" totalsRowDxfId="4776"/>
    <tableColumn id="13997" xr3:uid="{DC546DA5-6D55-463A-A88F-DCF4FA673F60}" name="Column13976" dataDxfId="4775" totalsRowDxfId="4774"/>
    <tableColumn id="13998" xr3:uid="{0EF3793C-1613-4D33-8B5E-17FC1CFA4781}" name="Column13977" dataDxfId="4773" totalsRowDxfId="4772"/>
    <tableColumn id="13999" xr3:uid="{9849E655-032C-453E-BCF5-0C6A9D91E605}" name="Column13978" dataDxfId="4771" totalsRowDxfId="4770"/>
    <tableColumn id="14000" xr3:uid="{71BC5B34-12A5-461E-B3C4-14E043929C10}" name="Column13979" dataDxfId="4769" totalsRowDxfId="4768"/>
    <tableColumn id="14001" xr3:uid="{1C650184-0B83-453F-9D12-20636EB659B3}" name="Column13980" dataDxfId="4767" totalsRowDxfId="4766"/>
    <tableColumn id="14002" xr3:uid="{42CC1DB9-01AF-4C7C-AC49-B2DA559213A5}" name="Column13981" dataDxfId="4765" totalsRowDxfId="4764"/>
    <tableColumn id="14003" xr3:uid="{DC0C5798-0126-4FEE-BE3F-BEB1E6907BB9}" name="Column13982" dataDxfId="4763" totalsRowDxfId="4762"/>
    <tableColumn id="14004" xr3:uid="{881AA7AD-8CF3-4738-864F-D2CF511EF9B8}" name="Column13983" dataDxfId="4761" totalsRowDxfId="4760"/>
    <tableColumn id="14005" xr3:uid="{CFFF6C1C-18B2-477B-99A3-3B43D051AE9E}" name="Column13984" dataDxfId="4759" totalsRowDxfId="4758"/>
    <tableColumn id="14006" xr3:uid="{53DBF29B-BD93-45DC-8FCE-FBDA109B3AAC}" name="Column13985" dataDxfId="4757" totalsRowDxfId="4756"/>
    <tableColumn id="14007" xr3:uid="{90873F05-4753-47EF-8492-3AF2684FF130}" name="Column13986" dataDxfId="4755" totalsRowDxfId="4754"/>
    <tableColumn id="14008" xr3:uid="{497D6F48-CE54-4C50-87F7-183BB969892E}" name="Column13987" dataDxfId="4753" totalsRowDxfId="4752"/>
    <tableColumn id="14009" xr3:uid="{ED0536AF-4EBB-4160-88D1-08CF8123EF71}" name="Column13988" dataDxfId="4751" totalsRowDxfId="4750"/>
    <tableColumn id="14010" xr3:uid="{70AB3516-254C-48FC-B5B8-392F0672D5ED}" name="Column13989" dataDxfId="4749" totalsRowDxfId="4748"/>
    <tableColumn id="14011" xr3:uid="{9833D4AB-12A5-477E-BE96-9C810DE78FF9}" name="Column13990" dataDxfId="4747" totalsRowDxfId="4746"/>
    <tableColumn id="14012" xr3:uid="{E16197A9-6625-43D7-8C3E-14D834BA3E18}" name="Column13991" dataDxfId="4745" totalsRowDxfId="4744"/>
    <tableColumn id="14013" xr3:uid="{BA8BDFAC-68FA-4EA7-983D-A8BA9B6ED8CE}" name="Column13992" dataDxfId="4743" totalsRowDxfId="4742"/>
    <tableColumn id="14014" xr3:uid="{E288FA71-23EC-41C1-A5CB-67021968295D}" name="Column13993" dataDxfId="4741" totalsRowDxfId="4740"/>
    <tableColumn id="14015" xr3:uid="{30D78E91-F9D0-4A4B-A58A-AEEDFC9D0AA6}" name="Column13994" dataDxfId="4739" totalsRowDxfId="4738"/>
    <tableColumn id="14016" xr3:uid="{57C6B8D1-99F0-4D7A-8B65-A941FFE506BB}" name="Column13995" dataDxfId="4737" totalsRowDxfId="4736"/>
    <tableColumn id="14017" xr3:uid="{DCA09D63-0C0D-41B0-8A9A-784009A77BFF}" name="Column13996" dataDxfId="4735" totalsRowDxfId="4734"/>
    <tableColumn id="14018" xr3:uid="{E3FF3EEE-90E9-483B-B599-65DEC7E8D9F6}" name="Column13997" dataDxfId="4733" totalsRowDxfId="4732"/>
    <tableColumn id="14019" xr3:uid="{BD25F176-EDED-4C34-BFA6-020062A81B75}" name="Column13998" dataDxfId="4731" totalsRowDxfId="4730"/>
    <tableColumn id="14020" xr3:uid="{0709A1DC-2D8C-4823-BCBC-EE42E75C761F}" name="Column13999" dataDxfId="4729" totalsRowDxfId="4728"/>
    <tableColumn id="14021" xr3:uid="{32F9313C-361D-41C8-BA67-3942FC1B827B}" name="Column14000" dataDxfId="4727" totalsRowDxfId="4726"/>
    <tableColumn id="14022" xr3:uid="{0CE8FE8F-E0DC-4291-A199-5F849341E926}" name="Column14001" dataDxfId="4725" totalsRowDxfId="4724"/>
    <tableColumn id="14023" xr3:uid="{604617ED-B02F-42AF-AC77-7E040B78BDCB}" name="Column14002" dataDxfId="4723" totalsRowDxfId="4722"/>
    <tableColumn id="14024" xr3:uid="{833455A0-322A-490F-A372-B5A0DED0850E}" name="Column14003" dataDxfId="4721" totalsRowDxfId="4720"/>
    <tableColumn id="14025" xr3:uid="{4D2940F7-06BA-4550-AFFE-108C2D62EE0A}" name="Column14004" dataDxfId="4719" totalsRowDxfId="4718"/>
    <tableColumn id="14026" xr3:uid="{6BF9AEA3-ACC1-426E-92A8-49647620FF99}" name="Column14005" dataDxfId="4717" totalsRowDxfId="4716"/>
    <tableColumn id="14027" xr3:uid="{C4A5C8B4-F3F5-401E-83D9-3CB89D397CFA}" name="Column14006" dataDxfId="4715" totalsRowDxfId="4714"/>
    <tableColumn id="14028" xr3:uid="{6C095AF4-B05C-4033-A1D8-3237F44F6C6C}" name="Column14007" dataDxfId="4713" totalsRowDxfId="4712"/>
    <tableColumn id="14029" xr3:uid="{DAAE2FE3-6518-43F1-A1B0-A9029C311F7F}" name="Column14008" dataDxfId="4711" totalsRowDxfId="4710"/>
    <tableColumn id="14030" xr3:uid="{13761D9B-D322-4B63-9071-45F60C582868}" name="Column14009" dataDxfId="4709" totalsRowDxfId="4708"/>
    <tableColumn id="14031" xr3:uid="{5508797D-2A93-4DC7-8E03-4B01A6A72A0D}" name="Column14010" dataDxfId="4707" totalsRowDxfId="4706"/>
    <tableColumn id="14032" xr3:uid="{980E7A6A-6CB6-4A49-BDC0-C4A1793F5C7B}" name="Column14011" dataDxfId="4705" totalsRowDxfId="4704"/>
    <tableColumn id="14033" xr3:uid="{E5870624-1AEE-41BB-A1F0-A463BF87E3D3}" name="Column14012" dataDxfId="4703" totalsRowDxfId="4702"/>
    <tableColumn id="14034" xr3:uid="{8E3231A1-7450-4FE5-A08F-A2331B0BD0C0}" name="Column14013" dataDxfId="4701" totalsRowDxfId="4700"/>
    <tableColumn id="14035" xr3:uid="{E2821BC5-98E0-47B3-BDF9-4DA353A8C6A5}" name="Column14014" dataDxfId="4699" totalsRowDxfId="4698"/>
    <tableColumn id="14036" xr3:uid="{AB9EAC6C-4407-4525-82AD-9380D9C27541}" name="Column14015" dataDxfId="4697" totalsRowDxfId="4696"/>
    <tableColumn id="14037" xr3:uid="{440A01D0-94D0-46F8-820B-24EC2AEC2FAC}" name="Column14016" dataDxfId="4695" totalsRowDxfId="4694"/>
    <tableColumn id="14038" xr3:uid="{5336A533-4EF7-4430-94F6-981F02DD927C}" name="Column14017" dataDxfId="4693" totalsRowDxfId="4692"/>
    <tableColumn id="14039" xr3:uid="{201B5936-73AB-4AF8-B58E-F7611070227A}" name="Column14018" dataDxfId="4691" totalsRowDxfId="4690"/>
    <tableColumn id="14040" xr3:uid="{068F2737-3440-4587-BD2E-4CF528A051EE}" name="Column14019" dataDxfId="4689" totalsRowDxfId="4688"/>
    <tableColumn id="14041" xr3:uid="{9F862CC4-CBF3-43FC-848F-6DB4C34496DC}" name="Column14020" dataDxfId="4687" totalsRowDxfId="4686"/>
    <tableColumn id="14042" xr3:uid="{34B6FE02-614C-472E-A963-130D713C9CBB}" name="Column14021" dataDxfId="4685" totalsRowDxfId="4684"/>
    <tableColumn id="14043" xr3:uid="{E778AEEE-A05F-48D9-9612-DD21EE4B48D9}" name="Column14022" dataDxfId="4683" totalsRowDxfId="4682"/>
    <tableColumn id="14044" xr3:uid="{570522CA-5A5D-4184-A85A-66729C387BB5}" name="Column14023" dataDxfId="4681" totalsRowDxfId="4680"/>
    <tableColumn id="14045" xr3:uid="{FAD1568B-93C3-46A0-A88E-B08BC0653254}" name="Column14024" dataDxfId="4679" totalsRowDxfId="4678"/>
    <tableColumn id="14046" xr3:uid="{2932B07E-001C-44CF-B478-9F454834EEA4}" name="Column14025" dataDxfId="4677" totalsRowDxfId="4676"/>
    <tableColumn id="14047" xr3:uid="{A76D2A6D-67BD-47B8-AA79-E090ECA5279B}" name="Column14026" dataDxfId="4675" totalsRowDxfId="4674"/>
    <tableColumn id="14048" xr3:uid="{A48C71DE-462F-4781-B6BC-1A1191529D43}" name="Column14027" dataDxfId="4673" totalsRowDxfId="4672"/>
    <tableColumn id="14049" xr3:uid="{656B699C-31D2-458E-A8DF-64DBD7185FAA}" name="Column14028" dataDxfId="4671" totalsRowDxfId="4670"/>
    <tableColumn id="14050" xr3:uid="{E8F95BC0-5718-4F14-9F01-D49C9BCC3110}" name="Column14029" dataDxfId="4669" totalsRowDxfId="4668"/>
    <tableColumn id="14051" xr3:uid="{A4420206-36CD-4B43-A86A-7DD28E392063}" name="Column14030" dataDxfId="4667" totalsRowDxfId="4666"/>
    <tableColumn id="14052" xr3:uid="{BA56CA05-4C2F-4508-9E95-F81E2C06AB41}" name="Column14031" dataDxfId="4665" totalsRowDxfId="4664"/>
    <tableColumn id="14053" xr3:uid="{056085C6-2DB7-47A5-91A2-F4CF6196D29D}" name="Column14032" dataDxfId="4663" totalsRowDxfId="4662"/>
    <tableColumn id="14054" xr3:uid="{0F2541E5-C72C-44ED-AEED-30257CD11E33}" name="Column14033" dataDxfId="4661" totalsRowDxfId="4660"/>
    <tableColumn id="14055" xr3:uid="{CA51EB67-CD4D-4597-83BF-A24D1B37BC13}" name="Column14034" dataDxfId="4659" totalsRowDxfId="4658"/>
    <tableColumn id="14056" xr3:uid="{56337C1B-4A42-4C24-80AD-11A769BCE874}" name="Column14035" dataDxfId="4657" totalsRowDxfId="4656"/>
    <tableColumn id="14057" xr3:uid="{39CBC77F-4322-47D3-8E7E-859607412D4C}" name="Column14036" dataDxfId="4655" totalsRowDxfId="4654"/>
    <tableColumn id="14058" xr3:uid="{B1CB5482-59C9-43C5-8634-9155A05ACEA1}" name="Column14037" dataDxfId="4653" totalsRowDxfId="4652"/>
    <tableColumn id="14059" xr3:uid="{088F9B4E-8D82-40B0-AB54-962FD42A1896}" name="Column14038" dataDxfId="4651" totalsRowDxfId="4650"/>
    <tableColumn id="14060" xr3:uid="{20DF8A57-5C1A-4DD4-9E3D-0E124E6CB074}" name="Column14039" dataDxfId="4649" totalsRowDxfId="4648"/>
    <tableColumn id="14061" xr3:uid="{B24F50EB-3C93-43B4-B6B5-A4F8182DAE0E}" name="Column14040" dataDxfId="4647" totalsRowDxfId="4646"/>
    <tableColumn id="14062" xr3:uid="{A9BA6E2C-750E-4055-B76B-BB7908D35965}" name="Column14041" dataDxfId="4645" totalsRowDxfId="4644"/>
    <tableColumn id="14063" xr3:uid="{7810D327-2FAE-4B6D-8421-1CFA6AC0E3EF}" name="Column14042" dataDxfId="4643" totalsRowDxfId="4642"/>
    <tableColumn id="14064" xr3:uid="{D0F434BA-8963-4718-9C18-90D167F79ED4}" name="Column14043" dataDxfId="4641" totalsRowDxfId="4640"/>
    <tableColumn id="14065" xr3:uid="{BC08EF42-6344-4729-975E-FF1E911A285F}" name="Column14044" dataDxfId="4639" totalsRowDxfId="4638"/>
    <tableColumn id="14066" xr3:uid="{5B76D575-6845-4FF8-970F-1477880AC43E}" name="Column14045" dataDxfId="4637" totalsRowDxfId="4636"/>
    <tableColumn id="14067" xr3:uid="{6AAE7DC4-FA2C-41EB-8F58-4624E025F6EF}" name="Column14046" dataDxfId="4635" totalsRowDxfId="4634"/>
    <tableColumn id="14068" xr3:uid="{8CCE0431-5B43-4097-BDCA-60277A299701}" name="Column14047" dataDxfId="4633" totalsRowDxfId="4632"/>
    <tableColumn id="14069" xr3:uid="{C4B0AF75-888A-48E0-871E-71E3F424F330}" name="Column14048" dataDxfId="4631" totalsRowDxfId="4630"/>
    <tableColumn id="14070" xr3:uid="{7F2882B0-6364-4A10-B30D-CFBA30FFD89F}" name="Column14049" dataDxfId="4629" totalsRowDxfId="4628"/>
    <tableColumn id="14071" xr3:uid="{27F32A77-D6FB-4A5D-B836-A98675FDB6E3}" name="Column14050" dataDxfId="4627" totalsRowDxfId="4626"/>
    <tableColumn id="14072" xr3:uid="{E765C8AF-1EBA-4031-9236-F5CDB3984B51}" name="Column14051" dataDxfId="4625" totalsRowDxfId="4624"/>
    <tableColumn id="14073" xr3:uid="{474DA2E5-B07F-4342-B97A-EAB8AB78968C}" name="Column14052" dataDxfId="4623" totalsRowDxfId="4622"/>
    <tableColumn id="14074" xr3:uid="{C6784284-12A2-46F8-A843-DD13F343A63F}" name="Column14053" dataDxfId="4621" totalsRowDxfId="4620"/>
    <tableColumn id="14075" xr3:uid="{77393F76-5B26-4400-96EC-0AF4D97BAA36}" name="Column14054" dataDxfId="4619" totalsRowDxfId="4618"/>
    <tableColumn id="14076" xr3:uid="{4A423D1C-B80D-41DA-9D7D-610496F8C2FD}" name="Column14055" dataDxfId="4617" totalsRowDxfId="4616"/>
    <tableColumn id="14077" xr3:uid="{D0FE8926-8C8D-4FDE-A9DB-677B2B242DB7}" name="Column14056" dataDxfId="4615" totalsRowDxfId="4614"/>
    <tableColumn id="14078" xr3:uid="{B1004BAC-45DA-4071-ADD5-D0F8918D91FC}" name="Column14057" dataDxfId="4613" totalsRowDxfId="4612"/>
    <tableColumn id="14079" xr3:uid="{849F7EB5-5B68-4144-86AF-061A48FEA41B}" name="Column14058" dataDxfId="4611" totalsRowDxfId="4610"/>
    <tableColumn id="14080" xr3:uid="{05B3232C-488A-4658-AEC0-537C48869D95}" name="Column14059" dataDxfId="4609" totalsRowDxfId="4608"/>
    <tableColumn id="14081" xr3:uid="{7D4B0D33-E5AB-48C9-8715-1A102598ECD1}" name="Column14060" dataDxfId="4607" totalsRowDxfId="4606"/>
    <tableColumn id="14082" xr3:uid="{9C610B7A-624C-4C68-B0ED-17ABB5199DEC}" name="Column14061" dataDxfId="4605" totalsRowDxfId="4604"/>
    <tableColumn id="14083" xr3:uid="{4636BFCD-4119-4DFB-8FD5-B1DD000DD358}" name="Column14062" dataDxfId="4603" totalsRowDxfId="4602"/>
    <tableColumn id="14084" xr3:uid="{C241BF36-8610-41D7-B427-762F635F91C1}" name="Column14063" dataDxfId="4601" totalsRowDxfId="4600"/>
    <tableColumn id="14085" xr3:uid="{1EACB94A-9C3C-4214-B20B-0EC41285488F}" name="Column14064" dataDxfId="4599" totalsRowDxfId="4598"/>
    <tableColumn id="14086" xr3:uid="{7D52754F-2584-47AE-A4B6-C822CEB0472D}" name="Column14065" dataDxfId="4597" totalsRowDxfId="4596"/>
    <tableColumn id="14087" xr3:uid="{033FC771-8671-47FE-A1AC-F67FD9B1966A}" name="Column14066" dataDxfId="4595" totalsRowDxfId="4594"/>
    <tableColumn id="14088" xr3:uid="{22530749-B5E1-4460-B10C-83FD4EBA76C0}" name="Column14067" dataDxfId="4593" totalsRowDxfId="4592"/>
    <tableColumn id="14089" xr3:uid="{08059600-85D9-4578-BEFA-E4AE5884F572}" name="Column14068" dataDxfId="4591" totalsRowDxfId="4590"/>
    <tableColumn id="14090" xr3:uid="{1B89871C-6B5C-4F67-ACEE-7B579F352CD3}" name="Column14069" dataDxfId="4589" totalsRowDxfId="4588"/>
    <tableColumn id="14091" xr3:uid="{D60DA833-90D0-43DD-9F66-6D13E8DC75A1}" name="Column14070" dataDxfId="4587" totalsRowDxfId="4586"/>
    <tableColumn id="14092" xr3:uid="{3664E5DE-ED79-4BFF-910A-C9F1BCC16D0D}" name="Column14071" dataDxfId="4585" totalsRowDxfId="4584"/>
    <tableColumn id="14093" xr3:uid="{4BAE471C-2A6D-4033-9DAF-48110C553EFF}" name="Column14072" dataDxfId="4583" totalsRowDxfId="4582"/>
    <tableColumn id="14094" xr3:uid="{165D8D21-3D43-49E3-91F7-CC4904AFFEF4}" name="Column14073" dataDxfId="4581" totalsRowDxfId="4580"/>
    <tableColumn id="14095" xr3:uid="{6428D036-B2D0-4D6F-A4F4-B5F0C55BB612}" name="Column14074" dataDxfId="4579" totalsRowDxfId="4578"/>
    <tableColumn id="14096" xr3:uid="{184DC0F7-0DD3-4332-8682-8B16BD2AA08B}" name="Column14075" dataDxfId="4577" totalsRowDxfId="4576"/>
    <tableColumn id="14097" xr3:uid="{C653BF20-30E0-4075-802F-88D4DB7F9465}" name="Column14076" dataDxfId="4575" totalsRowDxfId="4574"/>
    <tableColumn id="14098" xr3:uid="{56A53B13-2F4E-4DB8-A6FD-ECEC4A9CFD4D}" name="Column14077" dataDxfId="4573" totalsRowDxfId="4572"/>
    <tableColumn id="14099" xr3:uid="{BDF62BA0-F17D-4A26-B6D6-B5FD995CA683}" name="Column14078" dataDxfId="4571" totalsRowDxfId="4570"/>
    <tableColumn id="14100" xr3:uid="{73977412-2A42-408A-8DE9-5FB2817A4763}" name="Column14079" dataDxfId="4569" totalsRowDxfId="4568"/>
    <tableColumn id="14101" xr3:uid="{75C07B09-5E8B-4744-A389-6FBE5B21D83B}" name="Column14080" dataDxfId="4567" totalsRowDxfId="4566"/>
    <tableColumn id="14102" xr3:uid="{890A2228-8E9D-43E4-A6A6-D6DA58B3D00A}" name="Column14081" dataDxfId="4565" totalsRowDxfId="4564"/>
    <tableColumn id="14103" xr3:uid="{27503F54-333E-4C93-B13E-2BFD73C1DD74}" name="Column14082" dataDxfId="4563" totalsRowDxfId="4562"/>
    <tableColumn id="14104" xr3:uid="{F25AFD5D-A6BE-4C37-98E1-8B9F96E46EA8}" name="Column14083" dataDxfId="4561" totalsRowDxfId="4560"/>
    <tableColumn id="14105" xr3:uid="{24B9CC37-C029-4E58-A6DB-1FB7D241FEC4}" name="Column14084" dataDxfId="4559" totalsRowDxfId="4558"/>
    <tableColumn id="14106" xr3:uid="{E38F61A8-47B8-4768-A445-BE35CC442420}" name="Column14085" dataDxfId="4557" totalsRowDxfId="4556"/>
    <tableColumn id="14107" xr3:uid="{C7620F5D-07B9-4BAD-A3F9-5121D90FBBF5}" name="Column14086" dataDxfId="4555" totalsRowDxfId="4554"/>
    <tableColumn id="14108" xr3:uid="{DCA1509A-ADF5-4AF7-9505-5E4AFAD7339E}" name="Column14087" dataDxfId="4553" totalsRowDxfId="4552"/>
    <tableColumn id="14109" xr3:uid="{3240684D-7D77-439B-B4CE-F552267DBFE6}" name="Column14088" dataDxfId="4551" totalsRowDxfId="4550"/>
    <tableColumn id="14110" xr3:uid="{74A786E1-78C7-4E80-8CAC-FED003E64E96}" name="Column14089" dataDxfId="4549" totalsRowDxfId="4548"/>
    <tableColumn id="14111" xr3:uid="{89CC90B7-4486-49F9-AFA3-BEFD3147CB4D}" name="Column14090" dataDxfId="4547" totalsRowDxfId="4546"/>
    <tableColumn id="14112" xr3:uid="{4334AAD4-038A-4C52-9EE7-FE2B397486B0}" name="Column14091" dataDxfId="4545" totalsRowDxfId="4544"/>
    <tableColumn id="14113" xr3:uid="{E3EB70F0-B94C-4721-97B8-354A5DDFAB17}" name="Column14092" dataDxfId="4543" totalsRowDxfId="4542"/>
    <tableColumn id="14114" xr3:uid="{0935542E-8A92-4FB3-BABF-5F6BFC1EBDC3}" name="Column14093" dataDxfId="4541" totalsRowDxfId="4540"/>
    <tableColumn id="14115" xr3:uid="{CD0097E7-4EFB-40FE-979D-38DB54F143F6}" name="Column14094" dataDxfId="4539" totalsRowDxfId="4538"/>
    <tableColumn id="14116" xr3:uid="{9CBD7968-C510-4781-9E1E-C1039FACA7F1}" name="Column14095" dataDxfId="4537" totalsRowDxfId="4536"/>
    <tableColumn id="14117" xr3:uid="{E644A776-2E31-46E7-B1CB-3FCDD6FBA8DC}" name="Column14096" dataDxfId="4535" totalsRowDxfId="4534"/>
    <tableColumn id="14118" xr3:uid="{69751D92-9CE2-4B6C-B687-D80213D6630A}" name="Column14097" dataDxfId="4533" totalsRowDxfId="4532"/>
    <tableColumn id="14119" xr3:uid="{DC6A69E3-7B47-4AE4-8598-6D8511E1B31D}" name="Column14098" dataDxfId="4531" totalsRowDxfId="4530"/>
    <tableColumn id="14120" xr3:uid="{0AE94587-B3FD-4184-9EAA-3440F89CE0FB}" name="Column14099" dataDxfId="4529" totalsRowDxfId="4528"/>
    <tableColumn id="14121" xr3:uid="{C20BE135-250A-4B9C-9866-E514E6613865}" name="Column14100" dataDxfId="4527" totalsRowDxfId="4526"/>
    <tableColumn id="14122" xr3:uid="{ECBF4A62-CB98-4BFE-8B95-0DC532DE1F66}" name="Column14101" dataDxfId="4525" totalsRowDxfId="4524"/>
    <tableColumn id="14123" xr3:uid="{1F05081C-2632-44E5-9F51-8FC54FE75864}" name="Column14102" dataDxfId="4523" totalsRowDxfId="4522"/>
    <tableColumn id="14124" xr3:uid="{71380CAA-73A8-4C4E-9403-AC65F645A7A4}" name="Column14103" dataDxfId="4521" totalsRowDxfId="4520"/>
    <tableColumn id="14125" xr3:uid="{6A84C183-B8CE-42E2-A8CE-21DFD7165557}" name="Column14104" dataDxfId="4519" totalsRowDxfId="4518"/>
    <tableColumn id="14126" xr3:uid="{6ECA7A90-BD42-4138-9F84-7BDAD00BBC2E}" name="Column14105" dataDxfId="4517" totalsRowDxfId="4516"/>
    <tableColumn id="14127" xr3:uid="{C79DFFBA-3C0F-47CB-A344-061208CCEAAA}" name="Column14106" dataDxfId="4515" totalsRowDxfId="4514"/>
    <tableColumn id="14128" xr3:uid="{11E00BAB-CAC6-4CCA-A2FD-93232C9F00CB}" name="Column14107" dataDxfId="4513" totalsRowDxfId="4512"/>
    <tableColumn id="14129" xr3:uid="{2A513A4D-E59C-42C6-A0F1-479B902408A5}" name="Column14108" dataDxfId="4511" totalsRowDxfId="4510"/>
    <tableColumn id="14130" xr3:uid="{C55D4DB9-B470-4084-BF28-5E515FFAAA68}" name="Column14109" dataDxfId="4509" totalsRowDxfId="4508"/>
    <tableColumn id="14131" xr3:uid="{64CDDBF6-6185-4F4D-B3AA-27534CD0BBD9}" name="Column14110" dataDxfId="4507" totalsRowDxfId="4506"/>
    <tableColumn id="14132" xr3:uid="{7F290C81-F8A8-42E9-9A02-F8F5ABA40810}" name="Column14111" dataDxfId="4505" totalsRowDxfId="4504"/>
    <tableColumn id="14133" xr3:uid="{DFCA21E9-E820-40B9-A2AD-B70FEC5A4E62}" name="Column14112" dataDxfId="4503" totalsRowDxfId="4502"/>
    <tableColumn id="14134" xr3:uid="{3DAA40CD-ADD3-4B3F-8E61-9479707C9A51}" name="Column14113" dataDxfId="4501" totalsRowDxfId="4500"/>
    <tableColumn id="14135" xr3:uid="{39C3E24A-7EAA-414A-99E4-003492A9D5EC}" name="Column14114" dataDxfId="4499" totalsRowDxfId="4498"/>
    <tableColumn id="14136" xr3:uid="{BB4876E6-526A-4001-8745-E8B2256BF8D5}" name="Column14115" dataDxfId="4497" totalsRowDxfId="4496"/>
    <tableColumn id="14137" xr3:uid="{2C57206F-7AEF-4833-B9A3-F800B4092E87}" name="Column14116" dataDxfId="4495" totalsRowDxfId="4494"/>
    <tableColumn id="14138" xr3:uid="{F43511EE-F5BE-4C00-BD57-893D47CA8394}" name="Column14117" dataDxfId="4493" totalsRowDxfId="4492"/>
    <tableColumn id="14139" xr3:uid="{37218A7C-735D-4E6B-AEB0-A119824D1B79}" name="Column14118" dataDxfId="4491" totalsRowDxfId="4490"/>
    <tableColumn id="14140" xr3:uid="{1B42435C-F10B-40CA-B247-9E488471643B}" name="Column14119" dataDxfId="4489" totalsRowDxfId="4488"/>
    <tableColumn id="14141" xr3:uid="{88BE73D3-1D51-43EB-8378-352DBF7B3A69}" name="Column14120" dataDxfId="4487" totalsRowDxfId="4486"/>
    <tableColumn id="14142" xr3:uid="{65B62E09-3D4B-441E-886D-5622D9A81D46}" name="Column14121" dataDxfId="4485" totalsRowDxfId="4484"/>
    <tableColumn id="14143" xr3:uid="{A9B9D7F6-B92E-4435-975F-02E8622F899A}" name="Column14122" dataDxfId="4483" totalsRowDxfId="4482"/>
    <tableColumn id="14144" xr3:uid="{3B02B15E-B0A4-4466-A11A-80B91A64F031}" name="Column14123" dataDxfId="4481" totalsRowDxfId="4480"/>
    <tableColumn id="14145" xr3:uid="{89541B2B-B891-43DD-92E2-AEDDFA2FD418}" name="Column14124" dataDxfId="4479" totalsRowDxfId="4478"/>
    <tableColumn id="14146" xr3:uid="{08C1F523-1E85-47C7-A643-0F4F5E95298A}" name="Column14125" dataDxfId="4477" totalsRowDxfId="4476"/>
    <tableColumn id="14147" xr3:uid="{858223B3-F5EE-49CA-8526-C4C74147398D}" name="Column14126" dataDxfId="4475" totalsRowDxfId="4474"/>
    <tableColumn id="14148" xr3:uid="{B3D34A4D-F6A7-4981-BF0A-2F321648814C}" name="Column14127" dataDxfId="4473" totalsRowDxfId="4472"/>
    <tableColumn id="14149" xr3:uid="{BD5115E5-A941-445D-8A21-06ECF5BF32CD}" name="Column14128" dataDxfId="4471" totalsRowDxfId="4470"/>
    <tableColumn id="14150" xr3:uid="{A90FB56F-C093-4F74-8C7F-6C787BED2788}" name="Column14129" dataDxfId="4469" totalsRowDxfId="4468"/>
    <tableColumn id="14151" xr3:uid="{1E264765-387F-46FC-9B39-673C5E424C16}" name="Column14130" dataDxfId="4467" totalsRowDxfId="4466"/>
    <tableColumn id="14152" xr3:uid="{0FA0202C-1AD7-4680-B918-5759734937A5}" name="Column14131" dataDxfId="4465" totalsRowDxfId="4464"/>
    <tableColumn id="14153" xr3:uid="{82445CE7-3FD1-4E33-953B-50A4F44EE994}" name="Column14132" dataDxfId="4463" totalsRowDxfId="4462"/>
    <tableColumn id="14154" xr3:uid="{01DB6D4F-E559-4F27-B554-06DFB88A415B}" name="Column14133" dataDxfId="4461" totalsRowDxfId="4460"/>
    <tableColumn id="14155" xr3:uid="{55E7DCBF-6C3E-41E7-BB67-79AD63957961}" name="Column14134" dataDxfId="4459" totalsRowDxfId="4458"/>
    <tableColumn id="14156" xr3:uid="{9D946B5E-51D5-4372-9859-A14AE638075A}" name="Column14135" dataDxfId="4457" totalsRowDxfId="4456"/>
    <tableColumn id="14157" xr3:uid="{D1A0AF5B-CC65-4217-82B5-A84AB937A1FE}" name="Column14136" dataDxfId="4455" totalsRowDxfId="4454"/>
    <tableColumn id="14158" xr3:uid="{29FE231B-E9A6-4DC8-87CD-A4C0B29A6EFF}" name="Column14137" dataDxfId="4453" totalsRowDxfId="4452"/>
    <tableColumn id="14159" xr3:uid="{EF3DC655-4354-4AFE-A651-BCCFB0D1D09C}" name="Column14138" dataDxfId="4451" totalsRowDxfId="4450"/>
    <tableColumn id="14160" xr3:uid="{FC36F8B9-3636-4D95-B1D1-CB067EC8252D}" name="Column14139" dataDxfId="4449" totalsRowDxfId="4448"/>
    <tableColumn id="14161" xr3:uid="{B1B2A90C-9939-4858-9D38-0E14A5D1C5EA}" name="Column14140" dataDxfId="4447" totalsRowDxfId="4446"/>
    <tableColumn id="14162" xr3:uid="{0F23BF8D-3C6E-4EFE-9952-F92ABF127309}" name="Column14141" dataDxfId="4445" totalsRowDxfId="4444"/>
    <tableColumn id="14163" xr3:uid="{435A1127-8E27-49AC-9F7A-F38CCECCF41B}" name="Column14142" dataDxfId="4443" totalsRowDxfId="4442"/>
    <tableColumn id="14164" xr3:uid="{F8B76C67-9585-4202-BC7F-331BB47BA851}" name="Column14143" dataDxfId="4441" totalsRowDxfId="4440"/>
    <tableColumn id="14165" xr3:uid="{57793358-091E-4E0B-ACEC-656ED879DA36}" name="Column14144" dataDxfId="4439" totalsRowDxfId="4438"/>
    <tableColumn id="14166" xr3:uid="{D6DD5413-63D1-4289-9AB5-961BE4AA80BE}" name="Column14145" dataDxfId="4437" totalsRowDxfId="4436"/>
    <tableColumn id="14167" xr3:uid="{60997CA8-246B-41EA-8DDB-7128060E9945}" name="Column14146" dataDxfId="4435" totalsRowDxfId="4434"/>
    <tableColumn id="14168" xr3:uid="{5253FF7C-A706-49B0-9093-708021098511}" name="Column14147" dataDxfId="4433" totalsRowDxfId="4432"/>
    <tableColumn id="14169" xr3:uid="{A54DD55B-EF00-4DC2-9DBE-DCC91FAFE6C1}" name="Column14148" dataDxfId="4431" totalsRowDxfId="4430"/>
    <tableColumn id="14170" xr3:uid="{D9F6291F-2947-41C3-AF98-815FA4E5F719}" name="Column14149" dataDxfId="4429" totalsRowDxfId="4428"/>
    <tableColumn id="14171" xr3:uid="{E04C30DE-35D0-4ACB-9754-BE6FEBF04557}" name="Column14150" dataDxfId="4427" totalsRowDxfId="4426"/>
    <tableColumn id="14172" xr3:uid="{065808D8-6A13-4F40-8E1A-62C24BCC9644}" name="Column14151" dataDxfId="4425" totalsRowDxfId="4424"/>
    <tableColumn id="14173" xr3:uid="{DCDE583A-1298-477B-9A2E-147569B4F1E1}" name="Column14152" dataDxfId="4423" totalsRowDxfId="4422"/>
    <tableColumn id="14174" xr3:uid="{BD4A611B-9E99-4B0D-A72C-5710D7A376C5}" name="Column14153" dataDxfId="4421" totalsRowDxfId="4420"/>
    <tableColumn id="14175" xr3:uid="{E303CFED-0A74-4D49-8DD2-1BFC9F340B4D}" name="Column14154" dataDxfId="4419" totalsRowDxfId="4418"/>
    <tableColumn id="14176" xr3:uid="{74F955B0-9C2B-423F-9153-341520B6BF3D}" name="Column14155" dataDxfId="4417" totalsRowDxfId="4416"/>
    <tableColumn id="14177" xr3:uid="{1EEC69BC-FE0E-45CA-801A-820C9F08CD01}" name="Column14156" dataDxfId="4415" totalsRowDxfId="4414"/>
    <tableColumn id="14178" xr3:uid="{26B27726-358B-41FF-AA7D-243B4C6E21BA}" name="Column14157" dataDxfId="4413" totalsRowDxfId="4412"/>
    <tableColumn id="14179" xr3:uid="{0B5AE263-1087-4280-AA95-F07254F99D85}" name="Column14158" dataDxfId="4411" totalsRowDxfId="4410"/>
    <tableColumn id="14180" xr3:uid="{8500EB47-D99C-4BD6-9A60-4F84DDEC134F}" name="Column14159" dataDxfId="4409" totalsRowDxfId="4408"/>
    <tableColumn id="14181" xr3:uid="{EF3152B4-77AE-4877-9F2B-A662CC284D2D}" name="Column14160" dataDxfId="4407" totalsRowDxfId="4406"/>
    <tableColumn id="14182" xr3:uid="{DC22B58B-53DC-4A32-9EDB-441631A4C04F}" name="Column14161" dataDxfId="4405" totalsRowDxfId="4404"/>
    <tableColumn id="14183" xr3:uid="{6737FBFB-BEAA-42B3-A0E2-5421FAC5531F}" name="Column14162" dataDxfId="4403" totalsRowDxfId="4402"/>
    <tableColumn id="14184" xr3:uid="{54950D95-14AD-4008-B524-B7E0BE20A64E}" name="Column14163" dataDxfId="4401" totalsRowDxfId="4400"/>
    <tableColumn id="14185" xr3:uid="{8CF0D6C2-8A8A-48D4-952A-59C28A59BAF3}" name="Column14164" dataDxfId="4399" totalsRowDxfId="4398"/>
    <tableColumn id="14186" xr3:uid="{1596F8FF-DE7A-4599-A0BE-3BA3AF27A046}" name="Column14165" dataDxfId="4397" totalsRowDxfId="4396"/>
    <tableColumn id="14187" xr3:uid="{65E42FAC-85EE-4600-88DB-91DFB2F5A70E}" name="Column14166" dataDxfId="4395" totalsRowDxfId="4394"/>
    <tableColumn id="14188" xr3:uid="{0EC44040-D541-47C0-BC31-D13A9E8A4949}" name="Column14167" dataDxfId="4393" totalsRowDxfId="4392"/>
    <tableColumn id="14189" xr3:uid="{092A630F-6EEE-47D5-AEEB-E4C8FBB86F71}" name="Column14168" dataDxfId="4391" totalsRowDxfId="4390"/>
    <tableColumn id="14190" xr3:uid="{E979353D-5C84-4D7F-86E8-F77BF18628BA}" name="Column14169" dataDxfId="4389" totalsRowDxfId="4388"/>
    <tableColumn id="14191" xr3:uid="{2A3D9B70-4179-4996-B67F-64F325878E5E}" name="Column14170" dataDxfId="4387" totalsRowDxfId="4386"/>
    <tableColumn id="14192" xr3:uid="{07062ADB-57B6-4040-8FFD-4AD6569412C3}" name="Column14171" dataDxfId="4385" totalsRowDxfId="4384"/>
    <tableColumn id="14193" xr3:uid="{FD8A3551-6243-4D1E-BA21-E53CB08C3B39}" name="Column14172" dataDxfId="4383" totalsRowDxfId="4382"/>
    <tableColumn id="14194" xr3:uid="{F382C985-624B-4F3B-8F28-A4A27181A784}" name="Column14173" dataDxfId="4381" totalsRowDxfId="4380"/>
    <tableColumn id="14195" xr3:uid="{742EDF5F-F80A-4CA0-B387-7292CCDFD231}" name="Column14174" dataDxfId="4379" totalsRowDxfId="4378"/>
    <tableColumn id="14196" xr3:uid="{50201FA8-61ED-434C-B4C4-7FD7E678B549}" name="Column14175" dataDxfId="4377" totalsRowDxfId="4376"/>
    <tableColumn id="14197" xr3:uid="{6B1E21BB-F0C5-4DE6-8ACF-B358FFD1C02B}" name="Column14176" dataDxfId="4375" totalsRowDxfId="4374"/>
    <tableColumn id="14198" xr3:uid="{0C109860-793E-4453-8FF8-2D1176B51B36}" name="Column14177" dataDxfId="4373" totalsRowDxfId="4372"/>
    <tableColumn id="14199" xr3:uid="{DEF3FBA8-4C8D-4D8A-A3C9-B743F1CAB547}" name="Column14178" dataDxfId="4371" totalsRowDxfId="4370"/>
    <tableColumn id="14200" xr3:uid="{D51D94EF-DB46-485C-9375-C6C69F1AD2AF}" name="Column14179" dataDxfId="4369" totalsRowDxfId="4368"/>
    <tableColumn id="14201" xr3:uid="{5C901108-FF8E-4AF7-9CBD-4D4614EF60DE}" name="Column14180" dataDxfId="4367" totalsRowDxfId="4366"/>
    <tableColumn id="14202" xr3:uid="{1945DD5C-4A9B-471A-9768-807CBC9C2F08}" name="Column14181" dataDxfId="4365" totalsRowDxfId="4364"/>
    <tableColumn id="14203" xr3:uid="{A65ED8CC-AA1F-4282-ACFA-18971863B50E}" name="Column14182" dataDxfId="4363" totalsRowDxfId="4362"/>
    <tableColumn id="14204" xr3:uid="{1496917B-81D1-4987-9458-2C09FF56F9A1}" name="Column14183" dataDxfId="4361" totalsRowDxfId="4360"/>
    <tableColumn id="14205" xr3:uid="{0EB513DE-A60D-415F-B8F3-5D2A80CBA3EC}" name="Column14184" dataDxfId="4359" totalsRowDxfId="4358"/>
    <tableColumn id="14206" xr3:uid="{E29B7F47-C5F1-4747-8D69-4C863DD1FB24}" name="Column14185" dataDxfId="4357" totalsRowDxfId="4356"/>
    <tableColumn id="14207" xr3:uid="{A9DF8314-7BA4-4B09-A812-658BEE38968C}" name="Column14186" dataDxfId="4355" totalsRowDxfId="4354"/>
    <tableColumn id="14208" xr3:uid="{4DBAAD05-FDA6-414F-872E-37D091AD7AA9}" name="Column14187" dataDxfId="4353" totalsRowDxfId="4352"/>
    <tableColumn id="14209" xr3:uid="{D427553C-808A-47D2-976B-8394CA44F8BE}" name="Column14188" dataDxfId="4351" totalsRowDxfId="4350"/>
    <tableColumn id="14210" xr3:uid="{561C4E6C-6302-4044-BF00-F63627F27E7D}" name="Column14189" dataDxfId="4349" totalsRowDxfId="4348"/>
    <tableColumn id="14211" xr3:uid="{1A214A27-2579-4E93-8F65-9B66E6EA14A4}" name="Column14190" dataDxfId="4347" totalsRowDxfId="4346"/>
    <tableColumn id="14212" xr3:uid="{75CB3606-9D19-4D98-97DE-36B3EAB0586C}" name="Column14191" dataDxfId="4345" totalsRowDxfId="4344"/>
    <tableColumn id="14213" xr3:uid="{8E046E17-66D1-4A73-A155-E23804169378}" name="Column14192" dataDxfId="4343" totalsRowDxfId="4342"/>
    <tableColumn id="14214" xr3:uid="{137D9781-669F-47A8-8B5C-019B0F6A618A}" name="Column14193" dataDxfId="4341" totalsRowDxfId="4340"/>
    <tableColumn id="14215" xr3:uid="{B051E04D-FDC0-4697-A4A6-1489D2935E2C}" name="Column14194" dataDxfId="4339" totalsRowDxfId="4338"/>
    <tableColumn id="14216" xr3:uid="{B9270E99-EE8D-4190-87C3-DFF02C850A7A}" name="Column14195" dataDxfId="4337" totalsRowDxfId="4336"/>
    <tableColumn id="14217" xr3:uid="{66E6B3CD-CED7-45B0-97A4-842D48DA500E}" name="Column14196" dataDxfId="4335" totalsRowDxfId="4334"/>
    <tableColumn id="14218" xr3:uid="{12CC503A-5800-4858-B53C-7B97D5032C6C}" name="Column14197" dataDxfId="4333" totalsRowDxfId="4332"/>
    <tableColumn id="14219" xr3:uid="{D2D799E9-8278-42BE-8F9C-3A113A659E68}" name="Column14198" dataDxfId="4331" totalsRowDxfId="4330"/>
    <tableColumn id="14220" xr3:uid="{FBA159E2-B160-4E1E-9733-BDB9FFC4B9A3}" name="Column14199" dataDxfId="4329" totalsRowDxfId="4328"/>
    <tableColumn id="14221" xr3:uid="{4E24FD4F-4697-489B-A913-5C3E0F117E2A}" name="Column14200" dataDxfId="4327" totalsRowDxfId="4326"/>
    <tableColumn id="14222" xr3:uid="{5FD0A85B-632B-40BF-AADB-ED22F4CEC2B0}" name="Column14201" dataDxfId="4325" totalsRowDxfId="4324"/>
    <tableColumn id="14223" xr3:uid="{65406D61-17A0-4713-A465-A0B755FFA3B1}" name="Column14202" dataDxfId="4323" totalsRowDxfId="4322"/>
    <tableColumn id="14224" xr3:uid="{AAD92E2E-E9B0-40C7-A02D-B49851DCFA0E}" name="Column14203" dataDxfId="4321" totalsRowDxfId="4320"/>
    <tableColumn id="14225" xr3:uid="{96653808-4DBF-4AA1-ADBB-6B85DF0C0F2E}" name="Column14204" dataDxfId="4319" totalsRowDxfId="4318"/>
    <tableColumn id="14226" xr3:uid="{4CE1470E-DAEF-42F1-A2B3-B1EBA90D4A35}" name="Column14205" dataDxfId="4317" totalsRowDxfId="4316"/>
    <tableColumn id="14227" xr3:uid="{A541475A-199C-47E8-8B55-655B81044D20}" name="Column14206" dataDxfId="4315" totalsRowDxfId="4314"/>
    <tableColumn id="14228" xr3:uid="{EA5462BE-B68A-4C8A-A87C-B9D49BD8A421}" name="Column14207" dataDxfId="4313" totalsRowDxfId="4312"/>
    <tableColumn id="14229" xr3:uid="{2C202F4F-7F6B-4957-BC2B-366B6840B64E}" name="Column14208" dataDxfId="4311" totalsRowDxfId="4310"/>
    <tableColumn id="14230" xr3:uid="{EE7FEAB0-B781-4F47-8DD6-682CC3E78BF0}" name="Column14209" dataDxfId="4309" totalsRowDxfId="4308"/>
    <tableColumn id="14231" xr3:uid="{0434D8A7-07AB-4C60-ADF1-D5652F80093B}" name="Column14210" dataDxfId="4307" totalsRowDxfId="4306"/>
    <tableColumn id="14232" xr3:uid="{477F5E90-4010-45CE-BF9F-F54E9FEDEA32}" name="Column14211" dataDxfId="4305" totalsRowDxfId="4304"/>
    <tableColumn id="14233" xr3:uid="{28F27137-27EE-437A-BD12-D6EE882A00BF}" name="Column14212" dataDxfId="4303" totalsRowDxfId="4302"/>
    <tableColumn id="14234" xr3:uid="{32038479-1EA6-4CD6-A07A-D88B1DB71A82}" name="Column14213" dataDxfId="4301" totalsRowDxfId="4300"/>
    <tableColumn id="14235" xr3:uid="{9AA6C9F4-D210-4FD9-90C2-AD57CD1A2EBB}" name="Column14214" dataDxfId="4299" totalsRowDxfId="4298"/>
    <tableColumn id="14236" xr3:uid="{FBFB0749-8453-4E43-93E0-7137A3FE5346}" name="Column14215" dataDxfId="4297" totalsRowDxfId="4296"/>
    <tableColumn id="14237" xr3:uid="{BFF7DB70-B8FF-450F-B03D-DF223373CEAD}" name="Column14216" dataDxfId="4295" totalsRowDxfId="4294"/>
    <tableColumn id="14238" xr3:uid="{FB044921-D132-4D4E-A277-CD8728469353}" name="Column14217" dataDxfId="4293" totalsRowDxfId="4292"/>
    <tableColumn id="14239" xr3:uid="{CBB1598C-6FB7-4E8E-99CE-CCACF8F3B646}" name="Column14218" dataDxfId="4291" totalsRowDxfId="4290"/>
    <tableColumn id="14240" xr3:uid="{7E0E58B1-E62D-4F8A-B87A-0BCE86D53F43}" name="Column14219" dataDxfId="4289" totalsRowDxfId="4288"/>
    <tableColumn id="14241" xr3:uid="{023A20F6-7491-49D7-A658-695C3293DF33}" name="Column14220" dataDxfId="4287" totalsRowDxfId="4286"/>
    <tableColumn id="14242" xr3:uid="{8A13BE28-5279-4ECC-B14D-3EB99ABCCDFF}" name="Column14221" dataDxfId="4285" totalsRowDxfId="4284"/>
    <tableColumn id="14243" xr3:uid="{E9BD4CEF-A70B-45F3-ACDE-EBD79765AD9D}" name="Column14222" dataDxfId="4283" totalsRowDxfId="4282"/>
    <tableColumn id="14244" xr3:uid="{1659464D-8C42-4E91-8CC6-56A9ED24E7CE}" name="Column14223" dataDxfId="4281" totalsRowDxfId="4280"/>
    <tableColumn id="14245" xr3:uid="{A8DE862E-5588-4E51-9106-C653BEDF39FD}" name="Column14224" dataDxfId="4279" totalsRowDxfId="4278"/>
    <tableColumn id="14246" xr3:uid="{0133603D-2846-4C01-BED6-0A4C3C48FAE8}" name="Column14225" dataDxfId="4277" totalsRowDxfId="4276"/>
    <tableColumn id="14247" xr3:uid="{CAC43FEC-2ACE-4CC4-97F7-7B99EDD2F17D}" name="Column14226" dataDxfId="4275" totalsRowDxfId="4274"/>
    <tableColumn id="14248" xr3:uid="{A94423DA-E87E-4C18-890F-06B4127D2EEB}" name="Column14227" dataDxfId="4273" totalsRowDxfId="4272"/>
    <tableColumn id="14249" xr3:uid="{E0E04D3F-B184-4631-8CB3-8983E542F3C4}" name="Column14228" dataDxfId="4271" totalsRowDxfId="4270"/>
    <tableColumn id="14250" xr3:uid="{4286BE6E-0AE8-4768-877C-9F1062C1F85A}" name="Column14229" dataDxfId="4269" totalsRowDxfId="4268"/>
    <tableColumn id="14251" xr3:uid="{2DCF17D5-7864-49E3-B159-F51026728278}" name="Column14230" dataDxfId="4267" totalsRowDxfId="4266"/>
    <tableColumn id="14252" xr3:uid="{D91C2CE5-C93E-4CEE-80A3-2C6CE1D39972}" name="Column14231" dataDxfId="4265" totalsRowDxfId="4264"/>
    <tableColumn id="14253" xr3:uid="{B57ACA14-A685-4CF8-9E9B-CFD3A14E06B8}" name="Column14232" dataDxfId="4263" totalsRowDxfId="4262"/>
    <tableColumn id="14254" xr3:uid="{C18746C8-0E8F-4973-A565-0CFB9992DC06}" name="Column14233" dataDxfId="4261" totalsRowDxfId="4260"/>
    <tableColumn id="14255" xr3:uid="{9E77EE82-64CF-462D-87D7-4C09FD19CD0F}" name="Column14234" dataDxfId="4259" totalsRowDxfId="4258"/>
    <tableColumn id="14256" xr3:uid="{FA5FBA28-B4C6-4C8D-B79F-2DC97805903C}" name="Column14235" dataDxfId="4257" totalsRowDxfId="4256"/>
    <tableColumn id="14257" xr3:uid="{729C8E66-5F79-4289-9CC3-119DEEDF29AE}" name="Column14236" dataDxfId="4255" totalsRowDxfId="4254"/>
    <tableColumn id="14258" xr3:uid="{99F53B25-42C0-4C5C-B2C5-51B050377F8C}" name="Column14237" dataDxfId="4253" totalsRowDxfId="4252"/>
    <tableColumn id="14259" xr3:uid="{BD65AD3E-96F5-4B63-97E1-A930D2923887}" name="Column14238" dataDxfId="4251" totalsRowDxfId="4250"/>
    <tableColumn id="14260" xr3:uid="{6458C42C-79E9-4981-808A-049A45B9988D}" name="Column14239" dataDxfId="4249" totalsRowDxfId="4248"/>
    <tableColumn id="14261" xr3:uid="{64E01479-AE52-4481-9D05-7A6CFBA0BD54}" name="Column14240" dataDxfId="4247" totalsRowDxfId="4246"/>
    <tableColumn id="14262" xr3:uid="{570D2C04-98AE-4049-A9F8-1AFF6C6489C5}" name="Column14241" dataDxfId="4245" totalsRowDxfId="4244"/>
    <tableColumn id="14263" xr3:uid="{85E62CF9-DC63-41D1-88F7-79781CFA7348}" name="Column14242" dataDxfId="4243" totalsRowDxfId="4242"/>
    <tableColumn id="14264" xr3:uid="{6D6BA213-B164-4744-920D-943F94A0B5F1}" name="Column14243" dataDxfId="4241" totalsRowDxfId="4240"/>
    <tableColumn id="14265" xr3:uid="{B9A60AEE-395F-4AA0-95CC-F3B38A5F589F}" name="Column14244" dataDxfId="4239" totalsRowDxfId="4238"/>
    <tableColumn id="14266" xr3:uid="{55D161B1-3F8E-4EBC-9A83-183407F7161B}" name="Column14245" dataDxfId="4237" totalsRowDxfId="4236"/>
    <tableColumn id="14267" xr3:uid="{0848B467-5A60-467F-94DB-0C84949BA4D3}" name="Column14246" dataDxfId="4235" totalsRowDxfId="4234"/>
    <tableColumn id="14268" xr3:uid="{233FE19A-5272-492D-BB3D-788285E926C9}" name="Column14247" dataDxfId="4233" totalsRowDxfId="4232"/>
    <tableColumn id="14269" xr3:uid="{CC56FE59-E674-44A6-B88B-79884340AF0F}" name="Column14248" dataDxfId="4231" totalsRowDxfId="4230"/>
    <tableColumn id="14270" xr3:uid="{80B30B3E-44D2-42B9-9A97-5E79D1CD17B2}" name="Column14249" dataDxfId="4229" totalsRowDxfId="4228"/>
    <tableColumn id="14271" xr3:uid="{BB9AB349-6696-4A33-B912-18D3A5B35361}" name="Column14250" dataDxfId="4227" totalsRowDxfId="4226"/>
    <tableColumn id="14272" xr3:uid="{7E284E1F-7956-4E04-9A3C-19D3FF27D80C}" name="Column14251" dataDxfId="4225" totalsRowDxfId="4224"/>
    <tableColumn id="14273" xr3:uid="{68A0ED91-ACAC-4C2F-9915-98D78C472FCF}" name="Column14252" dataDxfId="4223" totalsRowDxfId="4222"/>
    <tableColumn id="14274" xr3:uid="{89D60A95-2F28-4A5B-A7E0-CB36F382C95A}" name="Column14253" dataDxfId="4221" totalsRowDxfId="4220"/>
    <tableColumn id="14275" xr3:uid="{9F22F7DF-70F3-45D6-A839-1E5697EAF91E}" name="Column14254" dataDxfId="4219" totalsRowDxfId="4218"/>
    <tableColumn id="14276" xr3:uid="{28FA0234-92EE-43C1-9678-E0EEDB18D610}" name="Column14255" dataDxfId="4217" totalsRowDxfId="4216"/>
    <tableColumn id="14277" xr3:uid="{5940B8A0-594A-496E-8227-802A8A940EF2}" name="Column14256" dataDxfId="4215" totalsRowDxfId="4214"/>
    <tableColumn id="14278" xr3:uid="{13429A96-E005-4275-9FCF-2BDBEF2C1AED}" name="Column14257" dataDxfId="4213" totalsRowDxfId="4212"/>
    <tableColumn id="14279" xr3:uid="{F20A8590-6DF8-4868-9E58-FE9F0DD4689E}" name="Column14258" dataDxfId="4211" totalsRowDxfId="4210"/>
    <tableColumn id="14280" xr3:uid="{3B73EFD3-B0B5-41A2-AE72-B3590A7F27A0}" name="Column14259" dataDxfId="4209" totalsRowDxfId="4208"/>
    <tableColumn id="14281" xr3:uid="{DD440EF1-6ED3-4E71-88DE-34DF78DBF398}" name="Column14260" dataDxfId="4207" totalsRowDxfId="4206"/>
    <tableColumn id="14282" xr3:uid="{131A2BDE-AC24-4AE2-A857-DB55957432D0}" name="Column14261" dataDxfId="4205" totalsRowDxfId="4204"/>
    <tableColumn id="14283" xr3:uid="{688BF863-0A20-43F4-B038-917A4253B843}" name="Column14262" dataDxfId="4203" totalsRowDxfId="4202"/>
    <tableColumn id="14284" xr3:uid="{45F493F9-C258-4DA7-9D1A-243C8C900E50}" name="Column14263" dataDxfId="4201" totalsRowDxfId="4200"/>
    <tableColumn id="14285" xr3:uid="{5E0E7DBC-3AAB-4EC0-A7DF-9E76D29042F8}" name="Column14264" dataDxfId="4199" totalsRowDxfId="4198"/>
    <tableColumn id="14286" xr3:uid="{7DEC9722-8D68-4FCB-9EC2-781CF1F9C0CA}" name="Column14265" dataDxfId="4197" totalsRowDxfId="4196"/>
    <tableColumn id="14287" xr3:uid="{4099E3B0-8535-48AB-8E86-E3A521FE442F}" name="Column14266" dataDxfId="4195" totalsRowDxfId="4194"/>
    <tableColumn id="14288" xr3:uid="{379A4F81-6F22-47C4-8525-7770F1B7D7CA}" name="Column14267" dataDxfId="4193" totalsRowDxfId="4192"/>
    <tableColumn id="14289" xr3:uid="{FCEB8B38-4433-46CE-8DB4-3980FBD1847A}" name="Column14268" dataDxfId="4191" totalsRowDxfId="4190"/>
    <tableColumn id="14290" xr3:uid="{8BD8ADCF-2989-49E3-A84E-BA3DFDBB84B7}" name="Column14269" dataDxfId="4189" totalsRowDxfId="4188"/>
    <tableColumn id="14291" xr3:uid="{CBBACF27-21AD-4D10-8287-872648447446}" name="Column14270" dataDxfId="4187" totalsRowDxfId="4186"/>
    <tableColumn id="14292" xr3:uid="{FF61A78F-66B0-4BC6-9C61-F2D4DC25C2EB}" name="Column14271" dataDxfId="4185" totalsRowDxfId="4184"/>
    <tableColumn id="14293" xr3:uid="{5F76E476-4F2C-47D6-A8F6-030F1E28D48A}" name="Column14272" dataDxfId="4183" totalsRowDxfId="4182"/>
    <tableColumn id="14294" xr3:uid="{8C52A296-68C0-4550-9E46-9DD4944ECFB5}" name="Column14273" dataDxfId="4181" totalsRowDxfId="4180"/>
    <tableColumn id="14295" xr3:uid="{450196A8-0476-47D6-AF35-336310532DDF}" name="Column14274" dataDxfId="4179" totalsRowDxfId="4178"/>
    <tableColumn id="14296" xr3:uid="{E55F63D5-38E5-4550-80CC-325B373E0184}" name="Column14275" dataDxfId="4177" totalsRowDxfId="4176"/>
    <tableColumn id="14297" xr3:uid="{9FDA9B13-C805-484B-8178-025A98A47875}" name="Column14276" dataDxfId="4175" totalsRowDxfId="4174"/>
    <tableColumn id="14298" xr3:uid="{7A36A3D5-C79E-4899-91E3-B8884FD75FE6}" name="Column14277" dataDxfId="4173" totalsRowDxfId="4172"/>
    <tableColumn id="14299" xr3:uid="{3F12E504-8E25-43E4-9F57-2E4934C93ACA}" name="Column14278" dataDxfId="4171" totalsRowDxfId="4170"/>
    <tableColumn id="14300" xr3:uid="{412AEE74-0BF1-4B1B-8862-D3DD95EDC032}" name="Column14279" dataDxfId="4169" totalsRowDxfId="4168"/>
    <tableColumn id="14301" xr3:uid="{2C04FBC6-A83B-4B43-9B07-5684EB8AED11}" name="Column14280" dataDxfId="4167" totalsRowDxfId="4166"/>
    <tableColumn id="14302" xr3:uid="{ADA0CFA6-A3FF-4F27-9EB9-001308611908}" name="Column14281" dataDxfId="4165" totalsRowDxfId="4164"/>
    <tableColumn id="14303" xr3:uid="{1F606299-0A34-43CD-B7E0-61DB683386EF}" name="Column14282" dataDxfId="4163" totalsRowDxfId="4162"/>
    <tableColumn id="14304" xr3:uid="{E786D26A-DC72-4593-BB4D-332217F91D58}" name="Column14283" dataDxfId="4161" totalsRowDxfId="4160"/>
    <tableColumn id="14305" xr3:uid="{7F5CBBBC-5D34-460D-9381-91FA34B98140}" name="Column14284" dataDxfId="4159" totalsRowDxfId="4158"/>
    <tableColumn id="14306" xr3:uid="{EFFCC344-58DA-4CA5-97F0-46A1BCA53589}" name="Column14285" dataDxfId="4157" totalsRowDxfId="4156"/>
    <tableColumn id="14307" xr3:uid="{D3B411ED-50C5-45DD-AA33-F5875DB4BE4F}" name="Column14286" dataDxfId="4155" totalsRowDxfId="4154"/>
    <tableColumn id="14308" xr3:uid="{D43CA9B7-98EA-4729-B13C-4854419B7BFC}" name="Column14287" dataDxfId="4153" totalsRowDxfId="4152"/>
    <tableColumn id="14309" xr3:uid="{E665D7C0-73BB-47AE-B79B-3D1D14E85411}" name="Column14288" dataDxfId="4151" totalsRowDxfId="4150"/>
    <tableColumn id="14310" xr3:uid="{12F3E9ED-7AB7-40DB-888F-7F886E2C6D31}" name="Column14289" dataDxfId="4149" totalsRowDxfId="4148"/>
    <tableColumn id="14311" xr3:uid="{DC66584A-9C99-4911-A1FB-6497D2351F82}" name="Column14290" dataDxfId="4147" totalsRowDxfId="4146"/>
    <tableColumn id="14312" xr3:uid="{FB75B9DD-5497-4FA0-862B-1EA8815042AA}" name="Column14291" dataDxfId="4145" totalsRowDxfId="4144"/>
    <tableColumn id="14313" xr3:uid="{B08911F8-ED4B-4997-BA85-63E2AF43AAB0}" name="Column14292" dataDxfId="4143" totalsRowDxfId="4142"/>
    <tableColumn id="14314" xr3:uid="{555B601C-E31E-47FD-B0B7-D72573E4664D}" name="Column14293" dataDxfId="4141" totalsRowDxfId="4140"/>
    <tableColumn id="14315" xr3:uid="{57CB93AD-4BA3-47A5-8688-7096FD3CF0A4}" name="Column14294" dataDxfId="4139" totalsRowDxfId="4138"/>
    <tableColumn id="14316" xr3:uid="{7119D47C-C197-4C83-890B-6720D70239CB}" name="Column14295" dataDxfId="4137" totalsRowDxfId="4136"/>
    <tableColumn id="14317" xr3:uid="{B09003D4-5DE6-4D63-BC63-3823168D7D38}" name="Column14296" dataDxfId="4135" totalsRowDxfId="4134"/>
    <tableColumn id="14318" xr3:uid="{D681890E-DAF3-4B26-BF1C-F4E4F76DC131}" name="Column14297" dataDxfId="4133" totalsRowDxfId="4132"/>
    <tableColumn id="14319" xr3:uid="{4AA58316-66AC-43CA-A967-644506DEC38C}" name="Column14298" dataDxfId="4131" totalsRowDxfId="4130"/>
    <tableColumn id="14320" xr3:uid="{5D8450E6-EED4-4B40-B615-399A0ED96197}" name="Column14299" dataDxfId="4129" totalsRowDxfId="4128"/>
    <tableColumn id="14321" xr3:uid="{2D883AE1-B2D1-4FD9-859E-0CE6144687F4}" name="Column14300" dataDxfId="4127" totalsRowDxfId="4126"/>
    <tableColumn id="14322" xr3:uid="{4E33D3EB-B417-4645-B5BE-974386711A6B}" name="Column14301" dataDxfId="4125" totalsRowDxfId="4124"/>
    <tableColumn id="14323" xr3:uid="{CB5C995E-5F5E-4DFA-9E04-0D449D356731}" name="Column14302" dataDxfId="4123" totalsRowDxfId="4122"/>
    <tableColumn id="14324" xr3:uid="{DAB4113F-6B15-4DB7-B64D-3B71CC4402ED}" name="Column14303" dataDxfId="4121" totalsRowDxfId="4120"/>
    <tableColumn id="14325" xr3:uid="{5CBC6593-AC61-4398-A145-5B0ABC4DEF97}" name="Column14304" dataDxfId="4119" totalsRowDxfId="4118"/>
    <tableColumn id="14326" xr3:uid="{A675A32A-54B9-45A8-A924-6140E2854BA7}" name="Column14305" dataDxfId="4117" totalsRowDxfId="4116"/>
    <tableColumn id="14327" xr3:uid="{58B22AE5-6D08-41FB-9A00-FAC7C9A4E77D}" name="Column14306" dataDxfId="4115" totalsRowDxfId="4114"/>
    <tableColumn id="14328" xr3:uid="{AED52668-0114-493A-8A2B-40F151CF95F4}" name="Column14307" dataDxfId="4113" totalsRowDxfId="4112"/>
    <tableColumn id="14329" xr3:uid="{B4A7AA43-5AB1-4419-ADB5-E362EE16819E}" name="Column14308" dataDxfId="4111" totalsRowDxfId="4110"/>
    <tableColumn id="14330" xr3:uid="{31FE7485-6A85-43A8-AD9E-BCDF618C074F}" name="Column14309" dataDxfId="4109" totalsRowDxfId="4108"/>
    <tableColumn id="14331" xr3:uid="{38584F63-3821-47BD-9A12-FFD00152A51C}" name="Column14310" dataDxfId="4107" totalsRowDxfId="4106"/>
    <tableColumn id="14332" xr3:uid="{793ED06E-29D7-4E5C-ABE9-CA61FD8F3A92}" name="Column14311" dataDxfId="4105" totalsRowDxfId="4104"/>
    <tableColumn id="14333" xr3:uid="{BD539847-3796-4691-82FA-FB9428E0D47C}" name="Column14312" dataDxfId="4103" totalsRowDxfId="4102"/>
    <tableColumn id="14334" xr3:uid="{E2B96BD7-4BB5-407D-81A5-22908ADBC101}" name="Column14313" dataDxfId="4101" totalsRowDxfId="4100"/>
    <tableColumn id="14335" xr3:uid="{B75D803F-785F-4EFF-9E17-B9A904BC62E5}" name="Column14314" dataDxfId="4099" totalsRowDxfId="4098"/>
    <tableColumn id="14336" xr3:uid="{6503E309-68E9-4076-8D00-9DD86B5B8367}" name="Column14315" dataDxfId="4097" totalsRowDxfId="4096"/>
    <tableColumn id="14337" xr3:uid="{794C0FDA-5633-4155-9434-DC28EBBD8CFE}" name="Column14316" dataDxfId="4095" totalsRowDxfId="4094"/>
    <tableColumn id="14338" xr3:uid="{90B9AE0F-7048-4869-83DD-9A95DB68E4F5}" name="Column14317" dataDxfId="4093" totalsRowDxfId="4092"/>
    <tableColumn id="14339" xr3:uid="{C893AE8D-AB35-42AA-8022-E4D754C62ABA}" name="Column14318" dataDxfId="4091" totalsRowDxfId="4090"/>
    <tableColumn id="14340" xr3:uid="{582B17EC-2DBC-48FD-BE8E-8BF4FE0F9528}" name="Column14319" dataDxfId="4089" totalsRowDxfId="4088"/>
    <tableColumn id="14341" xr3:uid="{B8AA5155-D073-4E67-89A7-1FD5D18CC25B}" name="Column14320" dataDxfId="4087" totalsRowDxfId="4086"/>
    <tableColumn id="14342" xr3:uid="{B4468057-A994-4B1E-BC2F-6EA2FD2D2C0F}" name="Column14321" dataDxfId="4085" totalsRowDxfId="4084"/>
    <tableColumn id="14343" xr3:uid="{8168EAA4-24F1-4D43-851B-69BDCB2D8E23}" name="Column14322" dataDxfId="4083" totalsRowDxfId="4082"/>
    <tableColumn id="14344" xr3:uid="{72D2EEA3-2806-454D-8158-0A7EFCEC2342}" name="Column14323" dataDxfId="4081" totalsRowDxfId="4080"/>
    <tableColumn id="14345" xr3:uid="{42FDFBA2-C7D2-422A-8256-E9397B8F7FD9}" name="Column14324" dataDxfId="4079" totalsRowDxfId="4078"/>
    <tableColumn id="14346" xr3:uid="{337BA4E2-32C3-40FB-AAC8-E00B6BA61A17}" name="Column14325" dataDxfId="4077" totalsRowDxfId="4076"/>
    <tableColumn id="14347" xr3:uid="{88EB4D97-9FA1-4F77-ABB5-2F9840E435C2}" name="Column14326" dataDxfId="4075" totalsRowDxfId="4074"/>
    <tableColumn id="14348" xr3:uid="{F3DE701C-DBB6-48B4-8AA9-3FC4DE2B7E5F}" name="Column14327" dataDxfId="4073" totalsRowDxfId="4072"/>
    <tableColumn id="14349" xr3:uid="{F0127942-AF33-4D45-96D7-E4A8B7709BE6}" name="Column14328" dataDxfId="4071" totalsRowDxfId="4070"/>
    <tableColumn id="14350" xr3:uid="{B09FDDE7-E087-47E7-B2E0-F8B27CC16C51}" name="Column14329" dataDxfId="4069" totalsRowDxfId="4068"/>
    <tableColumn id="14351" xr3:uid="{85736FF3-942C-4292-8E7D-0D69049D2D0D}" name="Column14330" dataDxfId="4067" totalsRowDxfId="4066"/>
    <tableColumn id="14352" xr3:uid="{CB5B3C62-4238-4DBF-83D0-773308CD0109}" name="Column14331" dataDxfId="4065" totalsRowDxfId="4064"/>
    <tableColumn id="14353" xr3:uid="{0A81F624-7E75-4462-AE6A-CD51F8DB7DF5}" name="Column14332" dataDxfId="4063" totalsRowDxfId="4062"/>
    <tableColumn id="14354" xr3:uid="{E6F98D32-46FB-49CD-A55C-F69F00BF27C9}" name="Column14333" dataDxfId="4061" totalsRowDxfId="4060"/>
    <tableColumn id="14355" xr3:uid="{D3C92B12-F535-4ED8-8BA5-2109B8752102}" name="Column14334" dataDxfId="4059" totalsRowDxfId="4058"/>
    <tableColumn id="14356" xr3:uid="{BE2F0F98-4A47-4170-8DEB-C4F3620795F6}" name="Column14335" dataDxfId="4057" totalsRowDxfId="4056"/>
    <tableColumn id="14357" xr3:uid="{25C3CA85-BE15-44BA-8203-4C9CE1DD5C8C}" name="Column14336" dataDxfId="4055" totalsRowDxfId="4054"/>
    <tableColumn id="14358" xr3:uid="{510D5554-4310-4A6E-9F68-724AC4918175}" name="Column14337" dataDxfId="4053" totalsRowDxfId="4052"/>
    <tableColumn id="14359" xr3:uid="{F1AE232F-6F26-4CCD-9302-B7760B0D1395}" name="Column14338" dataDxfId="4051" totalsRowDxfId="4050"/>
    <tableColumn id="14360" xr3:uid="{E337CC55-58FC-4800-AA86-F4D6EF18C8E9}" name="Column14339" dataDxfId="4049" totalsRowDxfId="4048"/>
    <tableColumn id="14361" xr3:uid="{B312CC31-08FA-447F-BFD8-7650FF2BD055}" name="Column14340" dataDxfId="4047" totalsRowDxfId="4046"/>
    <tableColumn id="14362" xr3:uid="{9B737043-CF97-4436-9462-1E01A6B19D0E}" name="Column14341" dataDxfId="4045" totalsRowDxfId="4044"/>
    <tableColumn id="14363" xr3:uid="{D2BCF7F3-3361-4666-AA84-974FB423848B}" name="Column14342" dataDxfId="4043" totalsRowDxfId="4042"/>
    <tableColumn id="14364" xr3:uid="{19682875-590A-4227-A301-26C6C4DFEED2}" name="Column14343" dataDxfId="4041" totalsRowDxfId="4040"/>
    <tableColumn id="14365" xr3:uid="{CC959414-193C-408A-B0CA-B2293D978ECA}" name="Column14344" dataDxfId="4039" totalsRowDxfId="4038"/>
    <tableColumn id="14366" xr3:uid="{1E4DD141-385D-4550-886C-F4B9BBC5103C}" name="Column14345" dataDxfId="4037" totalsRowDxfId="4036"/>
    <tableColumn id="14367" xr3:uid="{A9DBFDE6-57B9-46D6-BC95-353FBC58715E}" name="Column14346" dataDxfId="4035" totalsRowDxfId="4034"/>
    <tableColumn id="14368" xr3:uid="{4D95625A-80E6-41AA-9489-CEA124FFA98F}" name="Column14347" dataDxfId="4033" totalsRowDxfId="4032"/>
    <tableColumn id="14369" xr3:uid="{4D0D5C9D-1F3C-48D4-BB39-4614EC29DF71}" name="Column14348" dataDxfId="4031" totalsRowDxfId="4030"/>
    <tableColumn id="14370" xr3:uid="{E1C1C641-217B-462D-B514-010B7C6830F6}" name="Column14349" dataDxfId="4029" totalsRowDxfId="4028"/>
    <tableColumn id="14371" xr3:uid="{8A7BC6AC-6EA0-446D-8DF6-A9138AD2193E}" name="Column14350" dataDxfId="4027" totalsRowDxfId="4026"/>
    <tableColumn id="14372" xr3:uid="{43A48C0E-90FC-4CBC-BAE3-1136A1F146A8}" name="Column14351" dataDxfId="4025" totalsRowDxfId="4024"/>
    <tableColumn id="14373" xr3:uid="{2846BEA7-1304-40F2-AF74-E9E7D09FAF7E}" name="Column14352" dataDxfId="4023" totalsRowDxfId="4022"/>
    <tableColumn id="14374" xr3:uid="{CD30675B-62D5-48A9-9052-22ED10B1CEAE}" name="Column14353" dataDxfId="4021" totalsRowDxfId="4020"/>
    <tableColumn id="14375" xr3:uid="{878D4058-4EF4-481F-AA55-91F5A742AA2E}" name="Column14354" dataDxfId="4019" totalsRowDxfId="4018"/>
    <tableColumn id="14376" xr3:uid="{BDC7704B-7425-4232-97E9-63389553284B}" name="Column14355" dataDxfId="4017" totalsRowDxfId="4016"/>
    <tableColumn id="14377" xr3:uid="{BC9DEEED-D631-4B84-8D17-D6C8A11443AF}" name="Column14356" dataDxfId="4015" totalsRowDxfId="4014"/>
    <tableColumn id="14378" xr3:uid="{E74C0E04-925B-4D9A-9915-08A3FFD96167}" name="Column14357" dataDxfId="4013" totalsRowDxfId="4012"/>
    <tableColumn id="14379" xr3:uid="{E1D4264C-7B46-4FC3-9F49-91104000DD56}" name="Column14358" dataDxfId="4011" totalsRowDxfId="4010"/>
    <tableColumn id="14380" xr3:uid="{0AC84290-0FAD-4F93-A747-6E2919472F74}" name="Column14359" dataDxfId="4009" totalsRowDxfId="4008"/>
    <tableColumn id="14381" xr3:uid="{324EBA6D-6366-49F6-B4AD-2C3823FE7ACB}" name="Column14360" dataDxfId="4007" totalsRowDxfId="4006"/>
    <tableColumn id="14382" xr3:uid="{DCE412A8-9384-4233-80CA-1F2591761746}" name="Column14361" dataDxfId="4005" totalsRowDxfId="4004"/>
    <tableColumn id="14383" xr3:uid="{AA1DA438-B9A0-4B7F-A2BD-06C0B0E571BD}" name="Column14362" dataDxfId="4003" totalsRowDxfId="4002"/>
    <tableColumn id="14384" xr3:uid="{79CF446E-5065-4730-ABEE-A189C71C808B}" name="Column14363" dataDxfId="4001" totalsRowDxfId="4000"/>
    <tableColumn id="14385" xr3:uid="{F7B9740B-0B2A-4473-8A31-871A4B76E8EE}" name="Column14364" dataDxfId="3999" totalsRowDxfId="3998"/>
    <tableColumn id="14386" xr3:uid="{F54A88E6-145F-48A3-8139-BE9A38951C22}" name="Column14365" dataDxfId="3997" totalsRowDxfId="3996"/>
    <tableColumn id="14387" xr3:uid="{8331C11C-E20B-490E-AD8D-C32858B6A0DF}" name="Column14366" dataDxfId="3995" totalsRowDxfId="3994"/>
    <tableColumn id="14388" xr3:uid="{DCAA2DA7-A266-42A9-80E3-0C393C447192}" name="Column14367" dataDxfId="3993" totalsRowDxfId="3992"/>
    <tableColumn id="14389" xr3:uid="{6A06E2A4-F2FA-4E98-BEBB-EBC25DAF126E}" name="Column14368" dataDxfId="3991" totalsRowDxfId="3990"/>
    <tableColumn id="14390" xr3:uid="{5A117D62-3B02-4334-8255-FAF5882CCCD5}" name="Column14369" dataDxfId="3989" totalsRowDxfId="3988"/>
    <tableColumn id="14391" xr3:uid="{0F1B6657-4630-4417-98DA-89C43AD4450B}" name="Column14370" dataDxfId="3987" totalsRowDxfId="3986"/>
    <tableColumn id="14392" xr3:uid="{04E75666-7960-4154-8D95-1E4623DF0FDD}" name="Column14371" dataDxfId="3985" totalsRowDxfId="3984"/>
    <tableColumn id="14393" xr3:uid="{518BA60E-58CD-49BA-AD56-AEBA3289E3C7}" name="Column14372" dataDxfId="3983" totalsRowDxfId="3982"/>
    <tableColumn id="14394" xr3:uid="{79F62AB8-7F16-434D-823A-1B135818619F}" name="Column14373" dataDxfId="3981" totalsRowDxfId="3980"/>
    <tableColumn id="14395" xr3:uid="{D6F5916D-86C8-43B5-846F-95A32F296D11}" name="Column14374" dataDxfId="3979" totalsRowDxfId="3978"/>
    <tableColumn id="14396" xr3:uid="{6CD771D6-0C13-4DF0-998C-D6BAA17A77AD}" name="Column14375" dataDxfId="3977" totalsRowDxfId="3976"/>
    <tableColumn id="14397" xr3:uid="{B351E7B6-2746-4BBC-9F6B-DABA96CED8B8}" name="Column14376" dataDxfId="3975" totalsRowDxfId="3974"/>
    <tableColumn id="14398" xr3:uid="{772D32B6-C284-4ABB-B3AA-F45B5F2A2541}" name="Column14377" dataDxfId="3973" totalsRowDxfId="3972"/>
    <tableColumn id="14399" xr3:uid="{D3F9B73C-D17C-4BEB-BC19-26E62948CEA7}" name="Column14378" dataDxfId="3971" totalsRowDxfId="3970"/>
    <tableColumn id="14400" xr3:uid="{7592707B-6FCA-4F1E-B1ED-7653323D2DF3}" name="Column14379" dataDxfId="3969" totalsRowDxfId="3968"/>
    <tableColumn id="14401" xr3:uid="{BA06886F-3539-41FD-AE07-473EF795DF54}" name="Column14380" dataDxfId="3967" totalsRowDxfId="3966"/>
    <tableColumn id="14402" xr3:uid="{5B04BD0B-D30F-41E9-9793-B67253BB557A}" name="Column14381" dataDxfId="3965" totalsRowDxfId="3964"/>
    <tableColumn id="14403" xr3:uid="{8F5B1B1B-57FB-4A9D-BD0E-84EEDB3B96C7}" name="Column14382" dataDxfId="3963" totalsRowDxfId="3962"/>
    <tableColumn id="14404" xr3:uid="{1D73C286-5BDA-4A62-9A56-8A395F75A77E}" name="Column14383" dataDxfId="3961" totalsRowDxfId="3960"/>
    <tableColumn id="14405" xr3:uid="{F36C21F7-8F27-481D-A0E6-9F0FD52DFDF9}" name="Column14384" dataDxfId="3959" totalsRowDxfId="3958"/>
    <tableColumn id="14406" xr3:uid="{42028EC0-F47E-4CCE-9679-034BA6FAA1BA}" name="Column14385" dataDxfId="3957" totalsRowDxfId="3956"/>
    <tableColumn id="14407" xr3:uid="{41AE8DE0-F38A-47A7-9C00-23B6F8E1565C}" name="Column14386" dataDxfId="3955" totalsRowDxfId="3954"/>
    <tableColumn id="14408" xr3:uid="{0D110A0C-8985-4D83-8485-846A74FB0EF2}" name="Column14387" dataDxfId="3953" totalsRowDxfId="3952"/>
    <tableColumn id="14409" xr3:uid="{ABE65279-9D42-44B6-BE43-1F66271031BF}" name="Column14388" dataDxfId="3951" totalsRowDxfId="3950"/>
    <tableColumn id="14410" xr3:uid="{09792284-024E-4CC2-892D-5A0A4C9578C5}" name="Column14389" dataDxfId="3949" totalsRowDxfId="3948"/>
    <tableColumn id="14411" xr3:uid="{D2355470-19D4-4709-8736-7CDC7112BEA1}" name="Column14390" dataDxfId="3947" totalsRowDxfId="3946"/>
    <tableColumn id="14412" xr3:uid="{70C863EC-495F-44E2-B5A1-ACC03DB19F3A}" name="Column14391" dataDxfId="3945" totalsRowDxfId="3944"/>
    <tableColumn id="14413" xr3:uid="{F6F0289C-E8C9-4FA8-A1EC-74584D245F83}" name="Column14392" dataDxfId="3943" totalsRowDxfId="3942"/>
    <tableColumn id="14414" xr3:uid="{27F0ED57-105B-403D-B015-D46404749807}" name="Column14393" dataDxfId="3941" totalsRowDxfId="3940"/>
    <tableColumn id="14415" xr3:uid="{5CD04B1B-9444-4803-A93B-FFF50901321A}" name="Column14394" dataDxfId="3939" totalsRowDxfId="3938"/>
    <tableColumn id="14416" xr3:uid="{99789569-4B5B-4558-8605-4D0DD5689B05}" name="Column14395" dataDxfId="3937" totalsRowDxfId="3936"/>
    <tableColumn id="14417" xr3:uid="{22D8763E-E79D-4BFF-8A35-E20A071A00CB}" name="Column14396" dataDxfId="3935" totalsRowDxfId="3934"/>
    <tableColumn id="14418" xr3:uid="{63DE0F2D-C900-4779-909A-3545D8EF639A}" name="Column14397" dataDxfId="3933" totalsRowDxfId="3932"/>
    <tableColumn id="14419" xr3:uid="{C193987B-3B8A-4253-A33B-C928DFBB48A1}" name="Column14398" dataDxfId="3931" totalsRowDxfId="3930"/>
    <tableColumn id="14420" xr3:uid="{59B7DA85-C4A6-4304-8410-5D1377677351}" name="Column14399" dataDxfId="3929" totalsRowDxfId="3928"/>
    <tableColumn id="14421" xr3:uid="{B6024DD8-16BE-483E-BFFC-BA1959954EE7}" name="Column14400" dataDxfId="3927" totalsRowDxfId="3926"/>
    <tableColumn id="14422" xr3:uid="{4CE4987E-9FD1-4FD5-8409-6A772F0C74FD}" name="Column14401" dataDxfId="3925" totalsRowDxfId="3924"/>
    <tableColumn id="14423" xr3:uid="{F21B169B-98EC-409B-B07C-34FF47B472A9}" name="Column14402" dataDxfId="3923" totalsRowDxfId="3922"/>
    <tableColumn id="14424" xr3:uid="{39DA99E2-530D-467E-BC03-87F562D167A5}" name="Column14403" dataDxfId="3921" totalsRowDxfId="3920"/>
    <tableColumn id="14425" xr3:uid="{6E28FEBB-A2E1-4A6C-A371-9DFFC74DB1D9}" name="Column14404" dataDxfId="3919" totalsRowDxfId="3918"/>
    <tableColumn id="14426" xr3:uid="{75AE0944-F853-4094-8EE0-29AF991EB973}" name="Column14405" dataDxfId="3917" totalsRowDxfId="3916"/>
    <tableColumn id="14427" xr3:uid="{2ABD9BA6-B1BE-4137-B43F-1F016265209E}" name="Column14406" dataDxfId="3915" totalsRowDxfId="3914"/>
    <tableColumn id="14428" xr3:uid="{E59810B8-3A46-4D54-9A11-9B9274A4B139}" name="Column14407" dataDxfId="3913" totalsRowDxfId="3912"/>
    <tableColumn id="14429" xr3:uid="{594D20FD-D6F1-49D0-B462-45FA532ED8EE}" name="Column14408" dataDxfId="3911" totalsRowDxfId="3910"/>
    <tableColumn id="14430" xr3:uid="{4E7E19F2-AFE5-4529-AB20-93CDF9C149AD}" name="Column14409" dataDxfId="3909" totalsRowDxfId="3908"/>
    <tableColumn id="14431" xr3:uid="{39C5CC73-5E7D-4C72-8590-80A2E0335824}" name="Column14410" dataDxfId="3907" totalsRowDxfId="3906"/>
    <tableColumn id="14432" xr3:uid="{DB799DBC-5CC1-4F55-B82C-7ABF59775A0E}" name="Column14411" dataDxfId="3905" totalsRowDxfId="3904"/>
    <tableColumn id="14433" xr3:uid="{D02EC8DB-A22E-4223-B6E1-8B5E4137F227}" name="Column14412" dataDxfId="3903" totalsRowDxfId="3902"/>
    <tableColumn id="14434" xr3:uid="{0EA0AF5A-EDBE-4068-85B3-7469DD24C1A6}" name="Column14413" dataDxfId="3901" totalsRowDxfId="3900"/>
    <tableColumn id="14435" xr3:uid="{37A008BE-00CA-4D5E-A6D6-B67556F3A737}" name="Column14414" dataDxfId="3899" totalsRowDxfId="3898"/>
    <tableColumn id="14436" xr3:uid="{26101779-38E8-4E5B-8E4D-42A898AD8DBB}" name="Column14415" dataDxfId="3897" totalsRowDxfId="3896"/>
    <tableColumn id="14437" xr3:uid="{AC7D5B80-EEFD-4C0D-B013-797630A1745B}" name="Column14416" dataDxfId="3895" totalsRowDxfId="3894"/>
    <tableColumn id="14438" xr3:uid="{D9DA1443-C710-4462-8F8A-5FF8600B8E2B}" name="Column14417" dataDxfId="3893" totalsRowDxfId="3892"/>
    <tableColumn id="14439" xr3:uid="{D90666AC-BC2C-4E44-817C-747DCC9993B0}" name="Column14418" dataDxfId="3891" totalsRowDxfId="3890"/>
    <tableColumn id="14440" xr3:uid="{AD9512D7-5E04-431A-858D-44A586FE4D27}" name="Column14419" dataDxfId="3889" totalsRowDxfId="3888"/>
    <tableColumn id="14441" xr3:uid="{11C7C017-6B1F-4D33-ADA0-A80639226AC5}" name="Column14420" dataDxfId="3887" totalsRowDxfId="3886"/>
    <tableColumn id="14442" xr3:uid="{66703F55-75CB-4522-8F54-4A8E0508DB8F}" name="Column14421" dataDxfId="3885" totalsRowDxfId="3884"/>
    <tableColumn id="14443" xr3:uid="{951A9997-CB4D-41F7-928B-76FADB33BB85}" name="Column14422" dataDxfId="3883" totalsRowDxfId="3882"/>
    <tableColumn id="14444" xr3:uid="{61D4B675-ABA5-47C7-A892-A1144F2395AC}" name="Column14423" dataDxfId="3881" totalsRowDxfId="3880"/>
    <tableColumn id="14445" xr3:uid="{27F51E19-4832-4F69-B569-CAE82F95D018}" name="Column14424" dataDxfId="3879" totalsRowDxfId="3878"/>
    <tableColumn id="14446" xr3:uid="{0D372318-D792-4CBF-BF07-79EF0C5FB4D0}" name="Column14425" dataDxfId="3877" totalsRowDxfId="3876"/>
    <tableColumn id="14447" xr3:uid="{76B418DB-CDB0-471D-91C2-D93AF4021C37}" name="Column14426" dataDxfId="3875" totalsRowDxfId="3874"/>
    <tableColumn id="14448" xr3:uid="{61146016-6E95-4CC7-BAC2-808722732ACF}" name="Column14427" dataDxfId="3873" totalsRowDxfId="3872"/>
    <tableColumn id="14449" xr3:uid="{8D1C0CB4-7629-412C-A723-12031DB29FC6}" name="Column14428" dataDxfId="3871" totalsRowDxfId="3870"/>
    <tableColumn id="14450" xr3:uid="{5140929C-9221-44E4-BC6F-C208E001E56A}" name="Column14429" dataDxfId="3869" totalsRowDxfId="3868"/>
    <tableColumn id="14451" xr3:uid="{AB72C048-27B7-4910-A202-817A83C9F952}" name="Column14430" dataDxfId="3867" totalsRowDxfId="3866"/>
    <tableColumn id="14452" xr3:uid="{35E7F36C-456C-4959-849F-A450BED47DF6}" name="Column14431" dataDxfId="3865" totalsRowDxfId="3864"/>
    <tableColumn id="14453" xr3:uid="{20FBFF37-DC62-44D7-BEF1-6AF865528E10}" name="Column14432" dataDxfId="3863" totalsRowDxfId="3862"/>
    <tableColumn id="14454" xr3:uid="{2564AA02-DBEB-4A08-ACFB-01E407F6482C}" name="Column14433" dataDxfId="3861" totalsRowDxfId="3860"/>
    <tableColumn id="14455" xr3:uid="{754E2C05-818E-4588-968F-34A2ADC0D1CD}" name="Column14434" dataDxfId="3859" totalsRowDxfId="3858"/>
    <tableColumn id="14456" xr3:uid="{18F3AB44-E531-4B73-BBF5-9DEC5ED508BD}" name="Column14435" dataDxfId="3857" totalsRowDxfId="3856"/>
    <tableColumn id="14457" xr3:uid="{C8F3C0AE-4249-4855-B85C-443AE5777ED0}" name="Column14436" dataDxfId="3855" totalsRowDxfId="3854"/>
    <tableColumn id="14458" xr3:uid="{DA9C8C03-1CE7-4BAE-8430-C517C311C91B}" name="Column14437" dataDxfId="3853" totalsRowDxfId="3852"/>
    <tableColumn id="14459" xr3:uid="{F81D2743-06F5-4623-A2C9-5E64C003A35C}" name="Column14438" dataDxfId="3851" totalsRowDxfId="3850"/>
    <tableColumn id="14460" xr3:uid="{684C9C7B-4AC2-40B7-8A24-691AB596752F}" name="Column14439" dataDxfId="3849" totalsRowDxfId="3848"/>
    <tableColumn id="14461" xr3:uid="{B3737C90-FE7C-49E3-A3A7-A99F7C7E781A}" name="Column14440" dataDxfId="3847" totalsRowDxfId="3846"/>
    <tableColumn id="14462" xr3:uid="{43286EC2-DA6B-4893-A06D-1DE00CFBD25A}" name="Column14441" dataDxfId="3845" totalsRowDxfId="3844"/>
    <tableColumn id="14463" xr3:uid="{1019431A-3190-420D-8293-BBB4741A588E}" name="Column14442" dataDxfId="3843" totalsRowDxfId="3842"/>
    <tableColumn id="14464" xr3:uid="{A4A42FC0-2ECE-45E5-B4F9-B36B71E52478}" name="Column14443" dataDxfId="3841" totalsRowDxfId="3840"/>
    <tableColumn id="14465" xr3:uid="{EB25BBCA-373D-419B-A805-5A3AA636945D}" name="Column14444" dataDxfId="3839" totalsRowDxfId="3838"/>
    <tableColumn id="14466" xr3:uid="{B19CA927-58AF-47DA-B298-161BEE1EAE62}" name="Column14445" dataDxfId="3837" totalsRowDxfId="3836"/>
    <tableColumn id="14467" xr3:uid="{DD23ED0D-4278-41AE-870F-2D9AFCC47C37}" name="Column14446" dataDxfId="3835" totalsRowDxfId="3834"/>
    <tableColumn id="14468" xr3:uid="{5E763527-D7F8-4BF6-BA76-F156313E4FEC}" name="Column14447" dataDxfId="3833" totalsRowDxfId="3832"/>
    <tableColumn id="14469" xr3:uid="{2E23AAD8-C2AF-4A55-A953-CC8A4D72CE80}" name="Column14448" dataDxfId="3831" totalsRowDxfId="3830"/>
    <tableColumn id="14470" xr3:uid="{E67E1721-C834-4E3C-8E39-F34FAC342F0A}" name="Column14449" dataDxfId="3829" totalsRowDxfId="3828"/>
    <tableColumn id="14471" xr3:uid="{EC8DA3FF-3244-4566-96F6-54236B483FDB}" name="Column14450" dataDxfId="3827" totalsRowDxfId="3826"/>
    <tableColumn id="14472" xr3:uid="{C15A0E04-344B-4D4D-81BF-A9845D497067}" name="Column14451" dataDxfId="3825" totalsRowDxfId="3824"/>
    <tableColumn id="14473" xr3:uid="{AADB20FD-E5CF-4473-8778-6642FC405A5A}" name="Column14452" dataDxfId="3823" totalsRowDxfId="3822"/>
    <tableColumn id="14474" xr3:uid="{CFC058D2-ACA9-435A-A678-7B719C789B26}" name="Column14453" dataDxfId="3821" totalsRowDxfId="3820"/>
    <tableColumn id="14475" xr3:uid="{4747F6D6-65DE-40CB-A956-8739A8070B1E}" name="Column14454" dataDxfId="3819" totalsRowDxfId="3818"/>
    <tableColumn id="14476" xr3:uid="{FC85E543-A530-428C-860B-9E775013FB79}" name="Column14455" dataDxfId="3817" totalsRowDxfId="3816"/>
    <tableColumn id="14477" xr3:uid="{9F27611C-8194-49AD-98AD-9FA0EEA2988B}" name="Column14456" dataDxfId="3815" totalsRowDxfId="3814"/>
    <tableColumn id="14478" xr3:uid="{154CB7C1-2136-45CE-879C-A6B745DEE1BD}" name="Column14457" dataDxfId="3813" totalsRowDxfId="3812"/>
    <tableColumn id="14479" xr3:uid="{0253104B-F98C-49B0-9987-427256C7708A}" name="Column14458" dataDxfId="3811" totalsRowDxfId="3810"/>
    <tableColumn id="14480" xr3:uid="{9739F950-3986-4B3F-970C-E0D2FC34198B}" name="Column14459" dataDxfId="3809" totalsRowDxfId="3808"/>
    <tableColumn id="14481" xr3:uid="{9DDCEA81-DE01-4082-BFF8-B99247E1CFE9}" name="Column14460" dataDxfId="3807" totalsRowDxfId="3806"/>
    <tableColumn id="14482" xr3:uid="{1ADF93D9-1DDF-43BD-A7CA-C758F3A628DF}" name="Column14461" dataDxfId="3805" totalsRowDxfId="3804"/>
    <tableColumn id="14483" xr3:uid="{65426D3A-1D1A-48CF-8A46-E0B228CAC9BB}" name="Column14462" dataDxfId="3803" totalsRowDxfId="3802"/>
    <tableColumn id="14484" xr3:uid="{4F1A07DF-07D5-4D69-95C7-333499077C5A}" name="Column14463" dataDxfId="3801" totalsRowDxfId="3800"/>
    <tableColumn id="14485" xr3:uid="{950970AF-6274-4069-9D89-61E8948137A6}" name="Column14464" dataDxfId="3799" totalsRowDxfId="3798"/>
    <tableColumn id="14486" xr3:uid="{B222904F-61DF-48DB-84F5-B8C36FFD7457}" name="Column14465" dataDxfId="3797" totalsRowDxfId="3796"/>
    <tableColumn id="14487" xr3:uid="{CE30477E-9152-44B9-972D-329745C70FBD}" name="Column14466" dataDxfId="3795" totalsRowDxfId="3794"/>
    <tableColumn id="14488" xr3:uid="{F70001CE-B50D-4D07-9129-15052A243AC9}" name="Column14467" dataDxfId="3793" totalsRowDxfId="3792"/>
    <tableColumn id="14489" xr3:uid="{53957E34-CEA7-4F47-BF18-4CCCF76FAF97}" name="Column14468" dataDxfId="3791" totalsRowDxfId="3790"/>
    <tableColumn id="14490" xr3:uid="{C18D6086-029B-4552-9E54-F32F09B84966}" name="Column14469" dataDxfId="3789" totalsRowDxfId="3788"/>
    <tableColumn id="14491" xr3:uid="{314D1FC6-F310-45FC-9F43-670BAB37DD7C}" name="Column14470" dataDxfId="3787" totalsRowDxfId="3786"/>
    <tableColumn id="14492" xr3:uid="{0C49CED3-8336-4B26-8123-BF5E0CC91C37}" name="Column14471" dataDxfId="3785" totalsRowDxfId="3784"/>
    <tableColumn id="14493" xr3:uid="{101CDB0D-CA5F-4BE4-8EC7-1EAAB44D8207}" name="Column14472" dataDxfId="3783" totalsRowDxfId="3782"/>
    <tableColumn id="14494" xr3:uid="{130385C7-9DB0-4E0C-A17D-C27FFD2A3FEF}" name="Column14473" dataDxfId="3781" totalsRowDxfId="3780"/>
    <tableColumn id="14495" xr3:uid="{D340AB04-F77A-4035-B888-A7AC94CFC4B2}" name="Column14474" dataDxfId="3779" totalsRowDxfId="3778"/>
    <tableColumn id="14496" xr3:uid="{25BAE6B7-2134-424C-BE30-6B6358EE499C}" name="Column14475" dataDxfId="3777" totalsRowDxfId="3776"/>
    <tableColumn id="14497" xr3:uid="{AD204E5D-4B1E-4633-B56B-09F8F299C02F}" name="Column14476" dataDxfId="3775" totalsRowDxfId="3774"/>
    <tableColumn id="14498" xr3:uid="{5459C121-D8D7-4017-9776-ABA7BCC01F2F}" name="Column14477" dataDxfId="3773" totalsRowDxfId="3772"/>
    <tableColumn id="14499" xr3:uid="{EAE414B3-B7DF-4F12-B7DB-0F811D676BF3}" name="Column14478" dataDxfId="3771" totalsRowDxfId="3770"/>
    <tableColumn id="14500" xr3:uid="{418F3362-8F2B-4972-BBC7-3E5ECEF3241C}" name="Column14479" dataDxfId="3769" totalsRowDxfId="3768"/>
    <tableColumn id="14501" xr3:uid="{A12FC26B-7082-4847-8B41-D8A38EC90FA1}" name="Column14480" dataDxfId="3767" totalsRowDxfId="3766"/>
    <tableColumn id="14502" xr3:uid="{E858039C-47C3-422F-9E28-C933BA54192A}" name="Column14481" dataDxfId="3765" totalsRowDxfId="3764"/>
    <tableColumn id="14503" xr3:uid="{77AFA5A1-6FE9-4126-919C-49E102FA6F24}" name="Column14482" dataDxfId="3763" totalsRowDxfId="3762"/>
    <tableColumn id="14504" xr3:uid="{74CB25CE-3CE5-4286-8808-8BEFD23593E9}" name="Column14483" dataDxfId="3761" totalsRowDxfId="3760"/>
    <tableColumn id="14505" xr3:uid="{4472A723-357B-4E81-950D-D6B930B9FB07}" name="Column14484" dataDxfId="3759" totalsRowDxfId="3758"/>
    <tableColumn id="14506" xr3:uid="{FC012480-DA2E-4E0D-9EDB-21469ACD5ED8}" name="Column14485" dataDxfId="3757" totalsRowDxfId="3756"/>
    <tableColumn id="14507" xr3:uid="{31D25E9C-CB02-4FA7-97E0-9C64A4B6BA75}" name="Column14486" dataDxfId="3755" totalsRowDxfId="3754"/>
    <tableColumn id="14508" xr3:uid="{709B1EB7-3F23-4674-BC4B-E6646679902B}" name="Column14487" dataDxfId="3753" totalsRowDxfId="3752"/>
    <tableColumn id="14509" xr3:uid="{14F0535C-1670-4F4C-90C3-2FC207AAE37C}" name="Column14488" dataDxfId="3751" totalsRowDxfId="3750"/>
    <tableColumn id="14510" xr3:uid="{50D35568-259C-46FF-B04A-8ABE3079102F}" name="Column14489" dataDxfId="3749" totalsRowDxfId="3748"/>
    <tableColumn id="14511" xr3:uid="{84DE2F78-CEE3-4CE5-8236-01D2E629ED75}" name="Column14490" dataDxfId="3747" totalsRowDxfId="3746"/>
    <tableColumn id="14512" xr3:uid="{C52F878A-CA62-4387-A9A0-1C7AA0D9DE70}" name="Column14491" dataDxfId="3745" totalsRowDxfId="3744"/>
    <tableColumn id="14513" xr3:uid="{7F5E37A9-E560-4C07-B901-7D820D0F08C6}" name="Column14492" dataDxfId="3743" totalsRowDxfId="3742"/>
    <tableColumn id="14514" xr3:uid="{4DFAD8EF-8203-40BF-8BCF-6D84A773B3C2}" name="Column14493" dataDxfId="3741" totalsRowDxfId="3740"/>
    <tableColumn id="14515" xr3:uid="{4EAA8757-21A1-4EC9-A22A-EAA8F08938AD}" name="Column14494" dataDxfId="3739" totalsRowDxfId="3738"/>
    <tableColumn id="14516" xr3:uid="{C4CC9A75-63E0-4C8A-96C1-424EC5A0E299}" name="Column14495" dataDxfId="3737" totalsRowDxfId="3736"/>
    <tableColumn id="14517" xr3:uid="{0215DBE8-2DA9-4614-AF53-EEA9579BF9D4}" name="Column14496" dataDxfId="3735" totalsRowDxfId="3734"/>
    <tableColumn id="14518" xr3:uid="{A037AEF4-E4E4-4C9C-A692-1108EF2AF759}" name="Column14497" dataDxfId="3733" totalsRowDxfId="3732"/>
    <tableColumn id="14519" xr3:uid="{549E6CF0-379A-40DF-B761-CB2D4E46EF5B}" name="Column14498" dataDxfId="3731" totalsRowDxfId="3730"/>
    <tableColumn id="14520" xr3:uid="{4B3D684E-E062-42DD-9E18-6766282FC94D}" name="Column14499" dataDxfId="3729" totalsRowDxfId="3728"/>
    <tableColumn id="14521" xr3:uid="{CFFD602B-01FD-4A41-8C23-635A9DC30AFB}" name="Column14500" dataDxfId="3727" totalsRowDxfId="3726"/>
    <tableColumn id="14522" xr3:uid="{9DB7D65D-9D48-48FF-BFE8-5B9E3D9C9BC2}" name="Column14501" dataDxfId="3725" totalsRowDxfId="3724"/>
    <tableColumn id="14523" xr3:uid="{F0BDA941-28B9-4928-8A45-1EDBE27D35FC}" name="Column14502" dataDxfId="3723" totalsRowDxfId="3722"/>
    <tableColumn id="14524" xr3:uid="{F93690C4-0BD5-47AE-AD26-0A2541BC3B19}" name="Column14503" dataDxfId="3721" totalsRowDxfId="3720"/>
    <tableColumn id="14525" xr3:uid="{F9AE6EC6-97AB-4985-972F-A99320AAF893}" name="Column14504" dataDxfId="3719" totalsRowDxfId="3718"/>
    <tableColumn id="14526" xr3:uid="{EA5FF7D7-4CAC-4DDB-BC3B-CACB79DC821F}" name="Column14505" dataDxfId="3717" totalsRowDxfId="3716"/>
    <tableColumn id="14527" xr3:uid="{8244B74A-EA17-4292-9DE4-5EC4F4C545B8}" name="Column14506" dataDxfId="3715" totalsRowDxfId="3714"/>
    <tableColumn id="14528" xr3:uid="{41B6AA13-02A6-4263-858A-1325CC1449A1}" name="Column14507" dataDxfId="3713" totalsRowDxfId="3712"/>
    <tableColumn id="14529" xr3:uid="{1313674E-C34A-4F6F-A34F-ADCD48742CC4}" name="Column14508" dataDxfId="3711" totalsRowDxfId="3710"/>
    <tableColumn id="14530" xr3:uid="{E4117C28-C587-446A-BA07-587FDAFE453F}" name="Column14509" dataDxfId="3709" totalsRowDxfId="3708"/>
    <tableColumn id="14531" xr3:uid="{2B08D597-D422-45F1-8B92-3C1F51D44F6A}" name="Column14510" dataDxfId="3707" totalsRowDxfId="3706"/>
    <tableColumn id="14532" xr3:uid="{D0112168-2E5D-4983-9458-2145127EA548}" name="Column14511" dataDxfId="3705" totalsRowDxfId="3704"/>
    <tableColumn id="14533" xr3:uid="{1AE85B56-2389-48EC-96A9-7DC27DCB8810}" name="Column14512" dataDxfId="3703" totalsRowDxfId="3702"/>
    <tableColumn id="14534" xr3:uid="{AB22D6E2-8330-44BF-B121-35DA52E3C6DB}" name="Column14513" dataDxfId="3701" totalsRowDxfId="3700"/>
    <tableColumn id="14535" xr3:uid="{26CCE4BB-5765-48A9-8DB1-C13DF77E0822}" name="Column14514" dataDxfId="3699" totalsRowDxfId="3698"/>
    <tableColumn id="14536" xr3:uid="{9662BC90-5071-422B-A145-B423150725E3}" name="Column14515" dataDxfId="3697" totalsRowDxfId="3696"/>
    <tableColumn id="14537" xr3:uid="{403A365E-9A08-4993-97A8-887866703E5E}" name="Column14516" dataDxfId="3695" totalsRowDxfId="3694"/>
    <tableColumn id="14538" xr3:uid="{C2EEED18-E9B9-4F75-9BBC-AF8DDC223F5A}" name="Column14517" dataDxfId="3693" totalsRowDxfId="3692"/>
    <tableColumn id="14539" xr3:uid="{A08DC6A0-EF09-4BF4-BDDF-A1B1A93DF8EA}" name="Column14518" dataDxfId="3691" totalsRowDxfId="3690"/>
    <tableColumn id="14540" xr3:uid="{6BB9C6B6-80EE-4663-8A49-B3B765AD5608}" name="Column14519" dataDxfId="3689" totalsRowDxfId="3688"/>
    <tableColumn id="14541" xr3:uid="{DCD4E477-4B99-4C96-B731-14FC4FB541C1}" name="Column14520" dataDxfId="3687" totalsRowDxfId="3686"/>
    <tableColumn id="14542" xr3:uid="{CF1BF324-27AC-4C9F-9992-C57C27F09246}" name="Column14521" dataDxfId="3685" totalsRowDxfId="3684"/>
    <tableColumn id="14543" xr3:uid="{72A00530-C5C4-4095-A1ED-C381A38C315F}" name="Column14522" dataDxfId="3683" totalsRowDxfId="3682"/>
    <tableColumn id="14544" xr3:uid="{12F68362-9FC9-4D7F-B933-C37EFB9D210C}" name="Column14523" dataDxfId="3681" totalsRowDxfId="3680"/>
    <tableColumn id="14545" xr3:uid="{43DC37D1-29B2-48A7-AFB5-6E4914FA49FA}" name="Column14524" dataDxfId="3679" totalsRowDxfId="3678"/>
    <tableColumn id="14546" xr3:uid="{8599BB23-D38A-4470-912B-5D9895DE1AD7}" name="Column14525" dataDxfId="3677" totalsRowDxfId="3676"/>
    <tableColumn id="14547" xr3:uid="{825B185B-2779-4FEB-A64A-CDB4F94B1453}" name="Column14526" dataDxfId="3675" totalsRowDxfId="3674"/>
    <tableColumn id="14548" xr3:uid="{90685FD9-0C39-4196-9CFE-E6DDC2CD4C45}" name="Column14527" dataDxfId="3673" totalsRowDxfId="3672"/>
    <tableColumn id="14549" xr3:uid="{83148C57-D81E-4D09-9E02-30B696E0856E}" name="Column14528" dataDxfId="3671" totalsRowDxfId="3670"/>
    <tableColumn id="14550" xr3:uid="{3A6E8DF5-6615-439B-9177-44C8DDDFD575}" name="Column14529" dataDxfId="3669" totalsRowDxfId="3668"/>
    <tableColumn id="14551" xr3:uid="{0632C0B4-F668-45AD-A9C4-62584A890F96}" name="Column14530" dataDxfId="3667" totalsRowDxfId="3666"/>
    <tableColumn id="14552" xr3:uid="{F747187F-0C7C-41A0-AC16-3290E6E38E2B}" name="Column14531" dataDxfId="3665" totalsRowDxfId="3664"/>
    <tableColumn id="14553" xr3:uid="{3EED4832-5A97-410E-B6A6-187BEFC8A041}" name="Column14532" dataDxfId="3663" totalsRowDxfId="3662"/>
    <tableColumn id="14554" xr3:uid="{B3C2A6E5-49B7-49AE-AF40-3283EA361790}" name="Column14533" dataDxfId="3661" totalsRowDxfId="3660"/>
    <tableColumn id="14555" xr3:uid="{9F666B31-7D89-4385-A241-CE97904D556A}" name="Column14534" dataDxfId="3659" totalsRowDxfId="3658"/>
    <tableColumn id="14556" xr3:uid="{DD77934B-6533-4F2E-911E-A3C32B9D0315}" name="Column14535" dataDxfId="3657" totalsRowDxfId="3656"/>
    <tableColumn id="14557" xr3:uid="{B919213A-29CE-4317-B5F4-9FA695AAFE7A}" name="Column14536" dataDxfId="3655" totalsRowDxfId="3654"/>
    <tableColumn id="14558" xr3:uid="{6F117339-2AF3-405D-8F2F-7C38EFD1C1AA}" name="Column14537" dataDxfId="3653" totalsRowDxfId="3652"/>
    <tableColumn id="14559" xr3:uid="{07E1F331-4F99-44A6-84D7-3E46F3B42BC7}" name="Column14538" dataDxfId="3651" totalsRowDxfId="3650"/>
    <tableColumn id="14560" xr3:uid="{5AB96A15-BA32-466A-B960-49C87DECF8DE}" name="Column14539" dataDxfId="3649" totalsRowDxfId="3648"/>
    <tableColumn id="14561" xr3:uid="{E4E6956F-CD7D-49ED-8A59-02A42BBE1D6F}" name="Column14540" dataDxfId="3647" totalsRowDxfId="3646"/>
    <tableColumn id="14562" xr3:uid="{9CFE4357-5190-4FD1-8399-8D10118FC474}" name="Column14541" dataDxfId="3645" totalsRowDxfId="3644"/>
    <tableColumn id="14563" xr3:uid="{681A4FDB-9715-4032-AFE5-10F18EBFB191}" name="Column14542" dataDxfId="3643" totalsRowDxfId="3642"/>
    <tableColumn id="14564" xr3:uid="{30B6E88A-C242-4EC5-94CD-B5CE8C97B383}" name="Column14543" dataDxfId="3641" totalsRowDxfId="3640"/>
    <tableColumn id="14565" xr3:uid="{E636A38E-2AC5-431D-BDDA-99F4BAA9B724}" name="Column14544" dataDxfId="3639" totalsRowDxfId="3638"/>
    <tableColumn id="14566" xr3:uid="{8703B209-F928-4335-9C88-D64C8DB8A312}" name="Column14545" dataDxfId="3637" totalsRowDxfId="3636"/>
    <tableColumn id="14567" xr3:uid="{BD129DAD-E467-4C04-B774-7ED79799F48F}" name="Column14546" dataDxfId="3635" totalsRowDxfId="3634"/>
    <tableColumn id="14568" xr3:uid="{BD5734A3-AF04-4359-99F3-2A6CFD8F2620}" name="Column14547" dataDxfId="3633" totalsRowDxfId="3632"/>
    <tableColumn id="14569" xr3:uid="{7E19F5A6-44DA-43A8-AA16-CBC23E32CE31}" name="Column14548" dataDxfId="3631" totalsRowDxfId="3630"/>
    <tableColumn id="14570" xr3:uid="{23A15C6C-5E00-4DEF-9005-1D744055FD79}" name="Column14549" dataDxfId="3629" totalsRowDxfId="3628"/>
    <tableColumn id="14571" xr3:uid="{C3A31556-CF65-474F-B046-3A6B7D387B16}" name="Column14550" dataDxfId="3627" totalsRowDxfId="3626"/>
    <tableColumn id="14572" xr3:uid="{B4751F05-1885-46E6-832A-0EB2DA11C59A}" name="Column14551" dataDxfId="3625" totalsRowDxfId="3624"/>
    <tableColumn id="14573" xr3:uid="{DB3BFDDC-CD3C-48DF-9DE9-A244063A809E}" name="Column14552" dataDxfId="3623" totalsRowDxfId="3622"/>
    <tableColumn id="14574" xr3:uid="{E6F9EA69-05FD-4385-BC39-C8A7263A0ACA}" name="Column14553" dataDxfId="3621" totalsRowDxfId="3620"/>
    <tableColumn id="14575" xr3:uid="{F9945F5D-FEEB-4C94-B2DC-9DE4ADAFA667}" name="Column14554" dataDxfId="3619" totalsRowDxfId="3618"/>
    <tableColumn id="14576" xr3:uid="{E1EEF75F-5A2D-43D7-9560-4561823B794F}" name="Column14555" dataDxfId="3617" totalsRowDxfId="3616"/>
    <tableColumn id="14577" xr3:uid="{77FB793C-0E9C-4209-9843-BC8384390A56}" name="Column14556" dataDxfId="3615" totalsRowDxfId="3614"/>
    <tableColumn id="14578" xr3:uid="{20E7B144-636E-4241-A8D4-FA2C202E0BE3}" name="Column14557" dataDxfId="3613" totalsRowDxfId="3612"/>
    <tableColumn id="14579" xr3:uid="{DAF176AA-A19B-4AE5-A94E-871037619861}" name="Column14558" dataDxfId="3611" totalsRowDxfId="3610"/>
    <tableColumn id="14580" xr3:uid="{5455AB83-F221-4FEF-AE16-828F74526E3F}" name="Column14559" dataDxfId="3609" totalsRowDxfId="3608"/>
    <tableColumn id="14581" xr3:uid="{01EC7A6A-B4D1-405B-BD42-2928699AAAED}" name="Column14560" dataDxfId="3607" totalsRowDxfId="3606"/>
    <tableColumn id="14582" xr3:uid="{ACE4A68F-C01C-4C7D-8C7E-8574E9F66FB0}" name="Column14561" dataDxfId="3605" totalsRowDxfId="3604"/>
    <tableColumn id="14583" xr3:uid="{68898DD4-2A43-4991-8A2F-85F8148B51B3}" name="Column14562" dataDxfId="3603" totalsRowDxfId="3602"/>
    <tableColumn id="14584" xr3:uid="{5276121A-7D74-4CE8-A8C3-5630039F1FA3}" name="Column14563" dataDxfId="3601" totalsRowDxfId="3600"/>
    <tableColumn id="14585" xr3:uid="{36F4E1B8-D54F-4F4C-9E7D-4D24D0E49A67}" name="Column14564" dataDxfId="3599" totalsRowDxfId="3598"/>
    <tableColumn id="14586" xr3:uid="{EA15DC5B-ED35-4A88-BD56-0D020A257D6C}" name="Column14565" dataDxfId="3597" totalsRowDxfId="3596"/>
    <tableColumn id="14587" xr3:uid="{760535E8-8236-4342-AD05-240ABA6EC834}" name="Column14566" dataDxfId="3595" totalsRowDxfId="3594"/>
    <tableColumn id="14588" xr3:uid="{49C3C092-F4D7-466B-B9D4-9177438325F2}" name="Column14567" dataDxfId="3593" totalsRowDxfId="3592"/>
    <tableColumn id="14589" xr3:uid="{A10E7293-D479-46E9-8C8B-436CB19AFBD2}" name="Column14568" dataDxfId="3591" totalsRowDxfId="3590"/>
    <tableColumn id="14590" xr3:uid="{1A828CE2-C5F5-4EF7-91E7-AA608F3E8805}" name="Column14569" dataDxfId="3589" totalsRowDxfId="3588"/>
    <tableColumn id="14591" xr3:uid="{DEF40911-EA07-435E-B068-BC278B12BD80}" name="Column14570" dataDxfId="3587" totalsRowDxfId="3586"/>
    <tableColumn id="14592" xr3:uid="{33DA6406-6970-4622-AA44-AC4A102A32EF}" name="Column14571" dataDxfId="3585" totalsRowDxfId="3584"/>
    <tableColumn id="14593" xr3:uid="{5E1683BB-FC5D-468B-88D3-CA6C5BEBDD70}" name="Column14572" dataDxfId="3583" totalsRowDxfId="3582"/>
    <tableColumn id="14594" xr3:uid="{F68CAFDB-11DB-492A-905F-BE11AA298B7C}" name="Column14573" dataDxfId="3581" totalsRowDxfId="3580"/>
    <tableColumn id="14595" xr3:uid="{6C58BACE-EB64-4623-86ED-5AB6EDEA2C4A}" name="Column14574" dataDxfId="3579" totalsRowDxfId="3578"/>
    <tableColumn id="14596" xr3:uid="{4117D1ED-C1CE-4C32-99C4-A5A025631DE2}" name="Column14575" dataDxfId="3577" totalsRowDxfId="3576"/>
    <tableColumn id="14597" xr3:uid="{6D7D8BA0-E742-472D-B4D5-C579713C0ED4}" name="Column14576" dataDxfId="3575" totalsRowDxfId="3574"/>
    <tableColumn id="14598" xr3:uid="{146BEE5F-CCEF-45AE-B07E-3F1BEA80A94F}" name="Column14577" dataDxfId="3573" totalsRowDxfId="3572"/>
    <tableColumn id="14599" xr3:uid="{E0ED7BB9-B2F6-4034-8990-FAE3B87D071D}" name="Column14578" dataDxfId="3571" totalsRowDxfId="3570"/>
    <tableColumn id="14600" xr3:uid="{5E2C1466-9D64-48E5-9248-68428E577911}" name="Column14579" dataDxfId="3569" totalsRowDxfId="3568"/>
    <tableColumn id="14601" xr3:uid="{273D3087-FDCF-418E-BD87-8CD1EC19EBC4}" name="Column14580" dataDxfId="3567" totalsRowDxfId="3566"/>
    <tableColumn id="14602" xr3:uid="{8B394C6A-EE2B-4535-91F5-E98F55AC90E0}" name="Column14581" dataDxfId="3565" totalsRowDxfId="3564"/>
    <tableColumn id="14603" xr3:uid="{C5956E39-2BEA-4B9D-B20B-C2A988FA807D}" name="Column14582" dataDxfId="3563" totalsRowDxfId="3562"/>
    <tableColumn id="14604" xr3:uid="{AB7C69C1-1BC1-48D0-BF1A-CC11ABAB75CF}" name="Column14583" dataDxfId="3561" totalsRowDxfId="3560"/>
    <tableColumn id="14605" xr3:uid="{A7799D32-392D-4842-96CA-90D03EF1A0AE}" name="Column14584" dataDxfId="3559" totalsRowDxfId="3558"/>
    <tableColumn id="14606" xr3:uid="{41DA4B76-40DC-4D6D-ADEE-954502A652DA}" name="Column14585" dataDxfId="3557" totalsRowDxfId="3556"/>
    <tableColumn id="14607" xr3:uid="{2DD5B129-6A7E-42D3-9102-FE503A526E00}" name="Column14586" dataDxfId="3555" totalsRowDxfId="3554"/>
    <tableColumn id="14608" xr3:uid="{643D914D-876B-47E1-903A-32AE2AE89368}" name="Column14587" dataDxfId="3553" totalsRowDxfId="3552"/>
    <tableColumn id="14609" xr3:uid="{394C2132-60D6-4EBE-BDEA-FD47F6D7C3FE}" name="Column14588" dataDxfId="3551" totalsRowDxfId="3550"/>
    <tableColumn id="14610" xr3:uid="{2B9CBC86-B351-4468-9921-59263CA47FD8}" name="Column14589" dataDxfId="3549" totalsRowDxfId="3548"/>
    <tableColumn id="14611" xr3:uid="{EE04E13A-EBDA-4EEE-AE0C-797AC3F28B56}" name="Column14590" dataDxfId="3547" totalsRowDxfId="3546"/>
    <tableColumn id="14612" xr3:uid="{535D1B36-423C-4F9D-904E-BC6E2F560C88}" name="Column14591" dataDxfId="3545" totalsRowDxfId="3544"/>
    <tableColumn id="14613" xr3:uid="{75386FE2-0F56-47BB-89C0-90DC8D58D089}" name="Column14592" dataDxfId="3543" totalsRowDxfId="3542"/>
    <tableColumn id="14614" xr3:uid="{F63E4A94-44C9-435B-BC26-6B796E574CDB}" name="Column14593" dataDxfId="3541" totalsRowDxfId="3540"/>
    <tableColumn id="14615" xr3:uid="{2B79F5BD-743A-4549-91A5-C93741DB7DE9}" name="Column14594" dataDxfId="3539" totalsRowDxfId="3538"/>
    <tableColumn id="14616" xr3:uid="{7515DED5-CF1F-409C-BE1B-03CA397D4FC0}" name="Column14595" dataDxfId="3537" totalsRowDxfId="3536"/>
    <tableColumn id="14617" xr3:uid="{A6DC7A02-BC5C-44D6-8A7E-5B3711807FA1}" name="Column14596" dataDxfId="3535" totalsRowDxfId="3534"/>
    <tableColumn id="14618" xr3:uid="{DEE45515-F5F7-4837-979D-A75C5AD44DF2}" name="Column14597" dataDxfId="3533" totalsRowDxfId="3532"/>
    <tableColumn id="14619" xr3:uid="{2F258986-17BF-44D5-B3F4-E89CF6BBE938}" name="Column14598" dataDxfId="3531" totalsRowDxfId="3530"/>
    <tableColumn id="14620" xr3:uid="{9184FCE6-7091-4838-99CD-FA0757132983}" name="Column14599" dataDxfId="3529" totalsRowDxfId="3528"/>
    <tableColumn id="14621" xr3:uid="{25E61FCE-9496-4097-8C14-F79133E8A07B}" name="Column14600" dataDxfId="3527" totalsRowDxfId="3526"/>
    <tableColumn id="14622" xr3:uid="{AF70D712-D2D7-4A08-A6D9-664E978367BB}" name="Column14601" dataDxfId="3525" totalsRowDxfId="3524"/>
    <tableColumn id="14623" xr3:uid="{CE16BC82-D728-477F-BECD-F4DFBB500A58}" name="Column14602" dataDxfId="3523" totalsRowDxfId="3522"/>
    <tableColumn id="14624" xr3:uid="{44B151C6-1B16-419C-B686-B67F5F00C3C7}" name="Column14603" dataDxfId="3521" totalsRowDxfId="3520"/>
    <tableColumn id="14625" xr3:uid="{7091F7D0-A48E-49E9-B297-737868A01C3E}" name="Column14604" dataDxfId="3519" totalsRowDxfId="3518"/>
    <tableColumn id="14626" xr3:uid="{B872E7C3-964E-419C-8835-07B3DA7E18E5}" name="Column14605" dataDxfId="3517" totalsRowDxfId="3516"/>
    <tableColumn id="14627" xr3:uid="{41E3B28D-F654-4DB1-9CCE-B816EE64E324}" name="Column14606" dataDxfId="3515" totalsRowDxfId="3514"/>
    <tableColumn id="14628" xr3:uid="{C4186FF2-621B-4067-A113-945233B0420C}" name="Column14607" dataDxfId="3513" totalsRowDxfId="3512"/>
    <tableColumn id="14629" xr3:uid="{CE6B8AF5-0D8C-44ED-947D-F82EDB51FD8C}" name="Column14608" dataDxfId="3511" totalsRowDxfId="3510"/>
    <tableColumn id="14630" xr3:uid="{1ABCE6C1-58D1-4A2E-9554-8CFF2BED80D9}" name="Column14609" dataDxfId="3509" totalsRowDxfId="3508"/>
    <tableColumn id="14631" xr3:uid="{A14878FC-C8BD-41AE-B05D-288D571DDE02}" name="Column14610" dataDxfId="3507" totalsRowDxfId="3506"/>
    <tableColumn id="14632" xr3:uid="{4652CBF5-6932-47A5-B106-C84BC1E4DA36}" name="Column14611" dataDxfId="3505" totalsRowDxfId="3504"/>
    <tableColumn id="14633" xr3:uid="{2D8ECE1E-E3A3-4C95-A429-85962ACD3D77}" name="Column14612" dataDxfId="3503" totalsRowDxfId="3502"/>
    <tableColumn id="14634" xr3:uid="{FF49837E-AD26-4FF4-BCDE-7A585B221705}" name="Column14613" dataDxfId="3501" totalsRowDxfId="3500"/>
    <tableColumn id="14635" xr3:uid="{B6740705-7FCC-45CE-AFE6-808C859433B6}" name="Column14614" dataDxfId="3499" totalsRowDxfId="3498"/>
    <tableColumn id="14636" xr3:uid="{81475A6C-B16E-4C5E-95B5-0FC1FE809C71}" name="Column14615" dataDxfId="3497" totalsRowDxfId="3496"/>
    <tableColumn id="14637" xr3:uid="{5E2497C0-0FC1-4571-9F23-88E8491D0648}" name="Column14616" dataDxfId="3495" totalsRowDxfId="3494"/>
    <tableColumn id="14638" xr3:uid="{9491D31B-1F61-4C14-A1A2-031BE5081840}" name="Column14617" dataDxfId="3493" totalsRowDxfId="3492"/>
    <tableColumn id="14639" xr3:uid="{BC4DC356-9523-4224-9598-298EFAFBCBB2}" name="Column14618" dataDxfId="3491" totalsRowDxfId="3490"/>
    <tableColumn id="14640" xr3:uid="{03B0BCF2-C86C-4842-B479-862D31B65740}" name="Column14619" dataDxfId="3489" totalsRowDxfId="3488"/>
    <tableColumn id="14641" xr3:uid="{152D5C64-5FBA-4380-9C07-B84864687FC7}" name="Column14620" dataDxfId="3487" totalsRowDxfId="3486"/>
    <tableColumn id="14642" xr3:uid="{893E5717-7557-41D3-812A-5596FD9DB4C6}" name="Column14621" dataDxfId="3485" totalsRowDxfId="3484"/>
    <tableColumn id="14643" xr3:uid="{0B9BF9A2-977D-4B56-A6DB-DDCCA8D2D6A3}" name="Column14622" dataDxfId="3483" totalsRowDxfId="3482"/>
    <tableColumn id="14644" xr3:uid="{4D918A8D-C11B-414C-ABFF-1E6F735D1940}" name="Column14623" dataDxfId="3481" totalsRowDxfId="3480"/>
    <tableColumn id="14645" xr3:uid="{26F47C94-AEB4-4B4A-8888-2A7EDDAE36D6}" name="Column14624" dataDxfId="3479" totalsRowDxfId="3478"/>
    <tableColumn id="14646" xr3:uid="{A01256CA-C559-488C-B031-1C3824496FB7}" name="Column14625" dataDxfId="3477" totalsRowDxfId="3476"/>
    <tableColumn id="14647" xr3:uid="{54DABFBA-55E9-4F47-898D-1FBC8B2FFC4E}" name="Column14626" dataDxfId="3475" totalsRowDxfId="3474"/>
    <tableColumn id="14648" xr3:uid="{1EC3B2CE-9623-4DD0-B5F4-22B27B9672C7}" name="Column14627" dataDxfId="3473" totalsRowDxfId="3472"/>
    <tableColumn id="14649" xr3:uid="{05011112-5299-440C-8352-2E9417CDD5E5}" name="Column14628" dataDxfId="3471" totalsRowDxfId="3470"/>
    <tableColumn id="14650" xr3:uid="{928A4F6B-BE2D-4CAD-AC62-FE639B66DCEC}" name="Column14629" dataDxfId="3469" totalsRowDxfId="3468"/>
    <tableColumn id="14651" xr3:uid="{7AEE8E19-492A-4E05-B654-16606D56C44F}" name="Column14630" dataDxfId="3467" totalsRowDxfId="3466"/>
    <tableColumn id="14652" xr3:uid="{DA30A129-4E71-4695-B483-F8CFF86C166E}" name="Column14631" dataDxfId="3465" totalsRowDxfId="3464"/>
    <tableColumn id="14653" xr3:uid="{BAED768C-BFAF-46F1-96E1-D43485B0BC97}" name="Column14632" dataDxfId="3463" totalsRowDxfId="3462"/>
    <tableColumn id="14654" xr3:uid="{04CFF986-4211-4BCD-8C22-516E865A8B16}" name="Column14633" dataDxfId="3461" totalsRowDxfId="3460"/>
    <tableColumn id="14655" xr3:uid="{0D05EC4A-A7A3-449F-9B9E-1192F35E94B2}" name="Column14634" dataDxfId="3459" totalsRowDxfId="3458"/>
    <tableColumn id="14656" xr3:uid="{03887061-2766-4EDF-8D7B-FE6F379384C6}" name="Column14635" dataDxfId="3457" totalsRowDxfId="3456"/>
    <tableColumn id="14657" xr3:uid="{F5336777-9558-4BE5-B154-45576F4A265C}" name="Column14636" dataDxfId="3455" totalsRowDxfId="3454"/>
    <tableColumn id="14658" xr3:uid="{DF994C7B-C1AC-4971-90D1-2DE03CD28296}" name="Column14637" dataDxfId="3453" totalsRowDxfId="3452"/>
    <tableColumn id="14659" xr3:uid="{458DF6ED-7ED3-4B57-B608-4ED6F1AADC36}" name="Column14638" dataDxfId="3451" totalsRowDxfId="3450"/>
    <tableColumn id="14660" xr3:uid="{1CD88A90-3BBF-4BEA-BF59-ABB5DC6DF963}" name="Column14639" dataDxfId="3449" totalsRowDxfId="3448"/>
    <tableColumn id="14661" xr3:uid="{EFDEC383-F358-42DA-B183-322DC1259B39}" name="Column14640" dataDxfId="3447" totalsRowDxfId="3446"/>
    <tableColumn id="14662" xr3:uid="{C7969B2A-FDC8-4F86-BA62-005D7DA0DF57}" name="Column14641" dataDxfId="3445" totalsRowDxfId="3444"/>
    <tableColumn id="14663" xr3:uid="{E9055353-6262-41F6-9B48-A14915D27827}" name="Column14642" dataDxfId="3443" totalsRowDxfId="3442"/>
    <tableColumn id="14664" xr3:uid="{C6A25DFE-976D-41AA-9C12-A851EDB5C0FB}" name="Column14643" dataDxfId="3441" totalsRowDxfId="3440"/>
    <tableColumn id="14665" xr3:uid="{E1FCD674-8527-4B7E-8E33-4E6CC9CB3DA7}" name="Column14644" dataDxfId="3439" totalsRowDxfId="3438"/>
    <tableColumn id="14666" xr3:uid="{8C8BD40B-299D-49A2-8491-8ECD2744D513}" name="Column14645" dataDxfId="3437" totalsRowDxfId="3436"/>
    <tableColumn id="14667" xr3:uid="{40929ACB-022A-4521-9330-F6CD08F57966}" name="Column14646" dataDxfId="3435" totalsRowDxfId="3434"/>
    <tableColumn id="14668" xr3:uid="{90673451-FEC4-4BF9-ADE8-CDD8F6C8E947}" name="Column14647" dataDxfId="3433" totalsRowDxfId="3432"/>
    <tableColumn id="14669" xr3:uid="{8C4B356E-6026-49E7-A86D-7BFACF74DECE}" name="Column14648" dataDxfId="3431" totalsRowDxfId="3430"/>
    <tableColumn id="14670" xr3:uid="{EBF86130-1F31-4887-BEC9-DE4B03338B9C}" name="Column14649" dataDxfId="3429" totalsRowDxfId="3428"/>
    <tableColumn id="14671" xr3:uid="{8A3DEE80-BAB8-43CB-BE35-3E5BCF3492DD}" name="Column14650" dataDxfId="3427" totalsRowDxfId="3426"/>
    <tableColumn id="14672" xr3:uid="{55E34069-FFA7-4377-9203-AD22C7B41D2A}" name="Column14651" dataDxfId="3425" totalsRowDxfId="3424"/>
    <tableColumn id="14673" xr3:uid="{FA7054CA-2EB9-4A6F-A815-315D1E8987D0}" name="Column14652" dataDxfId="3423" totalsRowDxfId="3422"/>
    <tableColumn id="14674" xr3:uid="{CCAC9617-947E-4BEB-BC3D-1BFEF9C004A1}" name="Column14653" dataDxfId="3421" totalsRowDxfId="3420"/>
    <tableColumn id="14675" xr3:uid="{ECEBFF4B-C78E-41D7-851F-16DE6F4D6CAB}" name="Column14654" dataDxfId="3419" totalsRowDxfId="3418"/>
    <tableColumn id="14676" xr3:uid="{70F9443C-BEBB-44B4-A987-E4C34B6EC290}" name="Column14655" dataDxfId="3417" totalsRowDxfId="3416"/>
    <tableColumn id="14677" xr3:uid="{7BA58BF6-3FD8-4708-8C55-EAE3196748D7}" name="Column14656" dataDxfId="3415" totalsRowDxfId="3414"/>
    <tableColumn id="14678" xr3:uid="{D6DAE135-5855-4B4B-8406-CC1B6E80FA7C}" name="Column14657" dataDxfId="3413" totalsRowDxfId="3412"/>
    <tableColumn id="14679" xr3:uid="{BF9D4442-493A-4BC3-8803-22A6A791ED4F}" name="Column14658" dataDxfId="3411" totalsRowDxfId="3410"/>
    <tableColumn id="14680" xr3:uid="{325E42B4-CCDF-43C4-AEDF-D24E0D941FB2}" name="Column14659" dataDxfId="3409" totalsRowDxfId="3408"/>
    <tableColumn id="14681" xr3:uid="{B57A0A05-3A3C-449F-8DBE-3245AFEE42FA}" name="Column14660" dataDxfId="3407" totalsRowDxfId="3406"/>
    <tableColumn id="14682" xr3:uid="{560D31BA-BB00-4264-8948-2D5E3ACB0526}" name="Column14661" dataDxfId="3405" totalsRowDxfId="3404"/>
    <tableColumn id="14683" xr3:uid="{4E59118D-D2D2-4ABD-9766-B204508DFF38}" name="Column14662" dataDxfId="3403" totalsRowDxfId="3402"/>
    <tableColumn id="14684" xr3:uid="{9C357C8A-ED99-4886-862A-E6AE9A8E97F3}" name="Column14663" dataDxfId="3401" totalsRowDxfId="3400"/>
    <tableColumn id="14685" xr3:uid="{92B34959-064F-4A8D-A56D-A503ADA15F52}" name="Column14664" dataDxfId="3399" totalsRowDxfId="3398"/>
    <tableColumn id="14686" xr3:uid="{E5AB0246-B133-4112-B7AE-58805D614BE3}" name="Column14665" dataDxfId="3397" totalsRowDxfId="3396"/>
    <tableColumn id="14687" xr3:uid="{A0EE5665-5ED8-4CB5-B2CC-D4AF0FAB4499}" name="Column14666" dataDxfId="3395" totalsRowDxfId="3394"/>
    <tableColumn id="14688" xr3:uid="{FC70452A-54C4-41C6-A0EF-1DBA93F751A6}" name="Column14667" dataDxfId="3393" totalsRowDxfId="3392"/>
    <tableColumn id="14689" xr3:uid="{6A8A4F76-A19A-467C-A72A-3277EF8DC830}" name="Column14668" dataDxfId="3391" totalsRowDxfId="3390"/>
    <tableColumn id="14690" xr3:uid="{E151E2E7-7665-4576-885C-710F56AD3E84}" name="Column14669" dataDxfId="3389" totalsRowDxfId="3388"/>
    <tableColumn id="14691" xr3:uid="{EDE89322-5A50-48BD-9689-A136013A4E1F}" name="Column14670" dataDxfId="3387" totalsRowDxfId="3386"/>
    <tableColumn id="14692" xr3:uid="{3F8DAAAA-98D7-4673-827A-05B000774F2E}" name="Column14671" dataDxfId="3385" totalsRowDxfId="3384"/>
    <tableColumn id="14693" xr3:uid="{584C68F8-254D-4772-9439-095698B70F3C}" name="Column14672" dataDxfId="3383" totalsRowDxfId="3382"/>
    <tableColumn id="14694" xr3:uid="{EF31E9F9-C703-4730-B79D-ED45FBFB63CB}" name="Column14673" dataDxfId="3381" totalsRowDxfId="3380"/>
    <tableColumn id="14695" xr3:uid="{DCD1BEC3-E313-4E95-99CC-312864C14FF5}" name="Column14674" dataDxfId="3379" totalsRowDxfId="3378"/>
    <tableColumn id="14696" xr3:uid="{D5CDA76F-E228-498F-99ED-C777DC79B95D}" name="Column14675" dataDxfId="3377" totalsRowDxfId="3376"/>
    <tableColumn id="14697" xr3:uid="{96CEA09E-BBCD-4972-9321-7C0912A3AF52}" name="Column14676" dataDxfId="3375" totalsRowDxfId="3374"/>
    <tableColumn id="14698" xr3:uid="{46C3940E-5C49-47E8-B2F9-F0F6A8D952B7}" name="Column14677" dataDxfId="3373" totalsRowDxfId="3372"/>
    <tableColumn id="14699" xr3:uid="{E0F8F1CD-CC7A-456F-A0AF-A20133BA64F7}" name="Column14678" dataDxfId="3371" totalsRowDxfId="3370"/>
    <tableColumn id="14700" xr3:uid="{A8BF1648-07CA-478C-99AD-FF2A4895D747}" name="Column14679" dataDxfId="3369" totalsRowDxfId="3368"/>
    <tableColumn id="14701" xr3:uid="{2CB89C59-DD69-4F4E-ABF1-06EA145BAB1B}" name="Column14680" dataDxfId="3367" totalsRowDxfId="3366"/>
    <tableColumn id="14702" xr3:uid="{49D7FFD9-AB91-4785-8400-DA1AD4B71331}" name="Column14681" dataDxfId="3365" totalsRowDxfId="3364"/>
    <tableColumn id="14703" xr3:uid="{051FCC48-2FF8-41ED-A60A-CB0B783F33EB}" name="Column14682" dataDxfId="3363" totalsRowDxfId="3362"/>
    <tableColumn id="14704" xr3:uid="{13AAB159-1B19-4BC2-A027-C2B05356632D}" name="Column14683" dataDxfId="3361" totalsRowDxfId="3360"/>
    <tableColumn id="14705" xr3:uid="{D79E5DBC-07FE-477B-856F-C15BEC3EBE62}" name="Column14684" dataDxfId="3359" totalsRowDxfId="3358"/>
    <tableColumn id="14706" xr3:uid="{5AFFD0A3-06CE-4E29-A7E1-74E96EEEEA5D}" name="Column14685" dataDxfId="3357" totalsRowDxfId="3356"/>
    <tableColumn id="14707" xr3:uid="{C89F0324-6D1A-4D1C-90C8-A82F983242DE}" name="Column14686" dataDxfId="3355" totalsRowDxfId="3354"/>
    <tableColumn id="14708" xr3:uid="{C877CBD1-061B-450C-A5FF-86D8D389473C}" name="Column14687" dataDxfId="3353" totalsRowDxfId="3352"/>
    <tableColumn id="14709" xr3:uid="{DF9A420D-F0BC-4B90-98E4-621C5E5496F2}" name="Column14688" dataDxfId="3351" totalsRowDxfId="3350"/>
    <tableColumn id="14710" xr3:uid="{D6D4176A-5C82-4085-870D-7BB5CFF87F40}" name="Column14689" dataDxfId="3349" totalsRowDxfId="3348"/>
    <tableColumn id="14711" xr3:uid="{C83017A2-3AEE-4111-A898-74982F862B87}" name="Column14690" dataDxfId="3347" totalsRowDxfId="3346"/>
    <tableColumn id="14712" xr3:uid="{167B6BCA-550F-45C2-9FB6-67649B3DC018}" name="Column14691" dataDxfId="3345" totalsRowDxfId="3344"/>
    <tableColumn id="14713" xr3:uid="{906C61A7-0882-405C-AC6E-5ED04A618829}" name="Column14692" dataDxfId="3343" totalsRowDxfId="3342"/>
    <tableColumn id="14714" xr3:uid="{25FC72AC-49CA-49E4-9154-7E71DC356690}" name="Column14693" dataDxfId="3341" totalsRowDxfId="3340"/>
    <tableColumn id="14715" xr3:uid="{CD8955AF-3457-4E1F-8A4A-A14A68C35806}" name="Column14694" dataDxfId="3339" totalsRowDxfId="3338"/>
    <tableColumn id="14716" xr3:uid="{C17B1DEB-D2F0-469C-AEF2-895821D22DC9}" name="Column14695" dataDxfId="3337" totalsRowDxfId="3336"/>
    <tableColumn id="14717" xr3:uid="{6C8BC214-D14E-4F02-9576-20E13B7BFBB6}" name="Column14696" dataDxfId="3335" totalsRowDxfId="3334"/>
    <tableColumn id="14718" xr3:uid="{553CCD2B-D828-43DA-87D3-78C1E1BA7CCB}" name="Column14697" dataDxfId="3333" totalsRowDxfId="3332"/>
    <tableColumn id="14719" xr3:uid="{741097CD-1BB8-4A9A-B9B4-4F4F56E25FE2}" name="Column14698" dataDxfId="3331" totalsRowDxfId="3330"/>
    <tableColumn id="14720" xr3:uid="{C6C58FC2-D887-453C-8037-E35AD4C4E958}" name="Column14699" dataDxfId="3329" totalsRowDxfId="3328"/>
    <tableColumn id="14721" xr3:uid="{F488143B-877B-4A08-9BE3-4169A03A256F}" name="Column14700" dataDxfId="3327" totalsRowDxfId="3326"/>
    <tableColumn id="14722" xr3:uid="{4148729B-EBD8-4EFC-A799-3AA746F53E87}" name="Column14701" dataDxfId="3325" totalsRowDxfId="3324"/>
    <tableColumn id="14723" xr3:uid="{D2FDCD92-66F6-49F3-B36C-EA9AC31A260E}" name="Column14702" dataDxfId="3323" totalsRowDxfId="3322"/>
    <tableColumn id="14724" xr3:uid="{EA2CA3C5-3EA8-4A84-93AE-86027E0F8B04}" name="Column14703" dataDxfId="3321" totalsRowDxfId="3320"/>
    <tableColumn id="14725" xr3:uid="{9A144EEA-A381-492B-B37E-33BCE39FD537}" name="Column14704" dataDxfId="3319" totalsRowDxfId="3318"/>
    <tableColumn id="14726" xr3:uid="{B2D212DA-36F7-4BBD-B768-8618F41D0482}" name="Column14705" dataDxfId="3317" totalsRowDxfId="3316"/>
    <tableColumn id="14727" xr3:uid="{3A004771-E64B-49B1-A923-9C5D24274210}" name="Column14706" dataDxfId="3315" totalsRowDxfId="3314"/>
    <tableColumn id="14728" xr3:uid="{F8970DBE-63C5-4917-9740-30A847B718DE}" name="Column14707" dataDxfId="3313" totalsRowDxfId="3312"/>
    <tableColumn id="14729" xr3:uid="{2D5A1C76-E3E3-455C-932B-9B18DF05B761}" name="Column14708" dataDxfId="3311" totalsRowDxfId="3310"/>
    <tableColumn id="14730" xr3:uid="{747FDB5C-1EF6-4C3D-970C-FBA95055CFC9}" name="Column14709" dataDxfId="3309" totalsRowDxfId="3308"/>
    <tableColumn id="14731" xr3:uid="{F71877EB-F945-4F5D-9A4F-FF2E0064145D}" name="Column14710" dataDxfId="3307" totalsRowDxfId="3306"/>
    <tableColumn id="14732" xr3:uid="{917B0253-000F-44FF-A3C4-011FC3553543}" name="Column14711" dataDxfId="3305" totalsRowDxfId="3304"/>
    <tableColumn id="14733" xr3:uid="{6BA17BB6-68CD-4232-A117-342AAA23FD6F}" name="Column14712" dataDxfId="3303" totalsRowDxfId="3302"/>
    <tableColumn id="14734" xr3:uid="{10AF12A5-BB5C-4EA8-B2AF-79E6AFC6CF52}" name="Column14713" dataDxfId="3301" totalsRowDxfId="3300"/>
    <tableColumn id="14735" xr3:uid="{98ACBEF2-31AE-4C9D-BF4D-18F0A3F5CF7C}" name="Column14714" dataDxfId="3299" totalsRowDxfId="3298"/>
    <tableColumn id="14736" xr3:uid="{8B4C710A-84F0-46BD-8309-EE6C62F98ACE}" name="Column14715" dataDxfId="3297" totalsRowDxfId="3296"/>
    <tableColumn id="14737" xr3:uid="{068250DA-AC9E-4546-A52D-1DA124281236}" name="Column14716" dataDxfId="3295" totalsRowDxfId="3294"/>
    <tableColumn id="14738" xr3:uid="{10CE4FF2-3B89-453D-9411-FFAE18770AC1}" name="Column14717" dataDxfId="3293" totalsRowDxfId="3292"/>
    <tableColumn id="14739" xr3:uid="{C9AB5513-976D-4B6F-A77E-EFC2BF7F001A}" name="Column14718" dataDxfId="3291" totalsRowDxfId="3290"/>
    <tableColumn id="14740" xr3:uid="{8FE1ED6D-DB04-4121-B525-144A5EEBFBA2}" name="Column14719" dataDxfId="3289" totalsRowDxfId="3288"/>
    <tableColumn id="14741" xr3:uid="{C8716DDB-4B8D-42C1-9723-E7733AE2A138}" name="Column14720" dataDxfId="3287" totalsRowDxfId="3286"/>
    <tableColumn id="14742" xr3:uid="{B93FECB3-EF9D-4651-9329-B9AFC461B88A}" name="Column14721" dataDxfId="3285" totalsRowDxfId="3284"/>
    <tableColumn id="14743" xr3:uid="{5B85801E-EC0A-4AB0-AD31-FB6384BD59F2}" name="Column14722" dataDxfId="3283" totalsRowDxfId="3282"/>
    <tableColumn id="14744" xr3:uid="{F8C18D41-2265-4B69-8905-A3806CE5E2D6}" name="Column14723" dataDxfId="3281" totalsRowDxfId="3280"/>
    <tableColumn id="14745" xr3:uid="{C5AB5B15-F9C0-46CB-BF1A-AFAE918C6CA6}" name="Column14724" dataDxfId="3279" totalsRowDxfId="3278"/>
    <tableColumn id="14746" xr3:uid="{CA62D486-64AD-43D0-A0A8-83E1BCE1697D}" name="Column14725" dataDxfId="3277" totalsRowDxfId="3276"/>
    <tableColumn id="14747" xr3:uid="{F0781866-99F7-4E90-8506-ECFFF6481FBE}" name="Column14726" dataDxfId="3275" totalsRowDxfId="3274"/>
    <tableColumn id="14748" xr3:uid="{E03018FD-EAD5-47B3-9424-5E220E4D9563}" name="Column14727" dataDxfId="3273" totalsRowDxfId="3272"/>
    <tableColumn id="14749" xr3:uid="{C7F20DFD-57FB-4334-97B7-B92B279FE5A1}" name="Column14728" dataDxfId="3271" totalsRowDxfId="3270"/>
    <tableColumn id="14750" xr3:uid="{587EED81-F418-458B-87FF-7673D35CFFE0}" name="Column14729" dataDxfId="3269" totalsRowDxfId="3268"/>
    <tableColumn id="14751" xr3:uid="{114CD44B-CA3C-4A5D-AEFD-D9453A88B2AE}" name="Column14730" dataDxfId="3267" totalsRowDxfId="3266"/>
    <tableColumn id="14752" xr3:uid="{73C99528-8082-48AD-A375-99872CE53B41}" name="Column14731" dataDxfId="3265" totalsRowDxfId="3264"/>
    <tableColumn id="14753" xr3:uid="{6CDD7597-4BC1-4F4C-BF91-1F5E3942B5FF}" name="Column14732" dataDxfId="3263" totalsRowDxfId="3262"/>
    <tableColumn id="14754" xr3:uid="{B103B9D1-A6B1-40D2-9776-28A61D5A91CC}" name="Column14733" dataDxfId="3261" totalsRowDxfId="3260"/>
    <tableColumn id="14755" xr3:uid="{437F3D56-72B0-4BE5-BC9D-B4EB00CB0089}" name="Column14734" dataDxfId="3259" totalsRowDxfId="3258"/>
    <tableColumn id="14756" xr3:uid="{237EC95F-7F6F-4FFF-87F0-C337B931A246}" name="Column14735" dataDxfId="3257" totalsRowDxfId="3256"/>
    <tableColumn id="14757" xr3:uid="{C1428E33-56FD-41BB-9B03-2AB6E13B6D0A}" name="Column14736" dataDxfId="3255" totalsRowDxfId="3254"/>
    <tableColumn id="14758" xr3:uid="{A5BDAEA8-55CA-4E39-906D-CA7B8743ED2F}" name="Column14737" dataDxfId="3253" totalsRowDxfId="3252"/>
    <tableColumn id="14759" xr3:uid="{AFFF673B-0DD9-4395-9F54-1998252DA553}" name="Column14738" dataDxfId="3251" totalsRowDxfId="3250"/>
    <tableColumn id="14760" xr3:uid="{36E80C3D-37EA-4B4F-8370-D06EFFDF3D23}" name="Column14739" dataDxfId="3249" totalsRowDxfId="3248"/>
    <tableColumn id="14761" xr3:uid="{722A1C08-FCA9-4DCC-9F0D-8886DE778FDE}" name="Column14740" dataDxfId="3247" totalsRowDxfId="3246"/>
    <tableColumn id="14762" xr3:uid="{7D989A16-A4C3-4788-8BDB-35E60DC85B39}" name="Column14741" dataDxfId="3245" totalsRowDxfId="3244"/>
    <tableColumn id="14763" xr3:uid="{FDE4C8E5-A887-4B5F-90F1-8CCACEDCB05B}" name="Column14742" dataDxfId="3243" totalsRowDxfId="3242"/>
    <tableColumn id="14764" xr3:uid="{1888C1F1-3EDE-4BEA-9114-593BFE224E81}" name="Column14743" dataDxfId="3241" totalsRowDxfId="3240"/>
    <tableColumn id="14765" xr3:uid="{4B142F25-C46D-483F-8B5F-BD760F6D207A}" name="Column14744" dataDxfId="3239" totalsRowDxfId="3238"/>
    <tableColumn id="14766" xr3:uid="{41638008-D625-452C-A3F9-ED3C7CC05823}" name="Column14745" dataDxfId="3237" totalsRowDxfId="3236"/>
    <tableColumn id="14767" xr3:uid="{BE9901B1-DD47-4118-AD0C-F5E94D2DBC49}" name="Column14746" dataDxfId="3235" totalsRowDxfId="3234"/>
    <tableColumn id="14768" xr3:uid="{524E75E7-2F04-445A-9E18-659C9E0D2127}" name="Column14747" dataDxfId="3233" totalsRowDxfId="3232"/>
    <tableColumn id="14769" xr3:uid="{FB6F5AF2-6B9B-45E8-AE92-B46040F59974}" name="Column14748" dataDxfId="3231" totalsRowDxfId="3230"/>
    <tableColumn id="14770" xr3:uid="{153AB026-2296-428C-9090-A6621C220BB3}" name="Column14749" dataDxfId="3229" totalsRowDxfId="3228"/>
    <tableColumn id="14771" xr3:uid="{5F86AC7C-F1DC-4629-A5DD-C12DA51A57ED}" name="Column14750" dataDxfId="3227" totalsRowDxfId="3226"/>
    <tableColumn id="14772" xr3:uid="{011898AB-2DE3-4D3B-89F4-6BD978A0B246}" name="Column14751" dataDxfId="3225" totalsRowDxfId="3224"/>
    <tableColumn id="14773" xr3:uid="{366E9AF6-729B-4F38-9A94-C9BA79CBE58A}" name="Column14752" dataDxfId="3223" totalsRowDxfId="3222"/>
    <tableColumn id="14774" xr3:uid="{BA37421E-B423-44E7-8DE5-B31225E58F45}" name="Column14753" dataDxfId="3221" totalsRowDxfId="3220"/>
    <tableColumn id="14775" xr3:uid="{3A1CB420-086A-477A-8345-1AD322683355}" name="Column14754" dataDxfId="3219" totalsRowDxfId="3218"/>
    <tableColumn id="14776" xr3:uid="{7272F2B3-2BBD-4945-AFE6-EFF7BE371087}" name="Column14755" dataDxfId="3217" totalsRowDxfId="3216"/>
    <tableColumn id="14777" xr3:uid="{CF91C5DD-6E59-480D-BC7F-37799CFAC171}" name="Column14756" dataDxfId="3215" totalsRowDxfId="3214"/>
    <tableColumn id="14778" xr3:uid="{4000506D-3F7A-4EC8-B6EB-D0BCE41F77C9}" name="Column14757" dataDxfId="3213" totalsRowDxfId="3212"/>
    <tableColumn id="14779" xr3:uid="{451B8225-1C35-4E74-B8F7-956AB8687BF7}" name="Column14758" dataDxfId="3211" totalsRowDxfId="3210"/>
    <tableColumn id="14780" xr3:uid="{1765BE94-5A11-4372-B1CA-8C4FE0CFE3F3}" name="Column14759" dataDxfId="3209" totalsRowDxfId="3208"/>
    <tableColumn id="14781" xr3:uid="{67AF4DE7-18BF-4C2B-913E-DCE0C315FF87}" name="Column14760" dataDxfId="3207" totalsRowDxfId="3206"/>
    <tableColumn id="14782" xr3:uid="{A5087796-F946-473E-A42A-2521E01611FA}" name="Column14761" dataDxfId="3205" totalsRowDxfId="3204"/>
    <tableColumn id="14783" xr3:uid="{74659631-C815-4710-9BF7-93796C0CCDCD}" name="Column14762" dataDxfId="3203" totalsRowDxfId="3202"/>
    <tableColumn id="14784" xr3:uid="{7C68BBA7-FF72-4E19-8A8C-3B5645C37904}" name="Column14763" dataDxfId="3201" totalsRowDxfId="3200"/>
    <tableColumn id="14785" xr3:uid="{6F372909-12C8-4ED7-B418-1471BCF5B798}" name="Column14764" dataDxfId="3199" totalsRowDxfId="3198"/>
    <tableColumn id="14786" xr3:uid="{159EA4AD-761A-4DED-B6F2-9F70AC1DC812}" name="Column14765" dataDxfId="3197" totalsRowDxfId="3196"/>
    <tableColumn id="14787" xr3:uid="{175B1BCD-30FB-48E2-91D8-413C1A5C5A75}" name="Column14766" dataDxfId="3195" totalsRowDxfId="3194"/>
    <tableColumn id="14788" xr3:uid="{29904EE0-0B65-442E-A401-747B4027A49E}" name="Column14767" dataDxfId="3193" totalsRowDxfId="3192"/>
    <tableColumn id="14789" xr3:uid="{B6F8508A-9634-4B21-9537-9D0FC4F85AB0}" name="Column14768" dataDxfId="3191" totalsRowDxfId="3190"/>
    <tableColumn id="14790" xr3:uid="{3FEFF0DF-6E9B-45F5-8958-8095E3281338}" name="Column14769" dataDxfId="3189" totalsRowDxfId="3188"/>
    <tableColumn id="14791" xr3:uid="{EA1FD6A3-06B9-4F72-BF9E-E1EDDB8D3D47}" name="Column14770" dataDxfId="3187" totalsRowDxfId="3186"/>
    <tableColumn id="14792" xr3:uid="{2D29B7ED-AE02-413B-83DA-F560CBF8DD81}" name="Column14771" dataDxfId="3185" totalsRowDxfId="3184"/>
    <tableColumn id="14793" xr3:uid="{81EA80D7-15F7-48D7-929C-9A38A4B9A8C2}" name="Column14772" dataDxfId="3183" totalsRowDxfId="3182"/>
    <tableColumn id="14794" xr3:uid="{0EC226EA-937F-448E-A941-60873185796E}" name="Column14773" dataDxfId="3181" totalsRowDxfId="3180"/>
    <tableColumn id="14795" xr3:uid="{47ED1D6C-D603-4F96-BD18-F9E13C794739}" name="Column14774" dataDxfId="3179" totalsRowDxfId="3178"/>
    <tableColumn id="14796" xr3:uid="{C46083B8-635F-43B6-9C7B-A8AE7F4D593C}" name="Column14775" dataDxfId="3177" totalsRowDxfId="3176"/>
    <tableColumn id="14797" xr3:uid="{47431E48-1913-46CE-82BB-464B9199C803}" name="Column14776" dataDxfId="3175" totalsRowDxfId="3174"/>
    <tableColumn id="14798" xr3:uid="{2F88B070-97F4-4278-851B-01789C40B681}" name="Column14777" dataDxfId="3173" totalsRowDxfId="3172"/>
    <tableColumn id="14799" xr3:uid="{B9D06B6A-8FA3-4C6B-94D4-57263E3CD3C4}" name="Column14778" dataDxfId="3171" totalsRowDxfId="3170"/>
    <tableColumn id="14800" xr3:uid="{4A45C171-D31D-4A8E-8A08-3DE5D7CF1F9E}" name="Column14779" dataDxfId="3169" totalsRowDxfId="3168"/>
    <tableColumn id="14801" xr3:uid="{88D48660-4092-4751-929B-2E70B07F03CC}" name="Column14780" dataDxfId="3167" totalsRowDxfId="3166"/>
    <tableColumn id="14802" xr3:uid="{A56414B4-7AC1-472E-83B7-989EB44F87BA}" name="Column14781" dataDxfId="3165" totalsRowDxfId="3164"/>
    <tableColumn id="14803" xr3:uid="{FF32CEDD-B5CD-452B-95BF-9F89BE3085D5}" name="Column14782" dataDxfId="3163" totalsRowDxfId="3162"/>
    <tableColumn id="14804" xr3:uid="{22E68872-AD98-4E25-B1C9-7B6E004383B0}" name="Column14783" dataDxfId="3161" totalsRowDxfId="3160"/>
    <tableColumn id="14805" xr3:uid="{F4E57E8E-6444-4E1D-BFFD-3749DADCA615}" name="Column14784" dataDxfId="3159" totalsRowDxfId="3158"/>
    <tableColumn id="14806" xr3:uid="{511BE98A-E747-47FB-94B7-FEEB8BFBE471}" name="Column14785" dataDxfId="3157" totalsRowDxfId="3156"/>
    <tableColumn id="14807" xr3:uid="{0EF814C8-5736-4526-867E-E36FC2879028}" name="Column14786" dataDxfId="3155" totalsRowDxfId="3154"/>
    <tableColumn id="14808" xr3:uid="{49091090-2CF9-4653-9334-6F4DCCEB758C}" name="Column14787" dataDxfId="3153" totalsRowDxfId="3152"/>
    <tableColumn id="14809" xr3:uid="{8379C24C-D841-46C3-8D7D-479C51A4C2DE}" name="Column14788" dataDxfId="3151" totalsRowDxfId="3150"/>
    <tableColumn id="14810" xr3:uid="{71855798-CA0F-4824-8785-A01E178F62F5}" name="Column14789" dataDxfId="3149" totalsRowDxfId="3148"/>
    <tableColumn id="14811" xr3:uid="{8F60CDBA-37BA-4825-ADED-C9E2CCEEA518}" name="Column14790" dataDxfId="3147" totalsRowDxfId="3146"/>
    <tableColumn id="14812" xr3:uid="{44802239-BB50-44B1-AEC5-AD56D126605D}" name="Column14791" dataDxfId="3145" totalsRowDxfId="3144"/>
    <tableColumn id="14813" xr3:uid="{536CF545-9F17-40C8-9C22-0E155A596F7A}" name="Column14792" dataDxfId="3143" totalsRowDxfId="3142"/>
    <tableColumn id="14814" xr3:uid="{FD771E87-A982-483F-8781-38C138E8AAF7}" name="Column14793" dataDxfId="3141" totalsRowDxfId="3140"/>
    <tableColumn id="14815" xr3:uid="{D89C3ADB-3525-4846-BC63-059448B2AC75}" name="Column14794" dataDxfId="3139" totalsRowDxfId="3138"/>
    <tableColumn id="14816" xr3:uid="{2BAD63FC-7BB7-4671-BAB5-69413E90CF61}" name="Column14795" dataDxfId="3137" totalsRowDxfId="3136"/>
    <tableColumn id="14817" xr3:uid="{61A42787-4250-4C18-BCD2-A1655B5EC8AD}" name="Column14796" dataDxfId="3135" totalsRowDxfId="3134"/>
    <tableColumn id="14818" xr3:uid="{AE1A3815-B72A-4858-9ADD-65E25F79066C}" name="Column14797" dataDxfId="3133" totalsRowDxfId="3132"/>
    <tableColumn id="14819" xr3:uid="{4E12BC33-5221-4A6F-B25A-FD1DBE091303}" name="Column14798" dataDxfId="3131" totalsRowDxfId="3130"/>
    <tableColumn id="14820" xr3:uid="{6A16DE31-4479-4B76-9E4A-4A6FBBE61BDE}" name="Column14799" dataDxfId="3129" totalsRowDxfId="3128"/>
    <tableColumn id="14821" xr3:uid="{8BA74310-32D7-4B77-B179-3C3FB7E6F5C6}" name="Column14800" dataDxfId="3127" totalsRowDxfId="3126"/>
    <tableColumn id="14822" xr3:uid="{BAB804DF-8EC7-4FCB-9A2C-9CD9A20E4C95}" name="Column14801" dataDxfId="3125" totalsRowDxfId="3124"/>
    <tableColumn id="14823" xr3:uid="{6390EF48-8803-44CC-BD02-BA9D0068A512}" name="Column14802" dataDxfId="3123" totalsRowDxfId="3122"/>
    <tableColumn id="14824" xr3:uid="{C0854245-A95D-4A4C-87FD-494E06320BCE}" name="Column14803" dataDxfId="3121" totalsRowDxfId="3120"/>
    <tableColumn id="14825" xr3:uid="{8EC5D3F3-C008-483C-A584-5710E6C9140F}" name="Column14804" dataDxfId="3119" totalsRowDxfId="3118"/>
    <tableColumn id="14826" xr3:uid="{A6959681-A40C-4803-99E1-5BB6C96A2D59}" name="Column14805" dataDxfId="3117" totalsRowDxfId="3116"/>
    <tableColumn id="14827" xr3:uid="{7F4BE1F0-D803-4F73-9762-A5BF3C141229}" name="Column14806" dataDxfId="3115" totalsRowDxfId="3114"/>
    <tableColumn id="14828" xr3:uid="{EA02B47F-19A9-42AC-B7B5-E8FDE9ACCE1E}" name="Column14807" dataDxfId="3113" totalsRowDxfId="3112"/>
    <tableColumn id="14829" xr3:uid="{536DA711-B8E4-49A6-9E27-4139007D6071}" name="Column14808" dataDxfId="3111" totalsRowDxfId="3110"/>
    <tableColumn id="14830" xr3:uid="{F0E64015-67E6-4861-B12A-1183FCB01D3F}" name="Column14809" dataDxfId="3109" totalsRowDxfId="3108"/>
    <tableColumn id="14831" xr3:uid="{13473811-2FE9-4DC7-9E22-54033CCBB97E}" name="Column14810" dataDxfId="3107" totalsRowDxfId="3106"/>
    <tableColumn id="14832" xr3:uid="{0A05FEB1-C87D-4C12-879D-8CFF89631303}" name="Column14811" dataDxfId="3105" totalsRowDxfId="3104"/>
    <tableColumn id="14833" xr3:uid="{84897B72-1364-43EC-A4A4-C98B2292BC01}" name="Column14812" dataDxfId="3103" totalsRowDxfId="3102"/>
    <tableColumn id="14834" xr3:uid="{355BA326-7E91-4D75-AE03-F84756FAEF96}" name="Column14813" dataDxfId="3101" totalsRowDxfId="3100"/>
    <tableColumn id="14835" xr3:uid="{F6DB7958-8B39-41AE-A6A2-020CD8C4CAAA}" name="Column14814" dataDxfId="3099" totalsRowDxfId="3098"/>
    <tableColumn id="14836" xr3:uid="{98942E64-5EB8-430C-8B38-D810DF7778DA}" name="Column14815" dataDxfId="3097" totalsRowDxfId="3096"/>
    <tableColumn id="14837" xr3:uid="{36AE2A51-1399-410E-B85E-C67118D42508}" name="Column14816" dataDxfId="3095" totalsRowDxfId="3094"/>
    <tableColumn id="14838" xr3:uid="{D5B53678-5724-4B29-918B-3044179C04A5}" name="Column14817" dataDxfId="3093" totalsRowDxfId="3092"/>
    <tableColumn id="14839" xr3:uid="{B287DC29-179D-4C23-BE2B-CC3AD72716E3}" name="Column14818" dataDxfId="3091" totalsRowDxfId="3090"/>
    <tableColumn id="14840" xr3:uid="{EC4F9E5B-8986-4AC2-A749-3A2104F27302}" name="Column14819" dataDxfId="3089" totalsRowDxfId="3088"/>
    <tableColumn id="14841" xr3:uid="{CB7BCE53-76C1-466F-B0C3-AD1AF64E2C76}" name="Column14820" dataDxfId="3087" totalsRowDxfId="3086"/>
    <tableColumn id="14842" xr3:uid="{794DF8F8-FDFC-4E3A-9174-90E789ACEC7B}" name="Column14821" dataDxfId="3085" totalsRowDxfId="3084"/>
    <tableColumn id="14843" xr3:uid="{8942E0B6-336D-455F-BE99-D3D90A925517}" name="Column14822" dataDxfId="3083" totalsRowDxfId="3082"/>
    <tableColumn id="14844" xr3:uid="{1B7B8EB9-C6AF-4447-9558-4DB1300F8B30}" name="Column14823" dataDxfId="3081" totalsRowDxfId="3080"/>
    <tableColumn id="14845" xr3:uid="{DEB90BFB-5748-462B-A461-02FFA3D2C091}" name="Column14824" dataDxfId="3079" totalsRowDxfId="3078"/>
    <tableColumn id="14846" xr3:uid="{9ECEC4FA-DB4A-418E-BE10-8B41936DABEC}" name="Column14825" dataDxfId="3077" totalsRowDxfId="3076"/>
    <tableColumn id="14847" xr3:uid="{B4F2BD73-8E43-47EF-8AC2-C4EF3FC1E39B}" name="Column14826" dataDxfId="3075" totalsRowDxfId="3074"/>
    <tableColumn id="14848" xr3:uid="{78350427-FADD-4795-A720-BC4694E2DE7C}" name="Column14827" dataDxfId="3073" totalsRowDxfId="3072"/>
    <tableColumn id="14849" xr3:uid="{7DC974A2-0DC5-4569-AF4D-1768477531ED}" name="Column14828" dataDxfId="3071" totalsRowDxfId="3070"/>
    <tableColumn id="14850" xr3:uid="{FD78C20F-7260-407C-A0C3-3E596898DF38}" name="Column14829" dataDxfId="3069" totalsRowDxfId="3068"/>
    <tableColumn id="14851" xr3:uid="{A7C42E4D-7695-4F5F-BA98-BEBFC59DAF4B}" name="Column14830" dataDxfId="3067" totalsRowDxfId="3066"/>
    <tableColumn id="14852" xr3:uid="{55D0FFA2-394F-4B9A-A84E-F08922D2F891}" name="Column14831" dataDxfId="3065" totalsRowDxfId="3064"/>
    <tableColumn id="14853" xr3:uid="{2D64269A-2039-4A13-87B8-6C9BB5B28148}" name="Column14832" dataDxfId="3063" totalsRowDxfId="3062"/>
    <tableColumn id="14854" xr3:uid="{7D9C9C79-94F8-44E8-AD1D-714A1DF4B035}" name="Column14833" dataDxfId="3061" totalsRowDxfId="3060"/>
    <tableColumn id="14855" xr3:uid="{63C662C1-6CA5-4BA4-B461-37C9050C507F}" name="Column14834" dataDxfId="3059" totalsRowDxfId="3058"/>
    <tableColumn id="14856" xr3:uid="{DAD60F5A-6A20-40C7-98E6-A956F615B715}" name="Column14835" dataDxfId="3057" totalsRowDxfId="3056"/>
    <tableColumn id="14857" xr3:uid="{2B38E958-43AF-4591-99A0-C776388915B4}" name="Column14836" dataDxfId="3055" totalsRowDxfId="3054"/>
    <tableColumn id="14858" xr3:uid="{E9479403-CF56-40AF-A41A-EE23E00B51A3}" name="Column14837" dataDxfId="3053" totalsRowDxfId="3052"/>
    <tableColumn id="14859" xr3:uid="{34E397D4-A291-4F52-B53D-F5C633BAC9F9}" name="Column14838" dataDxfId="3051" totalsRowDxfId="3050"/>
    <tableColumn id="14860" xr3:uid="{F7737B7D-572E-4568-B7A1-BC2C82E30E28}" name="Column14839" dataDxfId="3049" totalsRowDxfId="3048"/>
    <tableColumn id="14861" xr3:uid="{7CB8374C-454C-4F4A-BA25-95E4C2E926F8}" name="Column14840" dataDxfId="3047" totalsRowDxfId="3046"/>
    <tableColumn id="14862" xr3:uid="{7F897164-6FFC-451F-9D67-E65E94FB6E66}" name="Column14841" dataDxfId="3045" totalsRowDxfId="3044"/>
    <tableColumn id="14863" xr3:uid="{5AEDA1FD-4297-48C8-9D06-8998444FDE91}" name="Column14842" dataDxfId="3043" totalsRowDxfId="3042"/>
    <tableColumn id="14864" xr3:uid="{E5DBFD4A-B7B2-49F1-8CC5-A58C14ACF341}" name="Column14843" dataDxfId="3041" totalsRowDxfId="3040"/>
    <tableColumn id="14865" xr3:uid="{ED6EEB45-6F5E-4A9D-A14E-4DAB61DA5779}" name="Column14844" dataDxfId="3039" totalsRowDxfId="3038"/>
    <tableColumn id="14866" xr3:uid="{22A78483-EAFA-43DB-B069-16C12643F8B9}" name="Column14845" dataDxfId="3037" totalsRowDxfId="3036"/>
    <tableColumn id="14867" xr3:uid="{E496F8DA-719A-479C-A651-8638BBDDBD52}" name="Column14846" dataDxfId="3035" totalsRowDxfId="3034"/>
    <tableColumn id="14868" xr3:uid="{AB89FFBA-6F80-4AC2-BD6C-12BEE63276D2}" name="Column14847" dataDxfId="3033" totalsRowDxfId="3032"/>
    <tableColumn id="14869" xr3:uid="{4F2ADD9B-88EC-44B5-863D-1594356EA067}" name="Column14848" dataDxfId="3031" totalsRowDxfId="3030"/>
    <tableColumn id="14870" xr3:uid="{27E2EEC0-A218-4AE5-B3FA-CBD476B4BD9C}" name="Column14849" dataDxfId="3029" totalsRowDxfId="3028"/>
    <tableColumn id="14871" xr3:uid="{022AF4B6-E10A-4F33-B6B8-2DCA5DFA0C47}" name="Column14850" dataDxfId="3027" totalsRowDxfId="3026"/>
    <tableColumn id="14872" xr3:uid="{B59F17F5-1A43-487B-B280-7D134196AB8C}" name="Column14851" dataDxfId="3025" totalsRowDxfId="3024"/>
    <tableColumn id="14873" xr3:uid="{32F6D065-2FDE-4BCC-8504-EF38D4179F05}" name="Column14852" dataDxfId="3023" totalsRowDxfId="3022"/>
    <tableColumn id="14874" xr3:uid="{D394F81E-9674-44A3-A8F2-50ED5AD96D1F}" name="Column14853" dataDxfId="3021" totalsRowDxfId="3020"/>
    <tableColumn id="14875" xr3:uid="{669C47B8-9898-4F07-9D71-6FA69DB392E7}" name="Column14854" dataDxfId="3019" totalsRowDxfId="3018"/>
    <tableColumn id="14876" xr3:uid="{581283CA-83A9-4900-9F55-29AD84D42CC7}" name="Column14855" dataDxfId="3017" totalsRowDxfId="3016"/>
    <tableColumn id="14877" xr3:uid="{A7BEA0FA-F294-41A2-B02B-B9FAE95F83D9}" name="Column14856" dataDxfId="3015" totalsRowDxfId="3014"/>
    <tableColumn id="14878" xr3:uid="{4FC63D9F-C890-4E59-B9C0-2641483702FF}" name="Column14857" dataDxfId="3013" totalsRowDxfId="3012"/>
    <tableColumn id="14879" xr3:uid="{6B0F5C4F-4F42-4789-80B1-E6B8C9299186}" name="Column14858" dataDxfId="3011" totalsRowDxfId="3010"/>
    <tableColumn id="14880" xr3:uid="{F147EC5A-44AC-40E8-AB03-0A47A3A5345D}" name="Column14859" dataDxfId="3009" totalsRowDxfId="3008"/>
    <tableColumn id="14881" xr3:uid="{FF20BA17-3863-4216-8CD5-F7DEE9DDD7BD}" name="Column14860" dataDxfId="3007" totalsRowDxfId="3006"/>
    <tableColumn id="14882" xr3:uid="{B900DE1B-F139-4E55-A956-534B3BCA3FB2}" name="Column14861" dataDxfId="3005" totalsRowDxfId="3004"/>
    <tableColumn id="14883" xr3:uid="{2901BC6B-8BA5-49C6-BC05-D9FF069FC812}" name="Column14862" dataDxfId="3003" totalsRowDxfId="3002"/>
    <tableColumn id="14884" xr3:uid="{C47B9DC1-60FA-4066-9681-B3EBEF6A9F31}" name="Column14863" dataDxfId="3001" totalsRowDxfId="3000"/>
    <tableColumn id="14885" xr3:uid="{B22D52A9-E03C-4354-8422-848EDF8673BD}" name="Column14864" dataDxfId="2999" totalsRowDxfId="2998"/>
    <tableColumn id="14886" xr3:uid="{F9ACFF10-0627-4B42-94EE-B44031D38805}" name="Column14865" dataDxfId="2997" totalsRowDxfId="2996"/>
    <tableColumn id="14887" xr3:uid="{FCD709A0-7D50-483A-A70A-B20D304C8D11}" name="Column14866" dataDxfId="2995" totalsRowDxfId="2994"/>
    <tableColumn id="14888" xr3:uid="{E7565B44-2E16-4989-9967-8613DBC1E932}" name="Column14867" dataDxfId="2993" totalsRowDxfId="2992"/>
    <tableColumn id="14889" xr3:uid="{17BB7B4A-E6D7-4774-851E-A2BE5A7DE6D7}" name="Column14868" dataDxfId="2991" totalsRowDxfId="2990"/>
    <tableColumn id="14890" xr3:uid="{CB0C21A3-C0E1-4C25-B22E-BF8F40E17A21}" name="Column14869" dataDxfId="2989" totalsRowDxfId="2988"/>
    <tableColumn id="14891" xr3:uid="{AB831510-3E96-4583-B12E-D92240492088}" name="Column14870" dataDxfId="2987" totalsRowDxfId="2986"/>
    <tableColumn id="14892" xr3:uid="{EA215C75-8424-4328-BCA4-F811476AB1B2}" name="Column14871" dataDxfId="2985" totalsRowDxfId="2984"/>
    <tableColumn id="14893" xr3:uid="{298B8377-EC2D-4ACE-AA96-10ECE1A21629}" name="Column14872" dataDxfId="2983" totalsRowDxfId="2982"/>
    <tableColumn id="14894" xr3:uid="{C88E2287-BD9B-431C-9E46-D3B79F567942}" name="Column14873" dataDxfId="2981" totalsRowDxfId="2980"/>
    <tableColumn id="14895" xr3:uid="{DBE5FA8E-D636-4F87-AB23-FA8908712DC0}" name="Column14874" dataDxfId="2979" totalsRowDxfId="2978"/>
    <tableColumn id="14896" xr3:uid="{62ECDFFB-C1BE-45F8-82DC-85AE6B4A4E9E}" name="Column14875" dataDxfId="2977" totalsRowDxfId="2976"/>
    <tableColumn id="14897" xr3:uid="{16F348CF-FDAD-4E78-B196-99EEFC67A05E}" name="Column14876" dataDxfId="2975" totalsRowDxfId="2974"/>
    <tableColumn id="14898" xr3:uid="{4E417E4D-0AC4-4F88-AF0B-0BF39F0E0550}" name="Column14877" dataDxfId="2973" totalsRowDxfId="2972"/>
    <tableColumn id="14899" xr3:uid="{5651B94E-2FB7-496E-8933-34BB4D801EB5}" name="Column14878" dataDxfId="2971" totalsRowDxfId="2970"/>
    <tableColumn id="14900" xr3:uid="{16967D21-7441-44B9-9524-AA723F60F723}" name="Column14879" dataDxfId="2969" totalsRowDxfId="2968"/>
    <tableColumn id="14901" xr3:uid="{7E2C6481-103F-43A5-B01F-BACAB5021325}" name="Column14880" dataDxfId="2967" totalsRowDxfId="2966"/>
    <tableColumn id="14902" xr3:uid="{AA3FB6E3-1A43-4EED-8F61-A7CCAB3A4198}" name="Column14881" dataDxfId="2965" totalsRowDxfId="2964"/>
    <tableColumn id="14903" xr3:uid="{061C2C1F-FC19-4B3C-8F45-C202E0C0107A}" name="Column14882" dataDxfId="2963" totalsRowDxfId="2962"/>
    <tableColumn id="14904" xr3:uid="{3426A9CD-C553-4344-AF84-F3AB9706A8C0}" name="Column14883" dataDxfId="2961" totalsRowDxfId="2960"/>
    <tableColumn id="14905" xr3:uid="{462D54E0-BC30-46A8-B5C8-4A829D8B5C6D}" name="Column14884" dataDxfId="2959" totalsRowDxfId="2958"/>
    <tableColumn id="14906" xr3:uid="{AB921027-AF16-42F7-8B7E-8FBBE7DC9263}" name="Column14885" dataDxfId="2957" totalsRowDxfId="2956"/>
    <tableColumn id="14907" xr3:uid="{BE622BA7-D435-400E-BFAF-98D583ADFDC2}" name="Column14886" dataDxfId="2955" totalsRowDxfId="2954"/>
    <tableColumn id="14908" xr3:uid="{57A4716C-5CAD-48B7-BB36-DC8B02341D78}" name="Column14887" dataDxfId="2953" totalsRowDxfId="2952"/>
    <tableColumn id="14909" xr3:uid="{280790C9-969C-4005-BDDA-032EE80A265E}" name="Column14888" dataDxfId="2951" totalsRowDxfId="2950"/>
    <tableColumn id="14910" xr3:uid="{5DE7222E-C46F-4D13-AAF1-77782AC32BAE}" name="Column14889" dataDxfId="2949" totalsRowDxfId="2948"/>
    <tableColumn id="14911" xr3:uid="{5CD363C1-CDD7-4231-AE66-DD8A871F131A}" name="Column14890" dataDxfId="2947" totalsRowDxfId="2946"/>
    <tableColumn id="14912" xr3:uid="{4A0D81F5-32F7-4FDD-9169-310314983290}" name="Column14891" dataDxfId="2945" totalsRowDxfId="2944"/>
    <tableColumn id="14913" xr3:uid="{07DA4425-25CF-413D-9ECD-64E124DF973B}" name="Column14892" dataDxfId="2943" totalsRowDxfId="2942"/>
    <tableColumn id="14914" xr3:uid="{C4B23941-994F-4FD6-8634-9D77D421FF6A}" name="Column14893" dataDxfId="2941" totalsRowDxfId="2940"/>
    <tableColumn id="14915" xr3:uid="{CFD5DCD5-E325-45EF-BED2-2B82AE63BE42}" name="Column14894" dataDxfId="2939" totalsRowDxfId="2938"/>
    <tableColumn id="14916" xr3:uid="{C9CAD178-FD95-4165-8809-6F51FD61E8F2}" name="Column14895" dataDxfId="2937" totalsRowDxfId="2936"/>
    <tableColumn id="14917" xr3:uid="{D527BE63-B842-46BF-964E-B0A734877376}" name="Column14896" dataDxfId="2935" totalsRowDxfId="2934"/>
    <tableColumn id="14918" xr3:uid="{EBCC9903-9E82-4FB5-9B80-6BE815A7EE21}" name="Column14897" dataDxfId="2933" totalsRowDxfId="2932"/>
    <tableColumn id="14919" xr3:uid="{F7AC182F-6CF1-4317-942D-E1CB4796B9A3}" name="Column14898" dataDxfId="2931" totalsRowDxfId="2930"/>
    <tableColumn id="14920" xr3:uid="{F8037019-1FC9-4F5B-B81F-1D2C64461DE9}" name="Column14899" dataDxfId="2929" totalsRowDxfId="2928"/>
    <tableColumn id="14921" xr3:uid="{AE59A1A0-F2B3-466D-A9E2-6C86EE90A80E}" name="Column14900" dataDxfId="2927" totalsRowDxfId="2926"/>
    <tableColumn id="14922" xr3:uid="{087022EA-95C3-48BB-A142-342E7481270E}" name="Column14901" dataDxfId="2925" totalsRowDxfId="2924"/>
    <tableColumn id="14923" xr3:uid="{B2FB6DD2-71B3-42DA-8306-9DA1138749A1}" name="Column14902" dataDxfId="2923" totalsRowDxfId="2922"/>
    <tableColumn id="14924" xr3:uid="{B6F79D70-68BC-447A-8090-FD192E67AD27}" name="Column14903" dataDxfId="2921" totalsRowDxfId="2920"/>
    <tableColumn id="14925" xr3:uid="{0B444182-4116-403E-ACE2-C5197840A00F}" name="Column14904" dataDxfId="2919" totalsRowDxfId="2918"/>
    <tableColumn id="14926" xr3:uid="{19B94288-A2F5-438A-82E4-F93DC4FCA869}" name="Column14905" dataDxfId="2917" totalsRowDxfId="2916"/>
    <tableColumn id="14927" xr3:uid="{27B189CB-54EB-4883-9312-CE6690761BEF}" name="Column14906" dataDxfId="2915" totalsRowDxfId="2914"/>
    <tableColumn id="14928" xr3:uid="{17E56FBC-C01A-4CE2-B3E9-9929CDE09DE0}" name="Column14907" dataDxfId="2913" totalsRowDxfId="2912"/>
    <tableColumn id="14929" xr3:uid="{DB511C15-EF28-4071-83FF-DAA39472E1C0}" name="Column14908" dataDxfId="2911" totalsRowDxfId="2910"/>
    <tableColumn id="14930" xr3:uid="{F4CF259D-6BBB-4FC8-A82B-8320D38683D6}" name="Column14909" dataDxfId="2909" totalsRowDxfId="2908"/>
    <tableColumn id="14931" xr3:uid="{08211EB9-01E3-4B90-80DC-585137377DAB}" name="Column14910" dataDxfId="2907" totalsRowDxfId="2906"/>
    <tableColumn id="14932" xr3:uid="{6E3D321D-0676-46AB-8830-332F3203EADF}" name="Column14911" dataDxfId="2905" totalsRowDxfId="2904"/>
    <tableColumn id="14933" xr3:uid="{BFE4ED2E-123E-480A-A5A0-277B164B7862}" name="Column14912" dataDxfId="2903" totalsRowDxfId="2902"/>
    <tableColumn id="14934" xr3:uid="{B57A42BE-5398-41BA-AAF5-593B91496B93}" name="Column14913" dataDxfId="2901" totalsRowDxfId="2900"/>
    <tableColumn id="14935" xr3:uid="{CF48B374-B875-4FDF-B538-EFF8DAB42DE8}" name="Column14914" dataDxfId="2899" totalsRowDxfId="2898"/>
    <tableColumn id="14936" xr3:uid="{B83AFFAD-8306-4268-9788-B49375B9E11C}" name="Column14915" dataDxfId="2897" totalsRowDxfId="2896"/>
    <tableColumn id="14937" xr3:uid="{C98D29F7-3F3D-469D-8143-FFC9D1C9FFE0}" name="Column14916" dataDxfId="2895" totalsRowDxfId="2894"/>
    <tableColumn id="14938" xr3:uid="{32051A27-3510-4386-B4F3-C1747EB8D71F}" name="Column14917" dataDxfId="2893" totalsRowDxfId="2892"/>
    <tableColumn id="14939" xr3:uid="{6D532118-4199-4FE8-9060-AE972EBCD080}" name="Column14918" dataDxfId="2891" totalsRowDxfId="2890"/>
    <tableColumn id="14940" xr3:uid="{3611458F-0AF2-476B-BAAF-9AD5C76EDD1C}" name="Column14919" dataDxfId="2889" totalsRowDxfId="2888"/>
    <tableColumn id="14941" xr3:uid="{A70BC83E-DBC4-4332-9A67-AD8890A657CB}" name="Column14920" dataDxfId="2887" totalsRowDxfId="2886"/>
    <tableColumn id="14942" xr3:uid="{3C922F2C-3D83-4C4E-B623-5463D328C861}" name="Column14921" dataDxfId="2885" totalsRowDxfId="2884"/>
    <tableColumn id="14943" xr3:uid="{23627977-7512-406B-98F4-BA67193AA56D}" name="Column14922" dataDxfId="2883" totalsRowDxfId="2882"/>
    <tableColumn id="14944" xr3:uid="{81ED533C-CF1A-4ED3-8821-806B650B894D}" name="Column14923" dataDxfId="2881" totalsRowDxfId="2880"/>
    <tableColumn id="14945" xr3:uid="{92677975-516C-4BCB-A821-CCE5BD862EBE}" name="Column14924" dataDxfId="2879" totalsRowDxfId="2878"/>
    <tableColumn id="14946" xr3:uid="{0F8841F7-8B61-4C5C-B204-ACA4F859B9B5}" name="Column14925" dataDxfId="2877" totalsRowDxfId="2876"/>
    <tableColumn id="14947" xr3:uid="{BBD6D8D4-9512-47B2-A2D7-6EC26C1839F5}" name="Column14926" dataDxfId="2875" totalsRowDxfId="2874"/>
    <tableColumn id="14948" xr3:uid="{814F7E27-EDF4-4E2C-BCAE-F365D828D9F2}" name="Column14927" dataDxfId="2873" totalsRowDxfId="2872"/>
    <tableColumn id="14949" xr3:uid="{052EAFE2-C8FE-489B-84A5-972B4B7273A5}" name="Column14928" dataDxfId="2871" totalsRowDxfId="2870"/>
    <tableColumn id="14950" xr3:uid="{F3FF7592-3D2A-4FEA-8A8C-823761A7540F}" name="Column14929" dataDxfId="2869" totalsRowDxfId="2868"/>
    <tableColumn id="14951" xr3:uid="{26D75F69-7FD8-4F13-AAD0-B1BD72314233}" name="Column14930" dataDxfId="2867" totalsRowDxfId="2866"/>
    <tableColumn id="14952" xr3:uid="{3245E315-D7E8-446C-AEA4-7E941A56E130}" name="Column14931" dataDxfId="2865" totalsRowDxfId="2864"/>
    <tableColumn id="14953" xr3:uid="{6AFF70DC-CEAE-4BB4-BDC5-3D5B0960C659}" name="Column14932" dataDxfId="2863" totalsRowDxfId="2862"/>
    <tableColumn id="14954" xr3:uid="{8DA84278-E84E-47DB-8EC9-BE72A3A6DFCD}" name="Column14933" dataDxfId="2861" totalsRowDxfId="2860"/>
    <tableColumn id="14955" xr3:uid="{28C836C6-5556-4A28-B09D-39830D3F9AB9}" name="Column14934" dataDxfId="2859" totalsRowDxfId="2858"/>
    <tableColumn id="14956" xr3:uid="{A6E0053D-564A-4B20-ACB5-545F37EE5A3E}" name="Column14935" dataDxfId="2857" totalsRowDxfId="2856"/>
    <tableColumn id="14957" xr3:uid="{5D59EA08-F00F-4FD3-87D3-0CA6BB61EB6A}" name="Column14936" dataDxfId="2855" totalsRowDxfId="2854"/>
    <tableColumn id="14958" xr3:uid="{CFF75D63-B0CD-44D8-8498-29810BFE6323}" name="Column14937" dataDxfId="2853" totalsRowDxfId="2852"/>
    <tableColumn id="14959" xr3:uid="{88173738-19B6-4541-A13B-D49D7F8A4763}" name="Column14938" dataDxfId="2851" totalsRowDxfId="2850"/>
    <tableColumn id="14960" xr3:uid="{F8C661FF-0E81-4B22-BD4C-7EDF03AA07A6}" name="Column14939" dataDxfId="2849" totalsRowDxfId="2848"/>
    <tableColumn id="14961" xr3:uid="{6B7D0DBB-D46C-4A8B-AA81-872BBE882FD9}" name="Column14940" dataDxfId="2847" totalsRowDxfId="2846"/>
    <tableColumn id="14962" xr3:uid="{DB453AF9-9088-4DA6-9992-8B180742D45B}" name="Column14941" dataDxfId="2845" totalsRowDxfId="2844"/>
    <tableColumn id="14963" xr3:uid="{3778DEDC-01F7-47F4-94F7-EE1E846D4FE9}" name="Column14942" dataDxfId="2843" totalsRowDxfId="2842"/>
    <tableColumn id="14964" xr3:uid="{D4C6339E-E259-4693-914D-3233121AB8EA}" name="Column14943" dataDxfId="2841" totalsRowDxfId="2840"/>
    <tableColumn id="14965" xr3:uid="{E9252851-E972-4EAA-A87C-772A47D8AC00}" name="Column14944" dataDxfId="2839" totalsRowDxfId="2838"/>
    <tableColumn id="14966" xr3:uid="{1E985C82-F6EF-4D8A-994A-D39568964096}" name="Column14945" dataDxfId="2837" totalsRowDxfId="2836"/>
    <tableColumn id="14967" xr3:uid="{D6BA7CFC-AF4E-40CB-8C2B-086D7B763E87}" name="Column14946" dataDxfId="2835" totalsRowDxfId="2834"/>
    <tableColumn id="14968" xr3:uid="{7143E19C-2879-4433-9CE2-38F788D6FF3A}" name="Column14947" dataDxfId="2833" totalsRowDxfId="2832"/>
    <tableColumn id="14969" xr3:uid="{3E817339-90FC-46CF-98A0-B99A72605884}" name="Column14948" dataDxfId="2831" totalsRowDxfId="2830"/>
    <tableColumn id="14970" xr3:uid="{5A1E8920-73C9-4C55-ABF7-63B9843DDC92}" name="Column14949" dataDxfId="2829" totalsRowDxfId="2828"/>
    <tableColumn id="14971" xr3:uid="{59ECC573-A750-4891-B692-ED70C4CEAF32}" name="Column14950" dataDxfId="2827" totalsRowDxfId="2826"/>
    <tableColumn id="14972" xr3:uid="{B9CC6BC2-4757-4608-BFB5-A486E41A8C1D}" name="Column14951" dataDxfId="2825" totalsRowDxfId="2824"/>
    <tableColumn id="14973" xr3:uid="{971939AF-BFC9-4BEA-9DCC-812B1F3E164C}" name="Column14952" dataDxfId="2823" totalsRowDxfId="2822"/>
    <tableColumn id="14974" xr3:uid="{7338CD4F-E069-4DA5-AC03-A71EEBE52BFC}" name="Column14953" dataDxfId="2821" totalsRowDxfId="2820"/>
    <tableColumn id="14975" xr3:uid="{C6C5D078-3370-42EC-8D73-F50B61C07496}" name="Column14954" dataDxfId="2819" totalsRowDxfId="2818"/>
    <tableColumn id="14976" xr3:uid="{5E5E3B66-1073-4113-8369-6DFF48AD22EC}" name="Column14955" dataDxfId="2817" totalsRowDxfId="2816"/>
    <tableColumn id="14977" xr3:uid="{C587474D-283F-4C68-8A3B-2E4F6E1CD780}" name="Column14956" dataDxfId="2815" totalsRowDxfId="2814"/>
    <tableColumn id="14978" xr3:uid="{F3FE7C99-C00C-4083-8BA2-846345D7EE8E}" name="Column14957" dataDxfId="2813" totalsRowDxfId="2812"/>
    <tableColumn id="14979" xr3:uid="{B0DAAF06-7E01-4544-8A57-9BEECEA4F09B}" name="Column14958" dataDxfId="2811" totalsRowDxfId="2810"/>
    <tableColumn id="14980" xr3:uid="{4D0D920B-04A0-47C9-A370-2879F863F827}" name="Column14959" dataDxfId="2809" totalsRowDxfId="2808"/>
    <tableColumn id="14981" xr3:uid="{51F46985-FB40-41C3-9334-41C31C7EB13A}" name="Column14960" dataDxfId="2807" totalsRowDxfId="2806"/>
    <tableColumn id="14982" xr3:uid="{E4272260-B6D7-4DED-B865-E8BCEFFDF1E1}" name="Column14961" dataDxfId="2805" totalsRowDxfId="2804"/>
    <tableColumn id="14983" xr3:uid="{FCEB3BB3-F3CB-4258-8DF0-DF91E2262DDC}" name="Column14962" dataDxfId="2803" totalsRowDxfId="2802"/>
    <tableColumn id="14984" xr3:uid="{F575B2F5-BA38-4ACA-B731-5E7AC5F4CFB9}" name="Column14963" dataDxfId="2801" totalsRowDxfId="2800"/>
    <tableColumn id="14985" xr3:uid="{5DADCCE8-EB52-405F-95D8-017BBC135F31}" name="Column14964" dataDxfId="2799" totalsRowDxfId="2798"/>
    <tableColumn id="14986" xr3:uid="{D8FAAAF3-0A69-4FC3-9E84-49F2EF3632E9}" name="Column14965" dataDxfId="2797" totalsRowDxfId="2796"/>
    <tableColumn id="14987" xr3:uid="{41005226-762A-4BEE-8894-04FD6AB2EE7C}" name="Column14966" dataDxfId="2795" totalsRowDxfId="2794"/>
    <tableColumn id="14988" xr3:uid="{0E9F986A-51F6-4239-A492-17A16A8A4D5F}" name="Column14967" dataDxfId="2793" totalsRowDxfId="2792"/>
    <tableColumn id="14989" xr3:uid="{23E58997-21DE-422C-9DD7-684C59BAC883}" name="Column14968" dataDxfId="2791" totalsRowDxfId="2790"/>
    <tableColumn id="14990" xr3:uid="{8C7493B0-443D-4269-9473-4147C8DF8435}" name="Column14969" dataDxfId="2789" totalsRowDxfId="2788"/>
    <tableColumn id="14991" xr3:uid="{0AE06445-B5A8-48E4-ACD6-706EC4F5DD9F}" name="Column14970" dataDxfId="2787" totalsRowDxfId="2786"/>
    <tableColumn id="14992" xr3:uid="{DB6BBC16-322E-4B47-B988-CC65B10FBF0C}" name="Column14971" dataDxfId="2785" totalsRowDxfId="2784"/>
    <tableColumn id="14993" xr3:uid="{F9285B20-23C0-4241-A651-F500906B94BC}" name="Column14972" dataDxfId="2783" totalsRowDxfId="2782"/>
    <tableColumn id="14994" xr3:uid="{2B651DCC-DEF3-4C5B-92D8-EA23ED46C43E}" name="Column14973" dataDxfId="2781" totalsRowDxfId="2780"/>
    <tableColumn id="14995" xr3:uid="{C8AADD06-7A82-4E58-8324-0E358C6AC3E0}" name="Column14974" dataDxfId="2779" totalsRowDxfId="2778"/>
    <tableColumn id="14996" xr3:uid="{5EBD5F7A-F2A8-498B-A8F7-CB0A5FA65C0D}" name="Column14975" dataDxfId="2777" totalsRowDxfId="2776"/>
    <tableColumn id="14997" xr3:uid="{CD94C0E2-7D79-44D4-AFC4-10F87583F084}" name="Column14976" dataDxfId="2775" totalsRowDxfId="2774"/>
    <tableColumn id="14998" xr3:uid="{6A2B5B11-8C1B-4209-A7E8-6279DA31750B}" name="Column14977" dataDxfId="2773" totalsRowDxfId="2772"/>
    <tableColumn id="14999" xr3:uid="{21CD3671-AB48-499C-8AD4-112969D4B2A5}" name="Column14978" dataDxfId="2771" totalsRowDxfId="2770"/>
    <tableColumn id="15000" xr3:uid="{22D2ACAA-8639-4836-9AC8-F5EB80E5D127}" name="Column14979" dataDxfId="2769" totalsRowDxfId="2768"/>
    <tableColumn id="15001" xr3:uid="{62666788-DCBA-4F7D-B4B3-1420B44C0683}" name="Column14980" dataDxfId="2767" totalsRowDxfId="2766"/>
    <tableColumn id="15002" xr3:uid="{08B38C02-5796-44A7-B2DA-497ACF2A66BC}" name="Column14981" dataDxfId="2765" totalsRowDxfId="2764"/>
    <tableColumn id="15003" xr3:uid="{79CD20FA-10EC-49CE-9553-DFC432F5495D}" name="Column14982" dataDxfId="2763" totalsRowDxfId="2762"/>
    <tableColumn id="15004" xr3:uid="{A50E3E17-886E-43D2-A8AD-7CACE96D6BF9}" name="Column14983" dataDxfId="2761" totalsRowDxfId="2760"/>
    <tableColumn id="15005" xr3:uid="{0C11617A-16A6-4AFF-AED7-F6EF588AC982}" name="Column14984" dataDxfId="2759" totalsRowDxfId="2758"/>
    <tableColumn id="15006" xr3:uid="{268E4F9A-FAAC-4DFB-A3EC-418862512E1A}" name="Column14985" dataDxfId="2757" totalsRowDxfId="2756"/>
    <tableColumn id="15007" xr3:uid="{A160FFBB-BB21-434B-BDDF-56AFFC72D316}" name="Column14986" dataDxfId="2755" totalsRowDxfId="2754"/>
    <tableColumn id="15008" xr3:uid="{20847C1D-2930-49A5-8A98-7D92C61A1115}" name="Column14987" dataDxfId="2753" totalsRowDxfId="2752"/>
    <tableColumn id="15009" xr3:uid="{D67A11B1-32DB-4F2B-9E7A-D9D4790402E8}" name="Column14988" dataDxfId="2751" totalsRowDxfId="2750"/>
    <tableColumn id="15010" xr3:uid="{AE2036BA-F6CD-4881-B3D9-240A693A8CA9}" name="Column14989" dataDxfId="2749" totalsRowDxfId="2748"/>
    <tableColumn id="15011" xr3:uid="{2D3059A4-CCDD-410E-B366-A86FA3D6F624}" name="Column14990" dataDxfId="2747" totalsRowDxfId="2746"/>
    <tableColumn id="15012" xr3:uid="{1E7EDD38-7C4F-4D57-9622-D7D0309CC9B1}" name="Column14991" dataDxfId="2745" totalsRowDxfId="2744"/>
    <tableColumn id="15013" xr3:uid="{7544B7E4-9F8A-4FA8-99BB-5D66D24A7D5C}" name="Column14992" dataDxfId="2743" totalsRowDxfId="2742"/>
    <tableColumn id="15014" xr3:uid="{3DAA6064-F241-495D-A589-EEDD1E97CA57}" name="Column14993" dataDxfId="2741" totalsRowDxfId="2740"/>
    <tableColumn id="15015" xr3:uid="{FCC9BBC9-DC2B-4490-9B85-39159ED3A093}" name="Column14994" dataDxfId="2739" totalsRowDxfId="2738"/>
    <tableColumn id="15016" xr3:uid="{768FE30F-735A-4C6C-85F2-92E972161B70}" name="Column14995" dataDxfId="2737" totalsRowDxfId="2736"/>
    <tableColumn id="15017" xr3:uid="{0D71601F-9B92-425A-94A6-8EA2E3C71A19}" name="Column14996" dataDxfId="2735" totalsRowDxfId="2734"/>
    <tableColumn id="15018" xr3:uid="{D6889032-CBE0-40DC-947A-CDFB184FAC5E}" name="Column14997" dataDxfId="2733" totalsRowDxfId="2732"/>
    <tableColumn id="15019" xr3:uid="{96DC009B-247C-4393-A2A0-D53FA5A17EE0}" name="Column14998" dataDxfId="2731" totalsRowDxfId="2730"/>
    <tableColumn id="15020" xr3:uid="{6FFDFBCE-FED9-4C3B-9F9E-5BE4D0E86320}" name="Column14999" dataDxfId="2729" totalsRowDxfId="2728"/>
    <tableColumn id="15021" xr3:uid="{88A56A28-DB3C-4742-8EF5-964361FD4615}" name="Column15000" dataDxfId="2727" totalsRowDxfId="2726"/>
    <tableColumn id="15022" xr3:uid="{858AF2FE-E3FE-4A5F-9980-E4D5D61E716F}" name="Column15001" dataDxfId="2725" totalsRowDxfId="2724"/>
    <tableColumn id="15023" xr3:uid="{B857DA9D-5B88-42FE-A815-3BFFC9FB76F6}" name="Column15002" dataDxfId="2723" totalsRowDxfId="2722"/>
    <tableColumn id="15024" xr3:uid="{75C3A924-F851-44CF-A510-BE71C771E64C}" name="Column15003" dataDxfId="2721" totalsRowDxfId="2720"/>
    <tableColumn id="15025" xr3:uid="{30CBB755-94C1-4800-84AC-C05980F65E11}" name="Column15004" dataDxfId="2719" totalsRowDxfId="2718"/>
    <tableColumn id="15026" xr3:uid="{09A1068D-313E-4D0D-9E92-8B63DE7BD30A}" name="Column15005" dataDxfId="2717" totalsRowDxfId="2716"/>
    <tableColumn id="15027" xr3:uid="{9221099C-F3E1-444B-9322-559C3215173B}" name="Column15006" dataDxfId="2715" totalsRowDxfId="2714"/>
    <tableColumn id="15028" xr3:uid="{0488E269-1EE6-44D6-ADA0-5332E4825718}" name="Column15007" dataDxfId="2713" totalsRowDxfId="2712"/>
    <tableColumn id="15029" xr3:uid="{CC65A86B-591D-4778-A9C8-6770E43987B2}" name="Column15008" dataDxfId="2711" totalsRowDxfId="2710"/>
    <tableColumn id="15030" xr3:uid="{339BE363-0675-40B2-9CF7-BD45384402D6}" name="Column15009" dataDxfId="2709" totalsRowDxfId="2708"/>
    <tableColumn id="15031" xr3:uid="{4203CD03-3B4D-4369-9F8A-7C0356A9C615}" name="Column15010" dataDxfId="2707" totalsRowDxfId="2706"/>
    <tableColumn id="15032" xr3:uid="{96769D96-E962-4532-95A7-84FD20015A66}" name="Column15011" dataDxfId="2705" totalsRowDxfId="2704"/>
    <tableColumn id="15033" xr3:uid="{D1ED335F-D43B-4770-9F5F-55E22F1DDBCF}" name="Column15012" dataDxfId="2703" totalsRowDxfId="2702"/>
    <tableColumn id="15034" xr3:uid="{F8A165D2-546B-4B4D-8053-BBA5B5B623DA}" name="Column15013" dataDxfId="2701" totalsRowDxfId="2700"/>
    <tableColumn id="15035" xr3:uid="{FE6360B9-AF01-4708-AC9C-E9CC674AAE6F}" name="Column15014" dataDxfId="2699" totalsRowDxfId="2698"/>
    <tableColumn id="15036" xr3:uid="{EFFE7D34-512C-476D-B7E0-6BD4D89D93AA}" name="Column15015" dataDxfId="2697" totalsRowDxfId="2696"/>
    <tableColumn id="15037" xr3:uid="{74754843-F895-4999-82C7-4D580396F4BB}" name="Column15016" dataDxfId="2695" totalsRowDxfId="2694"/>
    <tableColumn id="15038" xr3:uid="{CFCBC33B-288F-4EA1-9630-2142FC92E2A3}" name="Column15017" dataDxfId="2693" totalsRowDxfId="2692"/>
    <tableColumn id="15039" xr3:uid="{B94A17BE-BDD2-44FD-A708-F38D4A62D716}" name="Column15018" dataDxfId="2691" totalsRowDxfId="2690"/>
    <tableColumn id="15040" xr3:uid="{3B4ABB50-A04B-4E8D-9A23-AB2450975CB8}" name="Column15019" dataDxfId="2689" totalsRowDxfId="2688"/>
    <tableColumn id="15041" xr3:uid="{18673C20-F8DE-4777-8FA9-642FF6344A8C}" name="Column15020" dataDxfId="2687" totalsRowDxfId="2686"/>
    <tableColumn id="15042" xr3:uid="{C8C3398A-7114-48CC-9C22-37BF1D320F5C}" name="Column15021" dataDxfId="2685" totalsRowDxfId="2684"/>
    <tableColumn id="15043" xr3:uid="{EF45AF1E-197F-4079-858F-65923B8A2922}" name="Column15022" dataDxfId="2683" totalsRowDxfId="2682"/>
    <tableColumn id="15044" xr3:uid="{0B95E6B3-ECAF-4225-8F87-544C08D162AF}" name="Column15023" dataDxfId="2681" totalsRowDxfId="2680"/>
    <tableColumn id="15045" xr3:uid="{B165AE50-4F96-4A5E-9069-5FCD12E1C1D0}" name="Column15024" dataDxfId="2679" totalsRowDxfId="2678"/>
    <tableColumn id="15046" xr3:uid="{E1B2FB3B-9CF0-4061-A1D7-881E8254C3E9}" name="Column15025" dataDxfId="2677" totalsRowDxfId="2676"/>
    <tableColumn id="15047" xr3:uid="{434BBEAD-0C18-42B7-9470-37E998C1DB6F}" name="Column15026" dataDxfId="2675" totalsRowDxfId="2674"/>
    <tableColumn id="15048" xr3:uid="{18FBA87B-3CA5-4940-A84C-16AAD7AA2A94}" name="Column15027" dataDxfId="2673" totalsRowDxfId="2672"/>
    <tableColumn id="15049" xr3:uid="{2F5F5BCE-3AB1-472D-B776-052E16B46A3B}" name="Column15028" dataDxfId="2671" totalsRowDxfId="2670"/>
    <tableColumn id="15050" xr3:uid="{DF87094A-3AA2-4C19-B434-6ACA204974D6}" name="Column15029" dataDxfId="2669" totalsRowDxfId="2668"/>
    <tableColumn id="15051" xr3:uid="{C7268E90-B462-4238-B3B4-60FBAF903B8B}" name="Column15030" dataDxfId="2667" totalsRowDxfId="2666"/>
    <tableColumn id="15052" xr3:uid="{1CA6D737-790E-4C23-9584-7F0F3A3729E1}" name="Column15031" dataDxfId="2665" totalsRowDxfId="2664"/>
    <tableColumn id="15053" xr3:uid="{CA8630C5-ADF9-4A96-86B2-BD0713E45AFA}" name="Column15032" dataDxfId="2663" totalsRowDxfId="2662"/>
    <tableColumn id="15054" xr3:uid="{99BE48CB-2B84-4ACD-AA3D-5EC23A1A8C69}" name="Column15033" dataDxfId="2661" totalsRowDxfId="2660"/>
    <tableColumn id="15055" xr3:uid="{E78BB72B-9F56-4B16-91E6-6FA56D024851}" name="Column15034" dataDxfId="2659" totalsRowDxfId="2658"/>
    <tableColumn id="15056" xr3:uid="{2C523855-6A77-4C46-9BD0-ED2C010A2763}" name="Column15035" dataDxfId="2657" totalsRowDxfId="2656"/>
    <tableColumn id="15057" xr3:uid="{BB85E948-1B92-4AA3-871A-4AD0A0C39226}" name="Column15036" dataDxfId="2655" totalsRowDxfId="2654"/>
    <tableColumn id="15058" xr3:uid="{6EB2B180-1863-4B13-97A4-AD93E0286A37}" name="Column15037" dataDxfId="2653" totalsRowDxfId="2652"/>
    <tableColumn id="15059" xr3:uid="{A4791502-9DBB-4207-B718-4E3D342118BE}" name="Column15038" dataDxfId="2651" totalsRowDxfId="2650"/>
    <tableColumn id="15060" xr3:uid="{0F59D3B5-1214-45CE-B764-CD00601D2520}" name="Column15039" dataDxfId="2649" totalsRowDxfId="2648"/>
    <tableColumn id="15061" xr3:uid="{EA045EFB-F78F-4865-B69B-C8BDDA40299C}" name="Column15040" dataDxfId="2647" totalsRowDxfId="2646"/>
    <tableColumn id="15062" xr3:uid="{E87ACD33-0030-4E60-9CE6-BB269EB0F727}" name="Column15041" dataDxfId="2645" totalsRowDxfId="2644"/>
    <tableColumn id="15063" xr3:uid="{AFFD6BBE-B626-41AE-814A-EC529800E6F6}" name="Column15042" dataDxfId="2643" totalsRowDxfId="2642"/>
    <tableColumn id="15064" xr3:uid="{5FDBB530-4D29-4021-BFDD-09F2534871CD}" name="Column15043" dataDxfId="2641" totalsRowDxfId="2640"/>
    <tableColumn id="15065" xr3:uid="{582D839C-A110-43B7-A9B2-B95C9241A6D5}" name="Column15044" dataDxfId="2639" totalsRowDxfId="2638"/>
    <tableColumn id="15066" xr3:uid="{4CCDFC1F-2BCA-4E2E-A595-413AC0FFECC5}" name="Column15045" dataDxfId="2637" totalsRowDxfId="2636"/>
    <tableColumn id="15067" xr3:uid="{CDFB2E7A-9987-4F82-BE83-36B69C642BB8}" name="Column15046" dataDxfId="2635" totalsRowDxfId="2634"/>
    <tableColumn id="15068" xr3:uid="{E5C791AE-DE23-4E50-8203-47589F0162AC}" name="Column15047" dataDxfId="2633" totalsRowDxfId="2632"/>
    <tableColumn id="15069" xr3:uid="{0A2EDFF4-0976-47F1-8845-CB124638B4D2}" name="Column15048" dataDxfId="2631" totalsRowDxfId="2630"/>
    <tableColumn id="15070" xr3:uid="{6E4F46C4-2322-42DE-8B86-DDC4E6D95B8F}" name="Column15049" dataDxfId="2629" totalsRowDxfId="2628"/>
    <tableColumn id="15071" xr3:uid="{FFA54CF0-8A7C-4D4E-B42D-42AFD9709D87}" name="Column15050" dataDxfId="2627" totalsRowDxfId="2626"/>
    <tableColumn id="15072" xr3:uid="{6425D92F-6B1E-4DBB-89A5-4EDA238723E6}" name="Column15051" dataDxfId="2625" totalsRowDxfId="2624"/>
    <tableColumn id="15073" xr3:uid="{86254199-397B-4F92-9822-A0DBF29D49B5}" name="Column15052" dataDxfId="2623" totalsRowDxfId="2622"/>
    <tableColumn id="15074" xr3:uid="{1E1CB734-F9E1-479A-9E4E-6E193EA219F2}" name="Column15053" dataDxfId="2621" totalsRowDxfId="2620"/>
    <tableColumn id="15075" xr3:uid="{1AF0A325-A138-4DD6-B7C6-5EABA6D1CA3C}" name="Column15054" dataDxfId="2619" totalsRowDxfId="2618"/>
    <tableColumn id="15076" xr3:uid="{17419861-EAFE-41AA-8E17-9A6B4AF2D6B0}" name="Column15055" dataDxfId="2617" totalsRowDxfId="2616"/>
    <tableColumn id="15077" xr3:uid="{356BBA17-FA5F-4201-8376-B41EB2BB6A7B}" name="Column15056" dataDxfId="2615" totalsRowDxfId="2614"/>
    <tableColumn id="15078" xr3:uid="{F7DFDAB5-92B1-4834-914F-388A2D8B9F12}" name="Column15057" dataDxfId="2613" totalsRowDxfId="2612"/>
    <tableColumn id="15079" xr3:uid="{57A535B2-6610-40B7-AC11-FE6393CFEAA2}" name="Column15058" dataDxfId="2611" totalsRowDxfId="2610"/>
    <tableColumn id="15080" xr3:uid="{EBA187EB-E996-4FC7-817B-5627526FBA32}" name="Column15059" dataDxfId="2609" totalsRowDxfId="2608"/>
    <tableColumn id="15081" xr3:uid="{536D466B-6967-446A-8E77-D31E62EEFA9C}" name="Column15060" dataDxfId="2607" totalsRowDxfId="2606"/>
    <tableColumn id="15082" xr3:uid="{052D7EAB-AC0E-4C55-B830-D18986C3320D}" name="Column15061" dataDxfId="2605" totalsRowDxfId="2604"/>
    <tableColumn id="15083" xr3:uid="{E6A5F600-CC50-4635-BC88-9F8646B855E5}" name="Column15062" dataDxfId="2603" totalsRowDxfId="2602"/>
    <tableColumn id="15084" xr3:uid="{0A36210A-09F7-4287-9F5B-378919B5095A}" name="Column15063" dataDxfId="2601" totalsRowDxfId="2600"/>
    <tableColumn id="15085" xr3:uid="{E2876846-D3EE-48AF-B850-AD6BBFD76376}" name="Column15064" dataDxfId="2599" totalsRowDxfId="2598"/>
    <tableColumn id="15086" xr3:uid="{3350D00D-09AC-4F8A-8DB6-A4E212F09CF6}" name="Column15065" dataDxfId="2597" totalsRowDxfId="2596"/>
    <tableColumn id="15087" xr3:uid="{E98756E3-816A-442D-B4FE-1865497C0D6A}" name="Column15066" dataDxfId="2595" totalsRowDxfId="2594"/>
    <tableColumn id="15088" xr3:uid="{DB8AF4CA-32D1-4AAF-A97F-B75145329DC6}" name="Column15067" dataDxfId="2593" totalsRowDxfId="2592"/>
    <tableColumn id="15089" xr3:uid="{A1EE4BB9-BC5C-446B-9CE2-E42217231DC1}" name="Column15068" dataDxfId="2591" totalsRowDxfId="2590"/>
    <tableColumn id="15090" xr3:uid="{7014B382-DFC9-4128-B74D-E5DEB1F8BFAA}" name="Column15069" dataDxfId="2589" totalsRowDxfId="2588"/>
    <tableColumn id="15091" xr3:uid="{D996A3E4-1F89-424F-A2ED-506FED813B2A}" name="Column15070" dataDxfId="2587" totalsRowDxfId="2586"/>
    <tableColumn id="15092" xr3:uid="{FFA22B6F-2094-4D61-B17E-1945E6849FCC}" name="Column15071" dataDxfId="2585" totalsRowDxfId="2584"/>
    <tableColumn id="15093" xr3:uid="{6F490D68-DD2E-4555-9E33-83684C2BB35A}" name="Column15072" dataDxfId="2583" totalsRowDxfId="2582"/>
    <tableColumn id="15094" xr3:uid="{EBC80676-6C75-4295-9CB3-6E171F0CE81E}" name="Column15073" dataDxfId="2581" totalsRowDxfId="2580"/>
    <tableColumn id="15095" xr3:uid="{7C33399B-97DE-4231-98EF-F956CC19F27C}" name="Column15074" dataDxfId="2579" totalsRowDxfId="2578"/>
    <tableColumn id="15096" xr3:uid="{212BAE82-E125-4FF2-9C15-B35DFE2BB2DB}" name="Column15075" dataDxfId="2577" totalsRowDxfId="2576"/>
    <tableColumn id="15097" xr3:uid="{C75C0AC0-6307-4BDB-AAB7-D1E0C61B5734}" name="Column15076" dataDxfId="2575" totalsRowDxfId="2574"/>
    <tableColumn id="15098" xr3:uid="{B9E5E2B6-BB55-4DEB-83CB-8BC3614A46AA}" name="Column15077" dataDxfId="2573" totalsRowDxfId="2572"/>
    <tableColumn id="15099" xr3:uid="{2D5B1C4F-5339-4A92-B82B-B2E6CC386B0F}" name="Column15078" dataDxfId="2571" totalsRowDxfId="2570"/>
    <tableColumn id="15100" xr3:uid="{C0B91EA3-05BC-4627-A0A2-1F748F45E331}" name="Column15079" dataDxfId="2569" totalsRowDxfId="2568"/>
    <tableColumn id="15101" xr3:uid="{BA725421-1308-40CD-A349-3A0B25B3BBA2}" name="Column15080" dataDxfId="2567" totalsRowDxfId="2566"/>
    <tableColumn id="15102" xr3:uid="{89A08ED5-7352-4AA6-8A79-EB7276C1E394}" name="Column15081" dataDxfId="2565" totalsRowDxfId="2564"/>
    <tableColumn id="15103" xr3:uid="{2A5D620D-5AD1-4B98-A512-40A4E3577480}" name="Column15082" dataDxfId="2563" totalsRowDxfId="2562"/>
    <tableColumn id="15104" xr3:uid="{447B887F-4DB3-4E67-AE5A-3047815A5D3E}" name="Column15083" dataDxfId="2561" totalsRowDxfId="2560"/>
    <tableColumn id="15105" xr3:uid="{6AC5DC3F-FA2D-4375-BF57-FBB4FCF9E54F}" name="Column15084" dataDxfId="2559" totalsRowDxfId="2558"/>
    <tableColumn id="15106" xr3:uid="{FA48E319-6A36-4FD5-94DE-68FFE5E192C2}" name="Column15085" dataDxfId="2557" totalsRowDxfId="2556"/>
    <tableColumn id="15107" xr3:uid="{131EE146-3157-4379-A0E6-F9E6E7272543}" name="Column15086" dataDxfId="2555" totalsRowDxfId="2554"/>
    <tableColumn id="15108" xr3:uid="{2E1AF210-E808-4608-BEAE-5D2F6F1E0249}" name="Column15087" dataDxfId="2553" totalsRowDxfId="2552"/>
    <tableColumn id="15109" xr3:uid="{00762BE9-C30B-4936-850C-012FE1EA96A5}" name="Column15088" dataDxfId="2551" totalsRowDxfId="2550"/>
    <tableColumn id="15110" xr3:uid="{237C5FD1-225E-44B3-B676-EAD09DF7498F}" name="Column15089" dataDxfId="2549" totalsRowDxfId="2548"/>
    <tableColumn id="15111" xr3:uid="{317E437D-C61E-4660-B0D5-1FC8198D2EFE}" name="Column15090" dataDxfId="2547" totalsRowDxfId="2546"/>
    <tableColumn id="15112" xr3:uid="{32678753-D86E-4954-ACD9-5B9E4E8002FC}" name="Column15091" dataDxfId="2545" totalsRowDxfId="2544"/>
    <tableColumn id="15113" xr3:uid="{D8014EA0-970B-4DA1-B045-067008D24A12}" name="Column15092" dataDxfId="2543" totalsRowDxfId="2542"/>
    <tableColumn id="15114" xr3:uid="{C33B0286-5790-4F1B-A5D6-BCA66B6433BF}" name="Column15093" dataDxfId="2541" totalsRowDxfId="2540"/>
    <tableColumn id="15115" xr3:uid="{279E9FCD-F932-40A0-8BDA-713EF85BE5C5}" name="Column15094" dataDxfId="2539" totalsRowDxfId="2538"/>
    <tableColumn id="15116" xr3:uid="{48348C02-2DB7-40E2-9B66-40A13EC728CD}" name="Column15095" dataDxfId="2537" totalsRowDxfId="2536"/>
    <tableColumn id="15117" xr3:uid="{F15E4EDB-C52A-4C08-BC0A-360E9191617F}" name="Column15096" dataDxfId="2535" totalsRowDxfId="2534"/>
    <tableColumn id="15118" xr3:uid="{699C955B-2D8B-4ED8-A089-ADF365809DA6}" name="Column15097" dataDxfId="2533" totalsRowDxfId="2532"/>
    <tableColumn id="15119" xr3:uid="{19CD1699-B141-41B8-873B-018FF3D29CF7}" name="Column15098" dataDxfId="2531" totalsRowDxfId="2530"/>
    <tableColumn id="15120" xr3:uid="{3647809D-932D-4B38-BEA5-742CB184A755}" name="Column15099" dataDxfId="2529" totalsRowDxfId="2528"/>
    <tableColumn id="15121" xr3:uid="{3ABC7089-43C4-4428-9C1A-80A33D1C4E26}" name="Column15100" dataDxfId="2527" totalsRowDxfId="2526"/>
    <tableColumn id="15122" xr3:uid="{DE132463-80AC-4E5F-A301-37C84C00C086}" name="Column15101" dataDxfId="2525" totalsRowDxfId="2524"/>
    <tableColumn id="15123" xr3:uid="{733F09E1-B354-42D1-B53E-42E6E547C605}" name="Column15102" dataDxfId="2523" totalsRowDxfId="2522"/>
    <tableColumn id="15124" xr3:uid="{0547B7C2-5B14-45B2-B365-77967AE3F93E}" name="Column15103" dataDxfId="2521" totalsRowDxfId="2520"/>
    <tableColumn id="15125" xr3:uid="{6A849FC2-431A-4720-B8F1-6E2ED5AAE927}" name="Column15104" dataDxfId="2519" totalsRowDxfId="2518"/>
    <tableColumn id="15126" xr3:uid="{AA45EC75-E0B2-427B-99AE-5766788C4413}" name="Column15105" dataDxfId="2517" totalsRowDxfId="2516"/>
    <tableColumn id="15127" xr3:uid="{C4607084-A797-4DF5-B673-85E4A6A60ACD}" name="Column15106" dataDxfId="2515" totalsRowDxfId="2514"/>
    <tableColumn id="15128" xr3:uid="{B939BCBD-77CE-4628-B319-3D6F36B68518}" name="Column15107" dataDxfId="2513" totalsRowDxfId="2512"/>
    <tableColumn id="15129" xr3:uid="{222A672D-9A28-4BAA-96FF-FE42310555AC}" name="Column15108" dataDxfId="2511" totalsRowDxfId="2510"/>
    <tableColumn id="15130" xr3:uid="{9DC9655C-4303-4279-A75D-051F2E0B5FF5}" name="Column15109" dataDxfId="2509" totalsRowDxfId="2508"/>
    <tableColumn id="15131" xr3:uid="{70C3B5D2-4A1E-46E1-A553-352540B1C0C5}" name="Column15110" dataDxfId="2507" totalsRowDxfId="2506"/>
    <tableColumn id="15132" xr3:uid="{D30ADDA0-3460-4698-9AD4-E37DC0930436}" name="Column15111" dataDxfId="2505" totalsRowDxfId="2504"/>
    <tableColumn id="15133" xr3:uid="{68608F7A-39ED-4B04-856C-3D9DC379BF30}" name="Column15112" dataDxfId="2503" totalsRowDxfId="2502"/>
    <tableColumn id="15134" xr3:uid="{AC100CE4-679D-41EE-A6DD-B7EF95ED37A5}" name="Column15113" dataDxfId="2501" totalsRowDxfId="2500"/>
    <tableColumn id="15135" xr3:uid="{828BCD52-BF12-4369-BC32-E2E51456F8FA}" name="Column15114" dataDxfId="2499" totalsRowDxfId="2498"/>
    <tableColumn id="15136" xr3:uid="{C7F7E662-A899-4A35-B5F4-70819CD05D44}" name="Column15115" dataDxfId="2497" totalsRowDxfId="2496"/>
    <tableColumn id="15137" xr3:uid="{F5853380-BA71-4E9E-A69F-E77BC8C91C09}" name="Column15116" dataDxfId="2495" totalsRowDxfId="2494"/>
    <tableColumn id="15138" xr3:uid="{E023BA33-FDE3-4AB2-AFF8-2EC7B7CFD7DF}" name="Column15117" dataDxfId="2493" totalsRowDxfId="2492"/>
    <tableColumn id="15139" xr3:uid="{80F154F2-7D7B-4341-A8EB-469E3BE8B050}" name="Column15118" dataDxfId="2491" totalsRowDxfId="2490"/>
    <tableColumn id="15140" xr3:uid="{2312FBEA-700D-4DEF-94B2-394D7CD29DD2}" name="Column15119" dataDxfId="2489" totalsRowDxfId="2488"/>
    <tableColumn id="15141" xr3:uid="{501D4C10-1584-422F-8211-497A1BBD5728}" name="Column15120" dataDxfId="2487" totalsRowDxfId="2486"/>
    <tableColumn id="15142" xr3:uid="{ED2AE647-8758-4A84-AD27-6C7B93C78785}" name="Column15121" dataDxfId="2485" totalsRowDxfId="2484"/>
    <tableColumn id="15143" xr3:uid="{5F67AA46-8931-4257-9A7B-BC9BD3B3D998}" name="Column15122" dataDxfId="2483" totalsRowDxfId="2482"/>
    <tableColumn id="15144" xr3:uid="{3275BE7D-AB91-4200-8B70-6E20ED86852C}" name="Column15123" dataDxfId="2481" totalsRowDxfId="2480"/>
    <tableColumn id="15145" xr3:uid="{37ED0EC1-C380-476C-9C86-0AF434DD49D9}" name="Column15124" dataDxfId="2479" totalsRowDxfId="2478"/>
    <tableColumn id="15146" xr3:uid="{E628E5F7-05F3-4A12-8D27-99605B2B085A}" name="Column15125" dataDxfId="2477" totalsRowDxfId="2476"/>
    <tableColumn id="15147" xr3:uid="{90C52507-2F2C-403A-B27A-3E94797B950E}" name="Column15126" dataDxfId="2475" totalsRowDxfId="2474"/>
    <tableColumn id="15148" xr3:uid="{7D060403-3F50-486E-8AFB-4F7206AE66D3}" name="Column15127" dataDxfId="2473" totalsRowDxfId="2472"/>
    <tableColumn id="15149" xr3:uid="{5EDF4F41-C12D-42B5-8D53-5BE449FAEA84}" name="Column15128" dataDxfId="2471" totalsRowDxfId="2470"/>
    <tableColumn id="15150" xr3:uid="{B4C56143-4F94-457F-A639-8F833192B8E7}" name="Column15129" dataDxfId="2469" totalsRowDxfId="2468"/>
    <tableColumn id="15151" xr3:uid="{BD05C7CE-152D-49CC-A5B0-5F2561E5ECC7}" name="Column15130" dataDxfId="2467" totalsRowDxfId="2466"/>
    <tableColumn id="15152" xr3:uid="{2A894E38-08EB-44CA-A697-AB6AF5622D0F}" name="Column15131" dataDxfId="2465" totalsRowDxfId="2464"/>
    <tableColumn id="15153" xr3:uid="{28F31CF2-D38C-48C1-BA4E-E8FE27B0905B}" name="Column15132" dataDxfId="2463" totalsRowDxfId="2462"/>
    <tableColumn id="15154" xr3:uid="{F6BA7C32-5078-4757-AC07-F10B9FF45191}" name="Column15133" dataDxfId="2461" totalsRowDxfId="2460"/>
    <tableColumn id="15155" xr3:uid="{BCB6C894-C964-4168-B0E7-2E67D3CC102B}" name="Column15134" dataDxfId="2459" totalsRowDxfId="2458"/>
    <tableColumn id="15156" xr3:uid="{88380B06-8855-4410-8DA6-470B501A7D19}" name="Column15135" dataDxfId="2457" totalsRowDxfId="2456"/>
    <tableColumn id="15157" xr3:uid="{F0E12D14-897F-4957-926C-995AAB1E341E}" name="Column15136" dataDxfId="2455" totalsRowDxfId="2454"/>
    <tableColumn id="15158" xr3:uid="{6B645D8B-C6F6-4B3D-868C-C94F04926CB9}" name="Column15137" dataDxfId="2453" totalsRowDxfId="2452"/>
    <tableColumn id="15159" xr3:uid="{CD57532A-5844-4EFA-BE0E-67B67E585364}" name="Column15138" dataDxfId="2451" totalsRowDxfId="2450"/>
    <tableColumn id="15160" xr3:uid="{2D00834E-E14B-47DC-97BD-FCFD745BA91C}" name="Column15139" dataDxfId="2449" totalsRowDxfId="2448"/>
    <tableColumn id="15161" xr3:uid="{A261AB03-4941-417B-B907-0A4AD7C5C7E8}" name="Column15140" dataDxfId="2447" totalsRowDxfId="2446"/>
    <tableColumn id="15162" xr3:uid="{915F7E9D-5237-49C4-A871-DE4BCBE1E4A9}" name="Column15141" dataDxfId="2445" totalsRowDxfId="2444"/>
    <tableColumn id="15163" xr3:uid="{700FDB64-A6DB-4D21-9059-BA3C692E5A1E}" name="Column15142" dataDxfId="2443" totalsRowDxfId="2442"/>
    <tableColumn id="15164" xr3:uid="{D7CE1228-6DEF-4621-95A2-F6AC122E1663}" name="Column15143" dataDxfId="2441" totalsRowDxfId="2440"/>
    <tableColumn id="15165" xr3:uid="{3FBC6BE4-D340-4AF9-BFBC-7B858E5EF562}" name="Column15144" dataDxfId="2439" totalsRowDxfId="2438"/>
    <tableColumn id="15166" xr3:uid="{3C507C11-72F1-4261-AFC3-E456BF2EFE65}" name="Column15145" dataDxfId="2437" totalsRowDxfId="2436"/>
    <tableColumn id="15167" xr3:uid="{291FE9B8-77E4-4FE9-A87B-DC7D7FDCDF28}" name="Column15146" dataDxfId="2435" totalsRowDxfId="2434"/>
    <tableColumn id="15168" xr3:uid="{0D3FF5BC-893C-4253-B11C-120CAFCB4D05}" name="Column15147" dataDxfId="2433" totalsRowDxfId="2432"/>
    <tableColumn id="15169" xr3:uid="{779E8654-0794-4CE3-BA14-18373A29F848}" name="Column15148" dataDxfId="2431" totalsRowDxfId="2430"/>
    <tableColumn id="15170" xr3:uid="{9101A305-35D0-4512-AECC-CB1B25E14098}" name="Column15149" dataDxfId="2429" totalsRowDxfId="2428"/>
    <tableColumn id="15171" xr3:uid="{9FFB4CF8-C577-45D5-8372-DF19052093B3}" name="Column15150" dataDxfId="2427" totalsRowDxfId="2426"/>
    <tableColumn id="15172" xr3:uid="{ACAE9C0E-B58A-4951-AF9E-A995AB06DA84}" name="Column15151" dataDxfId="2425" totalsRowDxfId="2424"/>
    <tableColumn id="15173" xr3:uid="{3184F423-FD68-407E-88DC-E288B11FF7CC}" name="Column15152" dataDxfId="2423" totalsRowDxfId="2422"/>
    <tableColumn id="15174" xr3:uid="{DF7C5CF6-4AF9-42DF-88CD-C12FF1F1A576}" name="Column15153" dataDxfId="2421" totalsRowDxfId="2420"/>
    <tableColumn id="15175" xr3:uid="{ECF144FC-C6CA-42C2-8D51-79C882ADFE21}" name="Column15154" dataDxfId="2419" totalsRowDxfId="2418"/>
    <tableColumn id="15176" xr3:uid="{8C252856-4571-4218-8159-B0E728F43C24}" name="Column15155" dataDxfId="2417" totalsRowDxfId="2416"/>
    <tableColumn id="15177" xr3:uid="{36E16313-1DB6-4B61-B31C-AF7AA7D495BD}" name="Column15156" dataDxfId="2415" totalsRowDxfId="2414"/>
    <tableColumn id="15178" xr3:uid="{89A55A4E-67E3-484F-B61F-893BE793DD92}" name="Column15157" dataDxfId="2413" totalsRowDxfId="2412"/>
    <tableColumn id="15179" xr3:uid="{C75BB3A6-AC8E-4F04-B01B-9EC6891EBD78}" name="Column15158" dataDxfId="2411" totalsRowDxfId="2410"/>
    <tableColumn id="15180" xr3:uid="{FBC087E4-6FD3-41D0-B9FB-AA89174BD034}" name="Column15159" dataDxfId="2409" totalsRowDxfId="2408"/>
    <tableColumn id="15181" xr3:uid="{C58A981C-4E51-422F-BA53-97CCB9817093}" name="Column15160" dataDxfId="2407" totalsRowDxfId="2406"/>
    <tableColumn id="15182" xr3:uid="{5A119527-DAA7-48CF-AC0B-7A8BF5B20763}" name="Column15161" dataDxfId="2405" totalsRowDxfId="2404"/>
    <tableColumn id="15183" xr3:uid="{8C3920B6-7F55-4A39-A5DC-2C39E2B31E90}" name="Column15162" dataDxfId="2403" totalsRowDxfId="2402"/>
    <tableColumn id="15184" xr3:uid="{AB02275C-A072-461D-8E39-7D940579464B}" name="Column15163" dataDxfId="2401" totalsRowDxfId="2400"/>
    <tableColumn id="15185" xr3:uid="{2C71AFEC-44FC-4E1D-999C-D9CD624DD626}" name="Column15164" dataDxfId="2399" totalsRowDxfId="2398"/>
    <tableColumn id="15186" xr3:uid="{3DCDAE3F-30F5-43C8-BB60-2DAAE0C8C818}" name="Column15165" dataDxfId="2397" totalsRowDxfId="2396"/>
    <tableColumn id="15187" xr3:uid="{FD4F34C2-4C88-48C4-A48B-D1B969CAB11C}" name="Column15166" dataDxfId="2395" totalsRowDxfId="2394"/>
    <tableColumn id="15188" xr3:uid="{BCD340A6-FBFE-4F52-B65C-03FE4C6290B5}" name="Column15167" dataDxfId="2393" totalsRowDxfId="2392"/>
    <tableColumn id="15189" xr3:uid="{2BDA8E70-6E88-4BB5-B1BC-39E5D50D1F2E}" name="Column15168" dataDxfId="2391" totalsRowDxfId="2390"/>
    <tableColumn id="15190" xr3:uid="{82F7DFA0-8CFE-44D2-B04C-14606117A188}" name="Column15169" dataDxfId="2389" totalsRowDxfId="2388"/>
    <tableColumn id="15191" xr3:uid="{F0F334B2-A063-40BE-B6BF-938C933F01C5}" name="Column15170" dataDxfId="2387" totalsRowDxfId="2386"/>
    <tableColumn id="15192" xr3:uid="{69F25FB9-6CF5-4C1A-87D0-8740C79746D0}" name="Column15171" dataDxfId="2385" totalsRowDxfId="2384"/>
    <tableColumn id="15193" xr3:uid="{0FEDCB0E-348E-4D05-B48A-7708B850376D}" name="Column15172" dataDxfId="2383" totalsRowDxfId="2382"/>
    <tableColumn id="15194" xr3:uid="{F038C0E3-FFE3-4449-BB32-5C7AA31A5B50}" name="Column15173" dataDxfId="2381" totalsRowDxfId="2380"/>
    <tableColumn id="15195" xr3:uid="{AE9DAF59-A616-4400-AA9F-E3A2CAEDEA5C}" name="Column15174" dataDxfId="2379" totalsRowDxfId="2378"/>
    <tableColumn id="15196" xr3:uid="{BBD639B3-8DF2-410A-8D18-E8D00D58FEB0}" name="Column15175" dataDxfId="2377" totalsRowDxfId="2376"/>
    <tableColumn id="15197" xr3:uid="{5296A5F8-8DE8-4A44-A9CD-C23F45D0C223}" name="Column15176" dataDxfId="2375" totalsRowDxfId="2374"/>
    <tableColumn id="15198" xr3:uid="{19FD0CA2-67FA-4AEF-999D-16D33A38491F}" name="Column15177" dataDxfId="2373" totalsRowDxfId="2372"/>
    <tableColumn id="15199" xr3:uid="{CE7D0E83-AF09-454D-A768-129DAB774554}" name="Column15178" dataDxfId="2371" totalsRowDxfId="2370"/>
    <tableColumn id="15200" xr3:uid="{78681242-D638-429C-979D-460B20C7F19F}" name="Column15179" dataDxfId="2369" totalsRowDxfId="2368"/>
    <tableColumn id="15201" xr3:uid="{6AF1AF98-1FBF-450A-BBE6-E149A4795BF9}" name="Column15180" dataDxfId="2367" totalsRowDxfId="2366"/>
    <tableColumn id="15202" xr3:uid="{AC5BC40C-250C-4837-B3C6-D11564590B91}" name="Column15181" dataDxfId="2365" totalsRowDxfId="2364"/>
    <tableColumn id="15203" xr3:uid="{8EEF4FB6-796C-4815-93B7-F25FD0F3A69D}" name="Column15182" dataDxfId="2363" totalsRowDxfId="2362"/>
    <tableColumn id="15204" xr3:uid="{5A2960CC-B5D9-4972-9DBE-8C943B155738}" name="Column15183" dataDxfId="2361" totalsRowDxfId="2360"/>
    <tableColumn id="15205" xr3:uid="{87E77E4F-91C4-430B-82F3-CC4326244FA3}" name="Column15184" dataDxfId="2359" totalsRowDxfId="2358"/>
    <tableColumn id="15206" xr3:uid="{B7FBA41E-1B98-436B-B2BF-F77CB07E9D12}" name="Column15185" dataDxfId="2357" totalsRowDxfId="2356"/>
    <tableColumn id="15207" xr3:uid="{DC606C1B-AF68-4ACB-8EA1-BFA99BDA71C5}" name="Column15186" dataDxfId="2355" totalsRowDxfId="2354"/>
    <tableColumn id="15208" xr3:uid="{6FC7DFD7-EBE0-47A4-86E7-2B5BC892C02E}" name="Column15187" dataDxfId="2353" totalsRowDxfId="2352"/>
    <tableColumn id="15209" xr3:uid="{62599F87-C974-4FC4-93D3-16D032B93A2A}" name="Column15188" dataDxfId="2351" totalsRowDxfId="2350"/>
    <tableColumn id="15210" xr3:uid="{B24D204B-31B5-4FDF-96D3-B46CFE3C30C6}" name="Column15189" dataDxfId="2349" totalsRowDxfId="2348"/>
    <tableColumn id="15211" xr3:uid="{F33250A4-84AE-4023-9B4D-80D97DEC69A1}" name="Column15190" dataDxfId="2347" totalsRowDxfId="2346"/>
    <tableColumn id="15212" xr3:uid="{F25BA9EF-0057-4703-A428-AD03B9FA208B}" name="Column15191" dataDxfId="2345" totalsRowDxfId="2344"/>
    <tableColumn id="15213" xr3:uid="{A31F3A9F-0325-4E98-89F8-7CD8967479B1}" name="Column15192" dataDxfId="2343" totalsRowDxfId="2342"/>
    <tableColumn id="15214" xr3:uid="{C839995A-AA09-4A85-AB64-9BCC6DEB81D6}" name="Column15193" dataDxfId="2341" totalsRowDxfId="2340"/>
    <tableColumn id="15215" xr3:uid="{232E4800-2682-4119-9D82-95A8D89AAB83}" name="Column15194" dataDxfId="2339" totalsRowDxfId="2338"/>
    <tableColumn id="15216" xr3:uid="{11EE14CB-B86F-4D90-A5ED-3F300A18B607}" name="Column15195" dataDxfId="2337" totalsRowDxfId="2336"/>
    <tableColumn id="15217" xr3:uid="{B2FC0DAB-CFFD-49EA-8CA0-19692777F26C}" name="Column15196" dataDxfId="2335" totalsRowDxfId="2334"/>
    <tableColumn id="15218" xr3:uid="{B35C3F85-234A-4A7E-B119-304B7F5477AE}" name="Column15197" dataDxfId="2333" totalsRowDxfId="2332"/>
    <tableColumn id="15219" xr3:uid="{49340009-CCDE-4C04-9F2E-899D75E9AAFA}" name="Column15198" dataDxfId="2331" totalsRowDxfId="2330"/>
    <tableColumn id="15220" xr3:uid="{56E46858-6011-4EDF-8218-3B876B35330B}" name="Column15199" dataDxfId="2329" totalsRowDxfId="2328"/>
    <tableColumn id="15221" xr3:uid="{7751F7FC-A0CD-4DD9-A211-BD35147AD513}" name="Column15200" dataDxfId="2327" totalsRowDxfId="2326"/>
    <tableColumn id="15222" xr3:uid="{F75458D1-DAA3-480C-9528-88BEFC82E1D7}" name="Column15201" dataDxfId="2325" totalsRowDxfId="2324"/>
    <tableColumn id="15223" xr3:uid="{4FB4FC7E-3680-4C96-869E-DA3BF6303C08}" name="Column15202" dataDxfId="2323" totalsRowDxfId="2322"/>
    <tableColumn id="15224" xr3:uid="{A28297A2-9DB0-47A8-8FEB-47754F584CEA}" name="Column15203" dataDxfId="2321" totalsRowDxfId="2320"/>
    <tableColumn id="15225" xr3:uid="{952E0E64-A261-41AC-94F5-12649A3DC4AF}" name="Column15204" dataDxfId="2319" totalsRowDxfId="2318"/>
    <tableColumn id="15226" xr3:uid="{10BEFFBC-6069-4C05-8E4D-31EBDD77F9BC}" name="Column15205" dataDxfId="2317" totalsRowDxfId="2316"/>
    <tableColumn id="15227" xr3:uid="{4C83D5B6-7264-4965-8AE2-F0BCBF54A194}" name="Column15206" dataDxfId="2315" totalsRowDxfId="2314"/>
    <tableColumn id="15228" xr3:uid="{EF7C1386-0C99-4A0C-89B9-B86209D92214}" name="Column15207" dataDxfId="2313" totalsRowDxfId="2312"/>
    <tableColumn id="15229" xr3:uid="{BFF77BA2-E4E3-4C30-BF17-0A618B34BE1F}" name="Column15208" dataDxfId="2311" totalsRowDxfId="2310"/>
    <tableColumn id="15230" xr3:uid="{986201C6-2B71-402B-A469-158CE46F234E}" name="Column15209" dataDxfId="2309" totalsRowDxfId="2308"/>
    <tableColumn id="15231" xr3:uid="{639E9B89-F8EC-4651-9455-9209C648E48C}" name="Column15210" dataDxfId="2307" totalsRowDxfId="2306"/>
    <tableColumn id="15232" xr3:uid="{025AC339-D051-4BE2-A125-2F6635A94779}" name="Column15211" dataDxfId="2305" totalsRowDxfId="2304"/>
    <tableColumn id="15233" xr3:uid="{26FD1321-E8E4-46D0-8CCB-CB6F4C0D0E85}" name="Column15212" dataDxfId="2303" totalsRowDxfId="2302"/>
    <tableColumn id="15234" xr3:uid="{E0F42B70-2626-4BC3-9C7A-52EAB9EB2B7D}" name="Column15213" dataDxfId="2301" totalsRowDxfId="2300"/>
    <tableColumn id="15235" xr3:uid="{6C5E1517-AAE6-4EFD-9907-1BBAE7217C64}" name="Column15214" dataDxfId="2299" totalsRowDxfId="2298"/>
    <tableColumn id="15236" xr3:uid="{DCFA4740-CD41-4241-BE60-202E3292C9AF}" name="Column15215" dataDxfId="2297" totalsRowDxfId="2296"/>
    <tableColumn id="15237" xr3:uid="{FFD1546B-5EAC-4081-8A2E-D98D32E230FA}" name="Column15216" dataDxfId="2295" totalsRowDxfId="2294"/>
    <tableColumn id="15238" xr3:uid="{841399D7-B63F-438A-A8EE-DBCD2CC79315}" name="Column15217" dataDxfId="2293" totalsRowDxfId="2292"/>
    <tableColumn id="15239" xr3:uid="{2FC3732A-5142-40B5-A54A-3CC127F0A5AC}" name="Column15218" dataDxfId="2291" totalsRowDxfId="2290"/>
    <tableColumn id="15240" xr3:uid="{D9116C46-7BDA-4D34-BB37-EBC648BF216A}" name="Column15219" dataDxfId="2289" totalsRowDxfId="2288"/>
    <tableColumn id="15241" xr3:uid="{A2F1DBE6-DD5C-4F4C-BA9E-37BAB88D49F5}" name="Column15220" dataDxfId="2287" totalsRowDxfId="2286"/>
    <tableColumn id="15242" xr3:uid="{6A3677D3-4B5B-428A-9688-31C05CD88E5D}" name="Column15221" dataDxfId="2285" totalsRowDxfId="2284"/>
    <tableColumn id="15243" xr3:uid="{8DC70C63-537E-439C-9D28-34D51D71E9DB}" name="Column15222" dataDxfId="2283" totalsRowDxfId="2282"/>
    <tableColumn id="15244" xr3:uid="{E1573BE3-70F5-4526-B620-43DF48195479}" name="Column15223" dataDxfId="2281" totalsRowDxfId="2280"/>
    <tableColumn id="15245" xr3:uid="{D3E603BE-8410-4572-8242-112C72807D2B}" name="Column15224" dataDxfId="2279" totalsRowDxfId="2278"/>
    <tableColumn id="15246" xr3:uid="{1114A92E-9739-48FA-A30E-63A2B82EF388}" name="Column15225" dataDxfId="2277" totalsRowDxfId="2276"/>
    <tableColumn id="15247" xr3:uid="{6AE257EE-C76C-4E5E-ADE0-780D98E1EB2E}" name="Column15226" dataDxfId="2275" totalsRowDxfId="2274"/>
    <tableColumn id="15248" xr3:uid="{D4C5F3F0-D92F-4C69-8FD0-AE0A28B12163}" name="Column15227" dataDxfId="2273" totalsRowDxfId="2272"/>
    <tableColumn id="15249" xr3:uid="{738099C1-ECFA-4F49-8B40-73020787F3A3}" name="Column15228" dataDxfId="2271" totalsRowDxfId="2270"/>
    <tableColumn id="15250" xr3:uid="{63FE33ED-E14B-46E9-A448-7114ED3FE9C6}" name="Column15229" dataDxfId="2269" totalsRowDxfId="2268"/>
    <tableColumn id="15251" xr3:uid="{FADFFD69-E20A-40D9-BB76-7A60DA5237BF}" name="Column15230" dataDxfId="2267" totalsRowDxfId="2266"/>
    <tableColumn id="15252" xr3:uid="{D12DB9ED-34A5-4683-A13E-6CC645B2699F}" name="Column15231" dataDxfId="2265" totalsRowDxfId="2264"/>
    <tableColumn id="15253" xr3:uid="{6A613585-A43D-48DE-9F47-18626602882E}" name="Column15232" dataDxfId="2263" totalsRowDxfId="2262"/>
    <tableColumn id="15254" xr3:uid="{DF3BC26F-C6BD-4EE5-BE97-5CC69072DC2D}" name="Column15233" dataDxfId="2261" totalsRowDxfId="2260"/>
    <tableColumn id="15255" xr3:uid="{07945ACE-3E73-4CCD-8126-1D28DD222D3F}" name="Column15234" dataDxfId="2259" totalsRowDxfId="2258"/>
    <tableColumn id="15256" xr3:uid="{37374C5E-50AC-4C2C-AD8A-C053A772C59D}" name="Column15235" dataDxfId="2257" totalsRowDxfId="2256"/>
    <tableColumn id="15257" xr3:uid="{FE1637B3-9AD5-4F09-9B9B-B720CDEDA430}" name="Column15236" dataDxfId="2255" totalsRowDxfId="2254"/>
    <tableColumn id="15258" xr3:uid="{0955183B-74FA-44D6-A8A5-6CC288873AE3}" name="Column15237" dataDxfId="2253" totalsRowDxfId="2252"/>
    <tableColumn id="15259" xr3:uid="{D982FF50-91A6-408B-80A7-02484A57179A}" name="Column15238" dataDxfId="2251" totalsRowDxfId="2250"/>
    <tableColumn id="15260" xr3:uid="{8CDCE8A6-9E4B-4D18-B1D2-9042F9B85446}" name="Column15239" dataDxfId="2249" totalsRowDxfId="2248"/>
    <tableColumn id="15261" xr3:uid="{8D96D0AE-A2CD-443E-A604-A0D179B1A976}" name="Column15240" dataDxfId="2247" totalsRowDxfId="2246"/>
    <tableColumn id="15262" xr3:uid="{56B104F6-4655-466F-A789-51E45EB2E672}" name="Column15241" dataDxfId="2245" totalsRowDxfId="2244"/>
    <tableColumn id="15263" xr3:uid="{AF74882C-DE65-41AC-8FF2-BE7179B9FF84}" name="Column15242" dataDxfId="2243" totalsRowDxfId="2242"/>
    <tableColumn id="15264" xr3:uid="{65AB0C03-8035-48CB-8CE5-680D31642B9C}" name="Column15243" dataDxfId="2241" totalsRowDxfId="2240"/>
    <tableColumn id="15265" xr3:uid="{3ACF8808-FF49-4CB9-8EDB-B554819ED20C}" name="Column15244" dataDxfId="2239" totalsRowDxfId="2238"/>
    <tableColumn id="15266" xr3:uid="{F7E30363-3AD5-432C-BBEE-64A322DAFCDA}" name="Column15245" dataDxfId="2237" totalsRowDxfId="2236"/>
    <tableColumn id="15267" xr3:uid="{2D77B71D-AEF9-4549-99E6-CD658E9CC0B0}" name="Column15246" dataDxfId="2235" totalsRowDxfId="2234"/>
    <tableColumn id="15268" xr3:uid="{2E9482FA-251A-4F24-AA0C-B3C749E31AE9}" name="Column15247" dataDxfId="2233" totalsRowDxfId="2232"/>
    <tableColumn id="15269" xr3:uid="{10184DB5-5172-44EC-A3E0-348DD0CF9935}" name="Column15248" dataDxfId="2231" totalsRowDxfId="2230"/>
    <tableColumn id="15270" xr3:uid="{5E833030-2277-492D-A10C-BEBEF1F144AD}" name="Column15249" dataDxfId="2229" totalsRowDxfId="2228"/>
    <tableColumn id="15271" xr3:uid="{F8E08DA0-9B5A-4ABA-8648-FA8F7374345F}" name="Column15250" dataDxfId="2227" totalsRowDxfId="2226"/>
    <tableColumn id="15272" xr3:uid="{DD2DF181-3A13-4E58-8C63-A11F49149C25}" name="Column15251" dataDxfId="2225" totalsRowDxfId="2224"/>
    <tableColumn id="15273" xr3:uid="{E819B99E-1900-447A-9B27-C157C4C582B1}" name="Column15252" dataDxfId="2223" totalsRowDxfId="2222"/>
    <tableColumn id="15274" xr3:uid="{1F0E5C2D-4F7E-4EE6-BD80-93BC2C46E07E}" name="Column15253" dataDxfId="2221" totalsRowDxfId="2220"/>
    <tableColumn id="15275" xr3:uid="{22C70437-ADFD-4D3C-B392-2A1A152FD533}" name="Column15254" dataDxfId="2219" totalsRowDxfId="2218"/>
    <tableColumn id="15276" xr3:uid="{243C2FB2-E906-437A-AF84-0D26242E9F4A}" name="Column15255" dataDxfId="2217" totalsRowDxfId="2216"/>
    <tableColumn id="15277" xr3:uid="{9F91A124-8560-442F-A200-E8D84B8BF508}" name="Column15256" dataDxfId="2215" totalsRowDxfId="2214"/>
    <tableColumn id="15278" xr3:uid="{4D582458-A573-4745-9B2E-99D1D44DB806}" name="Column15257" dataDxfId="2213" totalsRowDxfId="2212"/>
    <tableColumn id="15279" xr3:uid="{5E48BA13-C1DB-440E-9D71-ED8BBC87DAC1}" name="Column15258" dataDxfId="2211" totalsRowDxfId="2210"/>
    <tableColumn id="15280" xr3:uid="{3972CBE1-ADEE-42D5-B5FC-46BC2C29C244}" name="Column15259" dataDxfId="2209" totalsRowDxfId="2208"/>
    <tableColumn id="15281" xr3:uid="{99A11FA9-F2FB-4553-B5A3-32162FF649C0}" name="Column15260" dataDxfId="2207" totalsRowDxfId="2206"/>
    <tableColumn id="15282" xr3:uid="{F57B9A08-EDC1-4DDC-A803-9C65905BF8C5}" name="Column15261" dataDxfId="2205" totalsRowDxfId="2204"/>
    <tableColumn id="15283" xr3:uid="{1B73E6C8-BE11-4D7A-ADB1-6541B7D510D8}" name="Column15262" dataDxfId="2203" totalsRowDxfId="2202"/>
    <tableColumn id="15284" xr3:uid="{85699FF8-ECAD-4AA0-8DCF-3BBED8C90AF9}" name="Column15263" dataDxfId="2201" totalsRowDxfId="2200"/>
    <tableColumn id="15285" xr3:uid="{1C930E03-F63D-4785-A662-9F42877FA044}" name="Column15264" dataDxfId="2199" totalsRowDxfId="2198"/>
    <tableColumn id="15286" xr3:uid="{B58FBC61-724C-471D-928C-C36A4FCA1396}" name="Column15265" dataDxfId="2197" totalsRowDxfId="2196"/>
    <tableColumn id="15287" xr3:uid="{32291B1A-A39F-4324-88C0-42E058E13FD2}" name="Column15266" dataDxfId="2195" totalsRowDxfId="2194"/>
    <tableColumn id="15288" xr3:uid="{8A285F46-01B9-44CB-8EA7-1974876F9463}" name="Column15267" dataDxfId="2193" totalsRowDxfId="2192"/>
    <tableColumn id="15289" xr3:uid="{43C855CE-721D-480D-BEEB-19BF9C8F2E44}" name="Column15268" dataDxfId="2191" totalsRowDxfId="2190"/>
    <tableColumn id="15290" xr3:uid="{BB2298E8-8112-412C-91EF-419D9581F97C}" name="Column15269" dataDxfId="2189" totalsRowDxfId="2188"/>
    <tableColumn id="15291" xr3:uid="{DF3254F8-791B-470B-9DAA-BCD17E443CD3}" name="Column15270" dataDxfId="2187" totalsRowDxfId="2186"/>
    <tableColumn id="15292" xr3:uid="{845F1BBF-51CD-4502-AD43-8E9211A47B82}" name="Column15271" dataDxfId="2185" totalsRowDxfId="2184"/>
    <tableColumn id="15293" xr3:uid="{65067A14-7146-4061-B459-2A707AD3D86A}" name="Column15272" dataDxfId="2183" totalsRowDxfId="2182"/>
    <tableColumn id="15294" xr3:uid="{FD37EB3E-CE1F-4510-9E1D-7F7BA0CE85A7}" name="Column15273" dataDxfId="2181" totalsRowDxfId="2180"/>
    <tableColumn id="15295" xr3:uid="{C117CA02-6409-4332-8CD5-EC2CF48CACD0}" name="Column15274" dataDxfId="2179" totalsRowDxfId="2178"/>
    <tableColumn id="15296" xr3:uid="{CAEB83E9-7A2B-416C-A954-C938737D0FDB}" name="Column15275" dataDxfId="2177" totalsRowDxfId="2176"/>
    <tableColumn id="15297" xr3:uid="{8E158D9F-0ED1-4F9D-A6AD-4CB6D1D3D07E}" name="Column15276" dataDxfId="2175" totalsRowDxfId="2174"/>
    <tableColumn id="15298" xr3:uid="{BA5DABEB-9A66-4851-A167-B66371F0131A}" name="Column15277" dataDxfId="2173" totalsRowDxfId="2172"/>
    <tableColumn id="15299" xr3:uid="{73AD23CC-1992-4FF9-BF6B-838170F55762}" name="Column15278" dataDxfId="2171" totalsRowDxfId="2170"/>
    <tableColumn id="15300" xr3:uid="{61CBF4EA-B6A5-420C-B9AF-E49694E5CB9A}" name="Column15279" dataDxfId="2169" totalsRowDxfId="2168"/>
    <tableColumn id="15301" xr3:uid="{8E7D4298-136F-41A0-8561-12D7FCDCED75}" name="Column15280" dataDxfId="2167" totalsRowDxfId="2166"/>
    <tableColumn id="15302" xr3:uid="{1D40EAA8-6F7D-40FD-8DEC-B55169D4A6F7}" name="Column15281" dataDxfId="2165" totalsRowDxfId="2164"/>
    <tableColumn id="15303" xr3:uid="{B5842989-3ABC-40BC-80CC-344D62911349}" name="Column15282" dataDxfId="2163" totalsRowDxfId="2162"/>
    <tableColumn id="15304" xr3:uid="{4990F321-3F64-489C-8A2D-243B7C146B5E}" name="Column15283" dataDxfId="2161" totalsRowDxfId="2160"/>
    <tableColumn id="15305" xr3:uid="{D3A89A8E-15C3-42B3-A085-AD86E9DEECB6}" name="Column15284" dataDxfId="2159" totalsRowDxfId="2158"/>
    <tableColumn id="15306" xr3:uid="{33491937-7B94-4B0C-B576-71673E5C4986}" name="Column15285" dataDxfId="2157" totalsRowDxfId="2156"/>
    <tableColumn id="15307" xr3:uid="{06E7AA55-0064-47C4-9500-4854393ACF34}" name="Column15286" dataDxfId="2155" totalsRowDxfId="2154"/>
    <tableColumn id="15308" xr3:uid="{C88769C1-61D0-46BD-8A10-7136602B8744}" name="Column15287" dataDxfId="2153" totalsRowDxfId="2152"/>
    <tableColumn id="15309" xr3:uid="{83D75D59-E70C-47E9-942F-29968EA5EA65}" name="Column15288" dataDxfId="2151" totalsRowDxfId="2150"/>
    <tableColumn id="15310" xr3:uid="{59B2BD14-9557-49CF-93B9-296110635609}" name="Column15289" dataDxfId="2149" totalsRowDxfId="2148"/>
    <tableColumn id="15311" xr3:uid="{5CBB9314-652B-4259-A9BC-3180B09E0565}" name="Column15290" dataDxfId="2147" totalsRowDxfId="2146"/>
    <tableColumn id="15312" xr3:uid="{800719F7-9F75-4D8C-B007-263BD25C3899}" name="Column15291" dataDxfId="2145" totalsRowDxfId="2144"/>
    <tableColumn id="15313" xr3:uid="{FB613591-08CB-4127-B5B7-070A820594C8}" name="Column15292" dataDxfId="2143" totalsRowDxfId="2142"/>
    <tableColumn id="15314" xr3:uid="{CB45AA6A-A905-4CB4-812E-E6CA99ED6243}" name="Column15293" dataDxfId="2141" totalsRowDxfId="2140"/>
    <tableColumn id="15315" xr3:uid="{F36AD6AC-32EF-4B2F-962B-BC680FB6E10B}" name="Column15294" dataDxfId="2139" totalsRowDxfId="2138"/>
    <tableColumn id="15316" xr3:uid="{99702E91-0EEE-4114-8A62-B7B31EA78028}" name="Column15295" dataDxfId="2137" totalsRowDxfId="2136"/>
    <tableColumn id="15317" xr3:uid="{3C8336E7-C5A3-4366-8C71-07CD3D0850EA}" name="Column15296" dataDxfId="2135" totalsRowDxfId="2134"/>
    <tableColumn id="15318" xr3:uid="{13425B7F-E36E-4DF5-82AC-1B7CC53DB99F}" name="Column15297" dataDxfId="2133" totalsRowDxfId="2132"/>
    <tableColumn id="15319" xr3:uid="{6743248E-2E5E-4F34-8813-DF92370C239D}" name="Column15298" dataDxfId="2131" totalsRowDxfId="2130"/>
    <tableColumn id="15320" xr3:uid="{4BA35E9D-4C49-484C-970B-CAE9FC305E38}" name="Column15299" dataDxfId="2129" totalsRowDxfId="2128"/>
    <tableColumn id="15321" xr3:uid="{9171A056-2696-4C41-9CBC-04513C9DA177}" name="Column15300" dataDxfId="2127" totalsRowDxfId="2126"/>
    <tableColumn id="15322" xr3:uid="{2FE2D8F1-D39A-4417-96B1-B52EFCB36D08}" name="Column15301" dataDxfId="2125" totalsRowDxfId="2124"/>
    <tableColumn id="15323" xr3:uid="{4FFAF5D9-833A-4700-8278-891948364180}" name="Column15302" dataDxfId="2123" totalsRowDxfId="2122"/>
    <tableColumn id="15324" xr3:uid="{E926DAF9-FF79-4BBF-9C89-1C6566760D18}" name="Column15303" dataDxfId="2121" totalsRowDxfId="2120"/>
    <tableColumn id="15325" xr3:uid="{C60934D8-6BF3-457F-9699-B3C00EC8E865}" name="Column15304" dataDxfId="2119" totalsRowDxfId="2118"/>
    <tableColumn id="15326" xr3:uid="{A4FCC795-AC5E-4677-A424-258A258699D4}" name="Column15305" dataDxfId="2117" totalsRowDxfId="2116"/>
    <tableColumn id="15327" xr3:uid="{D1F603E3-8B0B-482F-A01E-6B975CF13F39}" name="Column15306" dataDxfId="2115" totalsRowDxfId="2114"/>
    <tableColumn id="15328" xr3:uid="{FF7D95C4-B116-49D0-A0AB-CF2E8930DE47}" name="Column15307" dataDxfId="2113" totalsRowDxfId="2112"/>
    <tableColumn id="15329" xr3:uid="{D6F5950B-C928-4E60-ABA1-09087590F85F}" name="Column15308" dataDxfId="2111" totalsRowDxfId="2110"/>
    <tableColumn id="15330" xr3:uid="{317FCC9D-3B59-4330-ACB4-C38D273A3614}" name="Column15309" dataDxfId="2109" totalsRowDxfId="2108"/>
    <tableColumn id="15331" xr3:uid="{001DEB76-E76E-4071-81EE-0932F7764298}" name="Column15310" dataDxfId="2107" totalsRowDxfId="2106"/>
    <tableColumn id="15332" xr3:uid="{F21ECABE-1D0B-48CF-A74C-D1EBF86F7E98}" name="Column15311" dataDxfId="2105" totalsRowDxfId="2104"/>
    <tableColumn id="15333" xr3:uid="{8C2D0922-A1FD-47B4-B5BB-94E5276551E1}" name="Column15312" dataDxfId="2103" totalsRowDxfId="2102"/>
    <tableColumn id="15334" xr3:uid="{3BEA3E90-42E5-48BC-97C5-C7659BB5CE7F}" name="Column15313" dataDxfId="2101" totalsRowDxfId="2100"/>
    <tableColumn id="15335" xr3:uid="{8A11ED93-7A23-49FC-B16D-19A6EF57FB14}" name="Column15314" dataDxfId="2099" totalsRowDxfId="2098"/>
    <tableColumn id="15336" xr3:uid="{0C5C5E77-0B9F-4998-8928-5489572A8AA2}" name="Column15315" dataDxfId="2097" totalsRowDxfId="2096"/>
    <tableColumn id="15337" xr3:uid="{9C4D761A-7D60-489E-BE10-219B7FC6AEAE}" name="Column15316" dataDxfId="2095" totalsRowDxfId="2094"/>
    <tableColumn id="15338" xr3:uid="{599D36AE-328A-437C-A94D-69606F4F2214}" name="Column15317" dataDxfId="2093" totalsRowDxfId="2092"/>
    <tableColumn id="15339" xr3:uid="{F3BDC48F-AA49-4CE8-A5C7-AC98191671E8}" name="Column15318" dataDxfId="2091" totalsRowDxfId="2090"/>
    <tableColumn id="15340" xr3:uid="{28B41B2F-CB89-4617-AD2F-E3E7F6C77946}" name="Column15319" dataDxfId="2089" totalsRowDxfId="2088"/>
    <tableColumn id="15341" xr3:uid="{A88AE3B2-95D7-484B-9E74-65D78DEA9DF7}" name="Column15320" dataDxfId="2087" totalsRowDxfId="2086"/>
    <tableColumn id="15342" xr3:uid="{A559F8B0-A76C-435E-92E9-42FF53867433}" name="Column15321" dataDxfId="2085" totalsRowDxfId="2084"/>
    <tableColumn id="15343" xr3:uid="{860C0C0F-9BCF-4B3F-9806-75CA60E132E8}" name="Column15322" dataDxfId="2083" totalsRowDxfId="2082"/>
    <tableColumn id="15344" xr3:uid="{9C4938AA-BC6D-4316-9D53-7A0028B3BD99}" name="Column15323" dataDxfId="2081" totalsRowDxfId="2080"/>
    <tableColumn id="15345" xr3:uid="{3E3AA2FA-C659-45BF-98BD-BEA2939B2B1A}" name="Column15324" dataDxfId="2079" totalsRowDxfId="2078"/>
    <tableColumn id="15346" xr3:uid="{E80DEE97-F646-4C65-B025-BD39FD4F4BE0}" name="Column15325" dataDxfId="2077" totalsRowDxfId="2076"/>
    <tableColumn id="15347" xr3:uid="{154783B3-397E-4050-99CD-BAED59EEB968}" name="Column15326" dataDxfId="2075" totalsRowDxfId="2074"/>
    <tableColumn id="15348" xr3:uid="{57851D62-6C80-487F-9C11-16B4213C8B65}" name="Column15327" dataDxfId="2073" totalsRowDxfId="2072"/>
    <tableColumn id="15349" xr3:uid="{4C209C40-1495-4F99-BA40-566475D4DB1A}" name="Column15328" dataDxfId="2071" totalsRowDxfId="2070"/>
    <tableColumn id="15350" xr3:uid="{D0D0EB35-7C1F-4C81-BDC0-5A365909985C}" name="Column15329" dataDxfId="2069" totalsRowDxfId="2068"/>
    <tableColumn id="15351" xr3:uid="{A786DC6D-62CC-4307-877E-FA81725F066B}" name="Column15330" dataDxfId="2067" totalsRowDxfId="2066"/>
    <tableColumn id="15352" xr3:uid="{F378E87A-8FBD-4D5F-853E-45C03D948B9A}" name="Column15331" dataDxfId="2065" totalsRowDxfId="2064"/>
    <tableColumn id="15353" xr3:uid="{91D9C523-E84D-427F-8820-10EC72407AA5}" name="Column15332" dataDxfId="2063" totalsRowDxfId="2062"/>
    <tableColumn id="15354" xr3:uid="{A4DBF644-C9D4-4D79-B4D9-A9CD20C6CD17}" name="Column15333" dataDxfId="2061" totalsRowDxfId="2060"/>
    <tableColumn id="15355" xr3:uid="{C3F96681-F22A-4B13-8036-C2B2B6916CDA}" name="Column15334" dataDxfId="2059" totalsRowDxfId="2058"/>
    <tableColumn id="15356" xr3:uid="{E899D595-6015-48B0-9FA8-E82D363E543E}" name="Column15335" dataDxfId="2057" totalsRowDxfId="2056"/>
    <tableColumn id="15357" xr3:uid="{C67985AD-2A21-4230-80FB-366F47949AA4}" name="Column15336" dataDxfId="2055" totalsRowDxfId="2054"/>
    <tableColumn id="15358" xr3:uid="{DBCFCF45-7ECB-4977-B248-6597FE05855D}" name="Column15337" dataDxfId="2053" totalsRowDxfId="2052"/>
    <tableColumn id="15359" xr3:uid="{A95DDABB-0CC8-4B19-99EF-B83520430652}" name="Column15338" dataDxfId="2051" totalsRowDxfId="2050"/>
    <tableColumn id="15360" xr3:uid="{AF6067CE-4F82-4800-B95B-22EBAB973B75}" name="Column15339" dataDxfId="2049" totalsRowDxfId="2048"/>
    <tableColumn id="15361" xr3:uid="{8C785550-6DFE-451A-BD16-684B15919101}" name="Column15340" dataDxfId="2047" totalsRowDxfId="2046"/>
    <tableColumn id="15362" xr3:uid="{6C65DD9F-2E80-4A4D-BB37-E406C6065EDF}" name="Column15341" dataDxfId="2045" totalsRowDxfId="2044"/>
    <tableColumn id="15363" xr3:uid="{70B4AE59-9A9B-498F-AE08-459384E9E3B4}" name="Column15342" dataDxfId="2043" totalsRowDxfId="2042"/>
    <tableColumn id="15364" xr3:uid="{4F46C105-1F09-47F6-9D1D-0A40C15EB902}" name="Column15343" dataDxfId="2041" totalsRowDxfId="2040"/>
    <tableColumn id="15365" xr3:uid="{4F998C02-7120-4598-9073-3C55D3971C81}" name="Column15344" dataDxfId="2039" totalsRowDxfId="2038"/>
    <tableColumn id="15366" xr3:uid="{DA81495F-DC7F-4913-899C-1A13DCDEDDB3}" name="Column15345" dataDxfId="2037" totalsRowDxfId="2036"/>
    <tableColumn id="15367" xr3:uid="{571B27B4-749D-4D38-BCA3-417D610B3311}" name="Column15346" dataDxfId="2035" totalsRowDxfId="2034"/>
    <tableColumn id="15368" xr3:uid="{B01CEC8B-2829-48D0-A929-FCFB39FB99EA}" name="Column15347" dataDxfId="2033" totalsRowDxfId="2032"/>
    <tableColumn id="15369" xr3:uid="{B3B3FED0-5DFB-4DCA-9AAB-A6FB9DBD66AB}" name="Column15348" dataDxfId="2031" totalsRowDxfId="2030"/>
    <tableColumn id="15370" xr3:uid="{FFBD1A89-05F5-4FE5-9E36-DE17B46B7647}" name="Column15349" dataDxfId="2029" totalsRowDxfId="2028"/>
    <tableColumn id="15371" xr3:uid="{7809A11D-CBA0-4573-8DB2-ED3EE483FEF3}" name="Column15350" dataDxfId="2027" totalsRowDxfId="2026"/>
    <tableColumn id="15372" xr3:uid="{7B74CE84-52C1-49C1-826F-1C9034DEA4EB}" name="Column15351" dataDxfId="2025" totalsRowDxfId="2024"/>
    <tableColumn id="15373" xr3:uid="{07FFE0E6-AA25-49E4-9E82-59B31B081819}" name="Column15352" dataDxfId="2023" totalsRowDxfId="2022"/>
    <tableColumn id="15374" xr3:uid="{F2C02CCB-2202-4CB8-A087-BA3B4426E177}" name="Column15353" dataDxfId="2021" totalsRowDxfId="2020"/>
    <tableColumn id="15375" xr3:uid="{4D6AB550-3C01-4FF1-BAAC-145B0979A7D8}" name="Column15354" dataDxfId="2019" totalsRowDxfId="2018"/>
    <tableColumn id="15376" xr3:uid="{43E0BD59-5DF6-4C4D-B300-B855412AAD96}" name="Column15355" dataDxfId="2017" totalsRowDxfId="2016"/>
    <tableColumn id="15377" xr3:uid="{26608E08-8799-49F4-BCD4-FE1DE43F82B7}" name="Column15356" dataDxfId="2015" totalsRowDxfId="2014"/>
    <tableColumn id="15378" xr3:uid="{21E12E9F-A349-443E-BD58-B4F961B92EB9}" name="Column15357" dataDxfId="2013" totalsRowDxfId="2012"/>
    <tableColumn id="15379" xr3:uid="{928347B5-E199-438D-A4FF-F6C529CDA98F}" name="Column15358" dataDxfId="2011" totalsRowDxfId="2010"/>
    <tableColumn id="15380" xr3:uid="{1C878BE6-4DC5-4EA9-84B1-75AE36E576B2}" name="Column15359" dataDxfId="2009" totalsRowDxfId="2008"/>
    <tableColumn id="15381" xr3:uid="{C0C1EBE3-DAC0-4178-A2E2-D41D2EFB7089}" name="Column15360" dataDxfId="2007" totalsRowDxfId="2006"/>
    <tableColumn id="15382" xr3:uid="{8375BF8E-7BA5-45D3-B415-6474E8B30013}" name="Column15361" dataDxfId="2005" totalsRowDxfId="2004"/>
    <tableColumn id="15383" xr3:uid="{B175008E-7A79-4F3A-A38D-73E924D2CA46}" name="Column15362" dataDxfId="2003" totalsRowDxfId="2002"/>
    <tableColumn id="15384" xr3:uid="{4B9575F1-7B35-4C34-9F13-169D42B99689}" name="Column15363" dataDxfId="2001" totalsRowDxfId="2000"/>
    <tableColumn id="15385" xr3:uid="{B97096B6-8FAC-4F76-8260-DB9C01E424D3}" name="Column15364" dataDxfId="1999" totalsRowDxfId="1998"/>
    <tableColumn id="15386" xr3:uid="{D970FADE-0A38-4332-BCEF-CCAB9B67E78D}" name="Column15365" dataDxfId="1997" totalsRowDxfId="1996"/>
    <tableColumn id="15387" xr3:uid="{F1885700-8410-484C-A462-1F659D756DEF}" name="Column15366" dataDxfId="1995" totalsRowDxfId="1994"/>
    <tableColumn id="15388" xr3:uid="{68E35D13-096E-464B-8DC1-22A86B28540F}" name="Column15367" dataDxfId="1993" totalsRowDxfId="1992"/>
    <tableColumn id="15389" xr3:uid="{FD138737-2AF2-4E66-BA6A-1F69D4025AF2}" name="Column15368" dataDxfId="1991" totalsRowDxfId="1990"/>
    <tableColumn id="15390" xr3:uid="{EE5615DD-EB48-4B2D-BD43-F722F5385E65}" name="Column15369" dataDxfId="1989" totalsRowDxfId="1988"/>
    <tableColumn id="15391" xr3:uid="{C65EB15E-53C9-4549-BF35-C27088320527}" name="Column15370" dataDxfId="1987" totalsRowDxfId="1986"/>
    <tableColumn id="15392" xr3:uid="{A4E750E8-AB8D-4BA4-B386-0389FF3D15D5}" name="Column15371" dataDxfId="1985" totalsRowDxfId="1984"/>
    <tableColumn id="15393" xr3:uid="{1329AE6C-6D71-41CE-B685-3A95CA0F9EE6}" name="Column15372" dataDxfId="1983" totalsRowDxfId="1982"/>
    <tableColumn id="15394" xr3:uid="{12161677-8D48-4629-9C79-931BEBA10F9A}" name="Column15373" dataDxfId="1981" totalsRowDxfId="1980"/>
    <tableColumn id="15395" xr3:uid="{71FAE81E-7340-44CB-9571-A8E65AD19B9F}" name="Column15374" dataDxfId="1979" totalsRowDxfId="1978"/>
    <tableColumn id="15396" xr3:uid="{2D364D30-EFA7-4941-BC99-BECF6552D4CB}" name="Column15375" dataDxfId="1977" totalsRowDxfId="1976"/>
    <tableColumn id="15397" xr3:uid="{1C463BC0-C0D0-4387-A8DC-6375B447B539}" name="Column15376" dataDxfId="1975" totalsRowDxfId="1974"/>
    <tableColumn id="15398" xr3:uid="{32081FA3-45AC-439E-A422-2EB74BACB3CA}" name="Column15377" dataDxfId="1973" totalsRowDxfId="1972"/>
    <tableColumn id="15399" xr3:uid="{512C2187-AFEE-4F75-8706-91D41F2FC64C}" name="Column15378" dataDxfId="1971" totalsRowDxfId="1970"/>
    <tableColumn id="15400" xr3:uid="{ECD089A5-4020-4D97-9FFC-04653B467BE5}" name="Column15379" dataDxfId="1969" totalsRowDxfId="1968"/>
    <tableColumn id="15401" xr3:uid="{30E68BC6-036B-4667-A7EE-0419D241FA6E}" name="Column15380" dataDxfId="1967" totalsRowDxfId="1966"/>
    <tableColumn id="15402" xr3:uid="{1C464274-831D-4DCB-9576-D75183927000}" name="Column15381" dataDxfId="1965" totalsRowDxfId="1964"/>
    <tableColumn id="15403" xr3:uid="{231953F3-F55F-4193-8D96-41D12D706E7B}" name="Column15382" dataDxfId="1963" totalsRowDxfId="1962"/>
    <tableColumn id="15404" xr3:uid="{C80444C7-2D0A-4287-929B-69781E7ED0A3}" name="Column15383" dataDxfId="1961" totalsRowDxfId="1960"/>
    <tableColumn id="15405" xr3:uid="{05015DED-E7F2-4AD1-91F4-B4E1112B4BF3}" name="Column15384" dataDxfId="1959" totalsRowDxfId="1958"/>
    <tableColumn id="15406" xr3:uid="{C15CE5BB-28B6-4A09-8870-A32989BBA21D}" name="Column15385" dataDxfId="1957" totalsRowDxfId="1956"/>
    <tableColumn id="15407" xr3:uid="{02C3ED55-92C5-4E05-A526-AE2795921799}" name="Column15386" dataDxfId="1955" totalsRowDxfId="1954"/>
    <tableColumn id="15408" xr3:uid="{50419642-3CB5-4B3E-9FEE-57A34C2975B9}" name="Column15387" dataDxfId="1953" totalsRowDxfId="1952"/>
    <tableColumn id="15409" xr3:uid="{C6A6E46C-85F0-4B0D-8E73-DB90D25DE1A5}" name="Column15388" dataDxfId="1951" totalsRowDxfId="1950"/>
    <tableColumn id="15410" xr3:uid="{88200808-BB6B-4A20-A1E4-258C13BED9F9}" name="Column15389" dataDxfId="1949" totalsRowDxfId="1948"/>
    <tableColumn id="15411" xr3:uid="{ACC05ECA-BDF8-4977-9EAF-D7A64745AA10}" name="Column15390" dataDxfId="1947" totalsRowDxfId="1946"/>
    <tableColumn id="15412" xr3:uid="{AAE6593E-9A54-491E-85FF-6BEAE512046E}" name="Column15391" dataDxfId="1945" totalsRowDxfId="1944"/>
    <tableColumn id="15413" xr3:uid="{F67BAA2D-1949-4CF9-A8B3-F0CA7720D396}" name="Column15392" dataDxfId="1943" totalsRowDxfId="1942"/>
    <tableColumn id="15414" xr3:uid="{95DF8F8C-8A27-49B5-BA69-E315CA80CAB5}" name="Column15393" dataDxfId="1941" totalsRowDxfId="1940"/>
    <tableColumn id="15415" xr3:uid="{1ED1B38D-7E82-4C1F-9564-91195321FB19}" name="Column15394" dataDxfId="1939" totalsRowDxfId="1938"/>
    <tableColumn id="15416" xr3:uid="{62AFECB2-E3C8-493A-8B28-31B29F6932D8}" name="Column15395" dataDxfId="1937" totalsRowDxfId="1936"/>
    <tableColumn id="15417" xr3:uid="{CA004C11-4B11-498A-8220-3BF82F7CE932}" name="Column15396" dataDxfId="1935" totalsRowDxfId="1934"/>
    <tableColumn id="15418" xr3:uid="{99FEA088-7145-4636-BD2F-62249F8574DC}" name="Column15397" dataDxfId="1933" totalsRowDxfId="1932"/>
    <tableColumn id="15419" xr3:uid="{F1A0560D-71BD-4500-BA48-EC8A4AE9B820}" name="Column15398" dataDxfId="1931" totalsRowDxfId="1930"/>
    <tableColumn id="15420" xr3:uid="{A098873C-FF31-439D-BEF8-B4540962D871}" name="Column15399" dataDxfId="1929" totalsRowDxfId="1928"/>
    <tableColumn id="15421" xr3:uid="{8D701272-7E7F-484D-8218-E480C73B79E2}" name="Column15400" dataDxfId="1927" totalsRowDxfId="1926"/>
    <tableColumn id="15422" xr3:uid="{B9509980-CDF7-4D98-B545-4AB5D54A7872}" name="Column15401" dataDxfId="1925" totalsRowDxfId="1924"/>
    <tableColumn id="15423" xr3:uid="{0E789EF7-095F-4D77-AF06-D885BA83D42D}" name="Column15402" dataDxfId="1923" totalsRowDxfId="1922"/>
    <tableColumn id="15424" xr3:uid="{FBC81D38-2734-4BE1-A769-69C47029F78A}" name="Column15403" dataDxfId="1921" totalsRowDxfId="1920"/>
    <tableColumn id="15425" xr3:uid="{0DAF78C1-40A5-4CBE-A047-20A7ACAD96CB}" name="Column15404" dataDxfId="1919" totalsRowDxfId="1918"/>
    <tableColumn id="15426" xr3:uid="{FE6ECF23-EA33-4FEC-8F64-70E3DDD08C38}" name="Column15405" dataDxfId="1917" totalsRowDxfId="1916"/>
    <tableColumn id="15427" xr3:uid="{DEB0AA07-2488-40FA-A213-5F3146119B04}" name="Column15406" dataDxfId="1915" totalsRowDxfId="1914"/>
    <tableColumn id="15428" xr3:uid="{BBEA1E0D-8526-4A02-8FD3-89FCB9ABFB24}" name="Column15407" dataDxfId="1913" totalsRowDxfId="1912"/>
    <tableColumn id="15429" xr3:uid="{B8420965-5B86-47D2-9DEC-4810EE7E193F}" name="Column15408" dataDxfId="1911" totalsRowDxfId="1910"/>
    <tableColumn id="15430" xr3:uid="{A0431929-AC98-4746-B11B-EAD854553E09}" name="Column15409" dataDxfId="1909" totalsRowDxfId="1908"/>
    <tableColumn id="15431" xr3:uid="{EEA887AC-CCA6-4EEC-BB22-460C56CE5780}" name="Column15410" dataDxfId="1907" totalsRowDxfId="1906"/>
    <tableColumn id="15432" xr3:uid="{94AE13F7-B0FF-4FC7-BACE-943C5045E5D2}" name="Column15411" dataDxfId="1905" totalsRowDxfId="1904"/>
    <tableColumn id="15433" xr3:uid="{08A04E3F-07C3-4F1B-A32D-E091CE75B194}" name="Column15412" dataDxfId="1903" totalsRowDxfId="1902"/>
    <tableColumn id="15434" xr3:uid="{80AC4262-B0F9-4046-86AF-DC55BE8C70C5}" name="Column15413" dataDxfId="1901" totalsRowDxfId="1900"/>
    <tableColumn id="15435" xr3:uid="{35CED38F-B956-4310-B9FE-8214A69CEF39}" name="Column15414" dataDxfId="1899" totalsRowDxfId="1898"/>
    <tableColumn id="15436" xr3:uid="{C85C6974-0D37-4064-9B93-3831B0C325EE}" name="Column15415" dataDxfId="1897" totalsRowDxfId="1896"/>
    <tableColumn id="15437" xr3:uid="{9F2FC496-106D-40F7-9EFE-1E9A81609C00}" name="Column15416" dataDxfId="1895" totalsRowDxfId="1894"/>
    <tableColumn id="15438" xr3:uid="{1537095F-FCD1-4E0B-AC2C-1D21F84941E1}" name="Column15417" dataDxfId="1893" totalsRowDxfId="1892"/>
    <tableColumn id="15439" xr3:uid="{7AF0394E-445C-4C0D-B867-C8E34213EF9F}" name="Column15418" dataDxfId="1891" totalsRowDxfId="1890"/>
    <tableColumn id="15440" xr3:uid="{59B9CC58-FD29-4C1A-806C-F7C3EC6BBA44}" name="Column15419" dataDxfId="1889" totalsRowDxfId="1888"/>
    <tableColumn id="15441" xr3:uid="{70DAC26F-1480-4515-B2FF-9AC1F10C0B03}" name="Column15420" dataDxfId="1887" totalsRowDxfId="1886"/>
    <tableColumn id="15442" xr3:uid="{7B4CB896-CA24-4333-98E1-2D1A50B06BFF}" name="Column15421" dataDxfId="1885" totalsRowDxfId="1884"/>
    <tableColumn id="15443" xr3:uid="{E387AC83-D7FB-4B1C-B6C2-9A2FAA6CAECC}" name="Column15422" dataDxfId="1883" totalsRowDxfId="1882"/>
    <tableColumn id="15444" xr3:uid="{7360CB6E-93A2-457E-A610-327B75EE8B1D}" name="Column15423" dataDxfId="1881" totalsRowDxfId="1880"/>
    <tableColumn id="15445" xr3:uid="{288796CB-28BB-423A-86A5-88CC32906515}" name="Column15424" dataDxfId="1879" totalsRowDxfId="1878"/>
    <tableColumn id="15446" xr3:uid="{F233664D-2EF6-406C-8EC9-876670C7A049}" name="Column15425" dataDxfId="1877" totalsRowDxfId="1876"/>
    <tableColumn id="15447" xr3:uid="{197272B9-D1B5-4030-AA38-2ACFE1667620}" name="Column15426" dataDxfId="1875" totalsRowDxfId="1874"/>
    <tableColumn id="15448" xr3:uid="{DD034BB2-2040-4F99-8798-98C8CBCACEE0}" name="Column15427" dataDxfId="1873" totalsRowDxfId="1872"/>
    <tableColumn id="15449" xr3:uid="{3CB2E65C-09C9-49FF-84F0-730627C6F04A}" name="Column15428" dataDxfId="1871" totalsRowDxfId="1870"/>
    <tableColumn id="15450" xr3:uid="{C4924C56-3FA1-4C72-A18E-04CA97077C46}" name="Column15429" dataDxfId="1869" totalsRowDxfId="1868"/>
    <tableColumn id="15451" xr3:uid="{8DC0243A-CCD9-436D-9AC6-858AAA7B7785}" name="Column15430" dataDxfId="1867" totalsRowDxfId="1866"/>
    <tableColumn id="15452" xr3:uid="{9438EF9A-D4D4-478A-B77E-ABDE4ED35536}" name="Column15431" dataDxfId="1865" totalsRowDxfId="1864"/>
    <tableColumn id="15453" xr3:uid="{BA82A00C-C00C-4A6E-86FE-A71AA69B0487}" name="Column15432" dataDxfId="1863" totalsRowDxfId="1862"/>
    <tableColumn id="15454" xr3:uid="{2F91C361-BA63-42FC-B7A4-9B273BA849F3}" name="Column15433" dataDxfId="1861" totalsRowDxfId="1860"/>
    <tableColumn id="15455" xr3:uid="{525501E3-2725-4DE0-A189-588DC02D45A2}" name="Column15434" dataDxfId="1859" totalsRowDxfId="1858"/>
    <tableColumn id="15456" xr3:uid="{8F9BED65-1B40-44DC-B993-8D67508213FF}" name="Column15435" dataDxfId="1857" totalsRowDxfId="1856"/>
    <tableColumn id="15457" xr3:uid="{69346FCD-B5BF-4FAB-8E8B-B32C179B17DE}" name="Column15436" dataDxfId="1855" totalsRowDxfId="1854"/>
    <tableColumn id="15458" xr3:uid="{27212D81-C76E-414D-B3DC-45F83535CC12}" name="Column15437" dataDxfId="1853" totalsRowDxfId="1852"/>
    <tableColumn id="15459" xr3:uid="{BAB053E9-2319-404C-8599-13BE1F65B742}" name="Column15438" dataDxfId="1851" totalsRowDxfId="1850"/>
    <tableColumn id="15460" xr3:uid="{2755D2D5-8EBA-4E9E-A9B1-B2C88CC4225C}" name="Column15439" dataDxfId="1849" totalsRowDxfId="1848"/>
    <tableColumn id="15461" xr3:uid="{76FACE4C-3830-44A3-83B2-C5D38409B2B2}" name="Column15440" dataDxfId="1847" totalsRowDxfId="1846"/>
    <tableColumn id="15462" xr3:uid="{CDE5D30D-1288-4E92-8CB6-459538DC9E06}" name="Column15441" dataDxfId="1845" totalsRowDxfId="1844"/>
    <tableColumn id="15463" xr3:uid="{5671E449-8BDE-4A07-B44C-6AB7C0B86A6E}" name="Column15442" dataDxfId="1843" totalsRowDxfId="1842"/>
    <tableColumn id="15464" xr3:uid="{0D94BBE9-2FD5-4B6E-BA63-B4A5CD1B7B6A}" name="Column15443" dataDxfId="1841" totalsRowDxfId="1840"/>
    <tableColumn id="15465" xr3:uid="{9DA2B295-5C5D-42A3-92DE-0322CAA4622E}" name="Column15444" dataDxfId="1839" totalsRowDxfId="1838"/>
    <tableColumn id="15466" xr3:uid="{279CFC28-B7F7-4444-A575-16610289B905}" name="Column15445" dataDxfId="1837" totalsRowDxfId="1836"/>
    <tableColumn id="15467" xr3:uid="{42FC87DE-BEF6-4E46-81C2-9055CE711604}" name="Column15446" dataDxfId="1835" totalsRowDxfId="1834"/>
    <tableColumn id="15468" xr3:uid="{665CDF29-BF47-42A0-903F-F627DEBB1715}" name="Column15447" dataDxfId="1833" totalsRowDxfId="1832"/>
    <tableColumn id="15469" xr3:uid="{8027F053-FD6D-4FB4-A81C-6A1253D556F4}" name="Column15448" dataDxfId="1831" totalsRowDxfId="1830"/>
    <tableColumn id="15470" xr3:uid="{D4BE2BE6-835B-4251-AC93-AFE2D547ED59}" name="Column15449" dataDxfId="1829" totalsRowDxfId="1828"/>
    <tableColumn id="15471" xr3:uid="{8209F8BA-E79B-4648-85FF-534DBAD9E45D}" name="Column15450" dataDxfId="1827" totalsRowDxfId="1826"/>
    <tableColumn id="15472" xr3:uid="{8D628C23-4803-440D-96B8-93602EE0F4B6}" name="Column15451" dataDxfId="1825" totalsRowDxfId="1824"/>
    <tableColumn id="15473" xr3:uid="{9161F9AF-A8DE-4770-BE88-A2CABC6AB576}" name="Column15452" dataDxfId="1823" totalsRowDxfId="1822"/>
    <tableColumn id="15474" xr3:uid="{A8BF77C9-25F0-4C5D-AC1B-65BE5A9CE799}" name="Column15453" dataDxfId="1821" totalsRowDxfId="1820"/>
    <tableColumn id="15475" xr3:uid="{99BCFC34-4875-4FE8-8E18-351BC36763F3}" name="Column15454" dataDxfId="1819" totalsRowDxfId="1818"/>
    <tableColumn id="15476" xr3:uid="{EA4B2D07-1668-4F69-8BFE-442E6974ECA9}" name="Column15455" dataDxfId="1817" totalsRowDxfId="1816"/>
    <tableColumn id="15477" xr3:uid="{01D35C6F-3812-480B-960B-2B7266F3429D}" name="Column15456" dataDxfId="1815" totalsRowDxfId="1814"/>
    <tableColumn id="15478" xr3:uid="{3AF78429-2FEA-49CD-8588-49A68299CB72}" name="Column15457" dataDxfId="1813" totalsRowDxfId="1812"/>
    <tableColumn id="15479" xr3:uid="{1A4094A9-4088-49C6-8D13-D6DE261D413F}" name="Column15458" dataDxfId="1811" totalsRowDxfId="1810"/>
    <tableColumn id="15480" xr3:uid="{2AA30E88-F8AD-48DD-8CBF-D884DA3556CC}" name="Column15459" dataDxfId="1809" totalsRowDxfId="1808"/>
    <tableColumn id="15481" xr3:uid="{41AB4DCE-41BA-4D26-BFE2-66B7721A22FD}" name="Column15460" dataDxfId="1807" totalsRowDxfId="1806"/>
    <tableColumn id="15482" xr3:uid="{D6CC4391-FA0D-4162-BC89-8354ED867E02}" name="Column15461" dataDxfId="1805" totalsRowDxfId="1804"/>
    <tableColumn id="15483" xr3:uid="{8A1D1149-BCDE-4991-A29D-6742A619013A}" name="Column15462" dataDxfId="1803" totalsRowDxfId="1802"/>
    <tableColumn id="15484" xr3:uid="{E5E67AB7-41F5-4467-B583-7BE3DAA30095}" name="Column15463" dataDxfId="1801" totalsRowDxfId="1800"/>
    <tableColumn id="15485" xr3:uid="{F329FED8-623E-40AB-8941-A2D7CE50BE57}" name="Column15464" dataDxfId="1799" totalsRowDxfId="1798"/>
    <tableColumn id="15486" xr3:uid="{FAE6BF98-90BB-43CA-8A08-51D69F102349}" name="Column15465" dataDxfId="1797" totalsRowDxfId="1796"/>
    <tableColumn id="15487" xr3:uid="{CF1C2617-FAC2-41B8-AF8A-171529146428}" name="Column15466" dataDxfId="1795" totalsRowDxfId="1794"/>
    <tableColumn id="15488" xr3:uid="{7AAF33C7-3559-4C09-B178-8A61DC826F59}" name="Column15467" dataDxfId="1793" totalsRowDxfId="1792"/>
    <tableColumn id="15489" xr3:uid="{40CDBF6C-C6B6-448E-AE25-1006B2E0C8A9}" name="Column15468" dataDxfId="1791" totalsRowDxfId="1790"/>
    <tableColumn id="15490" xr3:uid="{222B207C-835C-4AD7-A4D3-0012CA553033}" name="Column15469" dataDxfId="1789" totalsRowDxfId="1788"/>
    <tableColumn id="15491" xr3:uid="{B5265151-FFA1-4F83-804A-A5C2A783D9CB}" name="Column15470" dataDxfId="1787" totalsRowDxfId="1786"/>
    <tableColumn id="15492" xr3:uid="{ADCD3BB1-17CE-4EB5-A5D8-44C8BC0BD573}" name="Column15471" dataDxfId="1785" totalsRowDxfId="1784"/>
    <tableColumn id="15493" xr3:uid="{7A332570-EB84-49FC-8CB2-457C73A04489}" name="Column15472" dataDxfId="1783" totalsRowDxfId="1782"/>
    <tableColumn id="15494" xr3:uid="{83F586A7-7C7C-4FB4-9CE7-D8A2EAF6C089}" name="Column15473" dataDxfId="1781" totalsRowDxfId="1780"/>
    <tableColumn id="15495" xr3:uid="{3E7E8535-9709-4976-8876-CD1FC8722404}" name="Column15474" dataDxfId="1779" totalsRowDxfId="1778"/>
    <tableColumn id="15496" xr3:uid="{0C3FD9EE-D5F5-4140-9CEE-13B416255679}" name="Column15475" dataDxfId="1777" totalsRowDxfId="1776"/>
    <tableColumn id="15497" xr3:uid="{01A4B269-6B88-4EFD-AE87-B0A4B99D5ABB}" name="Column15476" dataDxfId="1775" totalsRowDxfId="1774"/>
    <tableColumn id="15498" xr3:uid="{9EDB5590-1838-4820-9C0A-9385D604C3E9}" name="Column15477" dataDxfId="1773" totalsRowDxfId="1772"/>
    <tableColumn id="15499" xr3:uid="{1B126ACA-BBA1-4F4E-B92B-EB0FAD94C38D}" name="Column15478" dataDxfId="1771" totalsRowDxfId="1770"/>
    <tableColumn id="15500" xr3:uid="{A1953244-62E4-4069-A568-72A14A8CD139}" name="Column15479" dataDxfId="1769" totalsRowDxfId="1768"/>
    <tableColumn id="15501" xr3:uid="{F811B609-88C0-43EB-BDBA-7DAFB6A5EC4F}" name="Column15480" dataDxfId="1767" totalsRowDxfId="1766"/>
    <tableColumn id="15502" xr3:uid="{517336DE-98D7-4317-8EEA-AE825C932061}" name="Column15481" dataDxfId="1765" totalsRowDxfId="1764"/>
    <tableColumn id="15503" xr3:uid="{E3732C38-6F82-4701-80F9-1615F5BB1ED6}" name="Column15482" dataDxfId="1763" totalsRowDxfId="1762"/>
    <tableColumn id="15504" xr3:uid="{FCDB6BFF-EB0F-47F7-B1F8-B6FE134BA738}" name="Column15483" dataDxfId="1761" totalsRowDxfId="1760"/>
    <tableColumn id="15505" xr3:uid="{B6DE2EBF-3382-4DA0-80F4-BD2E645AD474}" name="Column15484" dataDxfId="1759" totalsRowDxfId="1758"/>
    <tableColumn id="15506" xr3:uid="{C703803E-EAFF-4DD7-8897-232C456F4984}" name="Column15485" dataDxfId="1757" totalsRowDxfId="1756"/>
    <tableColumn id="15507" xr3:uid="{F60871E0-56D7-4ED3-A71C-3B7205DF8BE9}" name="Column15486" dataDxfId="1755" totalsRowDxfId="1754"/>
    <tableColumn id="15508" xr3:uid="{0CC43454-245A-4696-B962-C647EA31BEEC}" name="Column15487" dataDxfId="1753" totalsRowDxfId="1752"/>
    <tableColumn id="15509" xr3:uid="{6C0B31BC-1321-4128-BC28-8A5497D3F9D7}" name="Column15488" dataDxfId="1751" totalsRowDxfId="1750"/>
    <tableColumn id="15510" xr3:uid="{61D3D7EA-FFD0-452F-A0C5-1EA5667FC124}" name="Column15489" dataDxfId="1749" totalsRowDxfId="1748"/>
    <tableColumn id="15511" xr3:uid="{1BB5B74F-310B-4FF7-AEFD-C83120396E95}" name="Column15490" dataDxfId="1747" totalsRowDxfId="1746"/>
    <tableColumn id="15512" xr3:uid="{1D081589-2969-4C00-AE9C-DD96644082E3}" name="Column15491" dataDxfId="1745" totalsRowDxfId="1744"/>
    <tableColumn id="15513" xr3:uid="{FA3F1146-4D1C-4529-8EA6-A89F5ABF5863}" name="Column15492" dataDxfId="1743" totalsRowDxfId="1742"/>
    <tableColumn id="15514" xr3:uid="{1F28A4D9-ACCF-48EC-B306-C787358EE512}" name="Column15493" dataDxfId="1741" totalsRowDxfId="1740"/>
    <tableColumn id="15515" xr3:uid="{DA104205-825F-4A5B-B1B1-7ECBEF52A6AA}" name="Column15494" dataDxfId="1739" totalsRowDxfId="1738"/>
    <tableColumn id="15516" xr3:uid="{9C3733CF-3F95-40DB-8B79-B1B9E4FC92C0}" name="Column15495" dataDxfId="1737" totalsRowDxfId="1736"/>
    <tableColumn id="15517" xr3:uid="{0451687D-E58D-4F64-9301-E46D800945A3}" name="Column15496" dataDxfId="1735" totalsRowDxfId="1734"/>
    <tableColumn id="15518" xr3:uid="{86497B23-0AB0-4950-82CD-8446046E7A62}" name="Column15497" dataDxfId="1733" totalsRowDxfId="1732"/>
    <tableColumn id="15519" xr3:uid="{E5C0F677-B7E5-44CF-A8BE-6A0F17C16CCD}" name="Column15498" dataDxfId="1731" totalsRowDxfId="1730"/>
    <tableColumn id="15520" xr3:uid="{AA29BE16-7803-4E79-ADC1-BC93467506ED}" name="Column15499" dataDxfId="1729" totalsRowDxfId="1728"/>
    <tableColumn id="15521" xr3:uid="{5A765F87-44D6-426F-BFFB-9513C942DCBE}" name="Column15500" dataDxfId="1727" totalsRowDxfId="1726"/>
    <tableColumn id="15522" xr3:uid="{DDB07A40-F8CC-4227-96E8-BE6B50E972AE}" name="Column15501" dataDxfId="1725" totalsRowDxfId="1724"/>
    <tableColumn id="15523" xr3:uid="{C32AE239-C131-41CB-9A7C-71891F36A197}" name="Column15502" dataDxfId="1723" totalsRowDxfId="1722"/>
    <tableColumn id="15524" xr3:uid="{D903CACA-8738-47CE-9E37-2820764A2295}" name="Column15503" dataDxfId="1721" totalsRowDxfId="1720"/>
    <tableColumn id="15525" xr3:uid="{042BB620-27A7-498A-96D6-371680F68CA6}" name="Column15504" dataDxfId="1719" totalsRowDxfId="1718"/>
    <tableColumn id="15526" xr3:uid="{004DAB2C-593D-44DA-8BF0-EA94A193E51F}" name="Column15505" dataDxfId="1717" totalsRowDxfId="1716"/>
    <tableColumn id="15527" xr3:uid="{EBEC3074-E314-48E8-B39A-2C06BC06FD42}" name="Column15506" dataDxfId="1715" totalsRowDxfId="1714"/>
    <tableColumn id="15528" xr3:uid="{618CBD73-CF76-4D93-85FF-DA6AEEF0A942}" name="Column15507" dataDxfId="1713" totalsRowDxfId="1712"/>
    <tableColumn id="15529" xr3:uid="{9B3C16FC-11D5-4D36-9F66-730E14DD6192}" name="Column15508" dataDxfId="1711" totalsRowDxfId="1710"/>
    <tableColumn id="15530" xr3:uid="{45AB491D-46F5-467E-B7E9-DEBB3D1FC21A}" name="Column15509" dataDxfId="1709" totalsRowDxfId="1708"/>
    <tableColumn id="15531" xr3:uid="{528BBC31-7FA2-4BE7-B96F-1099557A6AB1}" name="Column15510" dataDxfId="1707" totalsRowDxfId="1706"/>
    <tableColumn id="15532" xr3:uid="{AA20220A-60D8-41E2-A1A0-ACF20587EA22}" name="Column15511" dataDxfId="1705" totalsRowDxfId="1704"/>
    <tableColumn id="15533" xr3:uid="{BFF273AA-BBE3-4698-AAF8-ECAFE077AC5B}" name="Column15512" dataDxfId="1703" totalsRowDxfId="1702"/>
    <tableColumn id="15534" xr3:uid="{2EDB48B9-AB21-434F-B4C0-2465876784EE}" name="Column15513" dataDxfId="1701" totalsRowDxfId="1700"/>
    <tableColumn id="15535" xr3:uid="{F6A47D9A-860D-448E-975D-973FEC9A7C67}" name="Column15514" dataDxfId="1699" totalsRowDxfId="1698"/>
    <tableColumn id="15536" xr3:uid="{04ABB1AA-F2F9-4F51-8BE8-BB6F80D41A14}" name="Column15515" dataDxfId="1697" totalsRowDxfId="1696"/>
    <tableColumn id="15537" xr3:uid="{B2D74EA5-8043-45E9-A53E-FAEED565E138}" name="Column15516" dataDxfId="1695" totalsRowDxfId="1694"/>
    <tableColumn id="15538" xr3:uid="{E5C04136-31C6-4916-930B-A9C721AC55DB}" name="Column15517" dataDxfId="1693" totalsRowDxfId="1692"/>
    <tableColumn id="15539" xr3:uid="{5AA6CD82-94C6-40F7-8CCB-6D82588E018E}" name="Column15518" dataDxfId="1691" totalsRowDxfId="1690"/>
    <tableColumn id="15540" xr3:uid="{2C9B77CE-BA28-4E74-AFEA-C93523582329}" name="Column15519" dataDxfId="1689" totalsRowDxfId="1688"/>
    <tableColumn id="15541" xr3:uid="{87EFA3E0-C841-4027-88EB-9C8B2BDBC46A}" name="Column15520" dataDxfId="1687" totalsRowDxfId="1686"/>
    <tableColumn id="15542" xr3:uid="{192268BB-90D2-4A4C-8A32-6CCFD17C9D3F}" name="Column15521" dataDxfId="1685" totalsRowDxfId="1684"/>
    <tableColumn id="15543" xr3:uid="{2E6968E8-6D43-4D7A-8D94-58BC23E7AF36}" name="Column15522" dataDxfId="1683" totalsRowDxfId="1682"/>
    <tableColumn id="15544" xr3:uid="{CA01EF83-188C-428E-B353-0CD81C2CCF45}" name="Column15523" dataDxfId="1681" totalsRowDxfId="1680"/>
    <tableColumn id="15545" xr3:uid="{CDA2BAF1-53CD-468E-98F7-B2023980C651}" name="Column15524" dataDxfId="1679" totalsRowDxfId="1678"/>
    <tableColumn id="15546" xr3:uid="{6EB7FBF9-E011-4498-BE96-4DB9EC7F1ACF}" name="Column15525" dataDxfId="1677" totalsRowDxfId="1676"/>
    <tableColumn id="15547" xr3:uid="{3FED9094-F48E-42F0-B164-6295DC66953A}" name="Column15526" dataDxfId="1675" totalsRowDxfId="1674"/>
    <tableColumn id="15548" xr3:uid="{D4042401-B9A2-4752-91C5-12DBFCD15781}" name="Column15527" dataDxfId="1673" totalsRowDxfId="1672"/>
    <tableColumn id="15549" xr3:uid="{F30DAF4A-CDEE-4E60-98DE-5D403D92BB04}" name="Column15528" dataDxfId="1671" totalsRowDxfId="1670"/>
    <tableColumn id="15550" xr3:uid="{B27E1F06-6647-4310-82B0-88E4B74BAA57}" name="Column15529" dataDxfId="1669" totalsRowDxfId="1668"/>
    <tableColumn id="15551" xr3:uid="{66B91A04-6F48-402A-929F-0661EC3747D6}" name="Column15530" dataDxfId="1667" totalsRowDxfId="1666"/>
    <tableColumn id="15552" xr3:uid="{D877D058-2BA4-4C77-9F87-034C9CB4B56D}" name="Column15531" dataDxfId="1665" totalsRowDxfId="1664"/>
    <tableColumn id="15553" xr3:uid="{23446E98-FFFB-4559-A666-FC3426E7A67F}" name="Column15532" dataDxfId="1663" totalsRowDxfId="1662"/>
    <tableColumn id="15554" xr3:uid="{C1D9E8FC-8300-4CEA-9660-EE489340DD5C}" name="Column15533" dataDxfId="1661" totalsRowDxfId="1660"/>
    <tableColumn id="15555" xr3:uid="{7F060B18-4B93-48BB-AC3B-433FBA1ADA11}" name="Column15534" dataDxfId="1659" totalsRowDxfId="1658"/>
    <tableColumn id="15556" xr3:uid="{E2A55747-1673-468D-BC37-885C35B3446B}" name="Column15535" dataDxfId="1657" totalsRowDxfId="1656"/>
    <tableColumn id="15557" xr3:uid="{660AA143-81C2-4B60-BD68-E8CA4187DABE}" name="Column15536" dataDxfId="1655" totalsRowDxfId="1654"/>
    <tableColumn id="15558" xr3:uid="{C9C3C251-FD60-4FE5-AC66-A51859E3903A}" name="Column15537" dataDxfId="1653" totalsRowDxfId="1652"/>
    <tableColumn id="15559" xr3:uid="{11B685C7-9D00-4F25-8DA1-50EED5DB04D8}" name="Column15538" dataDxfId="1651" totalsRowDxfId="1650"/>
    <tableColumn id="15560" xr3:uid="{D468C669-7F45-4829-9BB3-C0959D7C7E1E}" name="Column15539" dataDxfId="1649" totalsRowDxfId="1648"/>
    <tableColumn id="15561" xr3:uid="{E8903901-95C9-4EC0-B954-4697BBAE9AF8}" name="Column15540" dataDxfId="1647" totalsRowDxfId="1646"/>
    <tableColumn id="15562" xr3:uid="{4497DC20-E17F-463E-9655-8191C9EEAB3B}" name="Column15541" dataDxfId="1645" totalsRowDxfId="1644"/>
    <tableColumn id="15563" xr3:uid="{E9E63C54-6D1A-48AB-8185-C4AE8B4DC4F8}" name="Column15542" dataDxfId="1643" totalsRowDxfId="1642"/>
    <tableColumn id="15564" xr3:uid="{DCD0920B-9CEE-446B-A1FD-0645E104A5B0}" name="Column15543" dataDxfId="1641" totalsRowDxfId="1640"/>
    <tableColumn id="15565" xr3:uid="{C69EF6C6-C6FF-4A12-98DC-5FD1DD8F6087}" name="Column15544" dataDxfId="1639" totalsRowDxfId="1638"/>
    <tableColumn id="15566" xr3:uid="{5A7196EC-2FC1-4C53-BF1F-8BB6E489C3ED}" name="Column15545" dataDxfId="1637" totalsRowDxfId="1636"/>
    <tableColumn id="15567" xr3:uid="{9AED3999-C307-414F-A280-E431550A80C6}" name="Column15546" dataDxfId="1635" totalsRowDxfId="1634"/>
    <tableColumn id="15568" xr3:uid="{4C6FEDD9-743A-4F12-91AC-65DDB4AC7480}" name="Column15547" dataDxfId="1633" totalsRowDxfId="1632"/>
    <tableColumn id="15569" xr3:uid="{D8B8035E-07E3-4132-841B-6BA773C4DCEA}" name="Column15548" dataDxfId="1631" totalsRowDxfId="1630"/>
    <tableColumn id="15570" xr3:uid="{03044963-1601-4D71-BB0C-333609D1B4DF}" name="Column15549" dataDxfId="1629" totalsRowDxfId="1628"/>
    <tableColumn id="15571" xr3:uid="{89760864-4DD2-46AE-A0C7-B1C30D6B427C}" name="Column15550" dataDxfId="1627" totalsRowDxfId="1626"/>
    <tableColumn id="15572" xr3:uid="{3D9D27B1-00B8-48D0-A8FF-923307DCC76E}" name="Column15551" dataDxfId="1625" totalsRowDxfId="1624"/>
    <tableColumn id="15573" xr3:uid="{FC45D60B-9B10-4C4E-A39C-EAECA568B7D5}" name="Column15552" dataDxfId="1623" totalsRowDxfId="1622"/>
    <tableColumn id="15574" xr3:uid="{4FA788E0-9245-476B-B6FB-7599177488DC}" name="Column15553" dataDxfId="1621" totalsRowDxfId="1620"/>
    <tableColumn id="15575" xr3:uid="{A8D5B42B-9238-43F9-826F-F6B574001E14}" name="Column15554" dataDxfId="1619" totalsRowDxfId="1618"/>
    <tableColumn id="15576" xr3:uid="{4497493D-5D98-4395-9E97-5B87EE3DB2FD}" name="Column15555" dataDxfId="1617" totalsRowDxfId="1616"/>
    <tableColumn id="15577" xr3:uid="{356AD135-40AC-4DA4-A951-25A328091B4B}" name="Column15556" dataDxfId="1615" totalsRowDxfId="1614"/>
    <tableColumn id="15578" xr3:uid="{571913CB-D652-4C1E-8110-1754752251C5}" name="Column15557" dataDxfId="1613" totalsRowDxfId="1612"/>
    <tableColumn id="15579" xr3:uid="{1A3F82AF-028F-4E30-A8D7-CA8DD1C5044E}" name="Column15558" dataDxfId="1611" totalsRowDxfId="1610"/>
    <tableColumn id="15580" xr3:uid="{2A3B7781-475A-49FA-AACE-5B0A1D03ECFF}" name="Column15559" dataDxfId="1609" totalsRowDxfId="1608"/>
    <tableColumn id="15581" xr3:uid="{4105D9D0-2A6B-4606-8D2A-DED2333D5F9C}" name="Column15560" dataDxfId="1607" totalsRowDxfId="1606"/>
    <tableColumn id="15582" xr3:uid="{4DB9CAC3-F508-4346-8058-47EA2D3EF7E4}" name="Column15561" dataDxfId="1605" totalsRowDxfId="1604"/>
    <tableColumn id="15583" xr3:uid="{67500F1D-8DFE-475C-A774-AFF85397D152}" name="Column15562" dataDxfId="1603" totalsRowDxfId="1602"/>
    <tableColumn id="15584" xr3:uid="{91BB711C-5215-41F6-9798-815C527EB81F}" name="Column15563" dataDxfId="1601" totalsRowDxfId="1600"/>
    <tableColumn id="15585" xr3:uid="{1784362B-6E0E-42B8-8570-C554709387D3}" name="Column15564" dataDxfId="1599" totalsRowDxfId="1598"/>
    <tableColumn id="15586" xr3:uid="{9FF116DD-1A3D-47FE-9B9B-02AEC1FAD760}" name="Column15565" dataDxfId="1597" totalsRowDxfId="1596"/>
    <tableColumn id="15587" xr3:uid="{79F381D8-84C5-4C82-9867-6DA5C0548C9B}" name="Column15566" dataDxfId="1595" totalsRowDxfId="1594"/>
    <tableColumn id="15588" xr3:uid="{4266504E-1C5C-4A54-83E9-8912A222F7A0}" name="Column15567" dataDxfId="1593" totalsRowDxfId="1592"/>
    <tableColumn id="15589" xr3:uid="{5F56B9A7-2F55-4DD1-A219-627EEFF4AA98}" name="Column15568" dataDxfId="1591" totalsRowDxfId="1590"/>
    <tableColumn id="15590" xr3:uid="{0C24D6EA-E18A-4E3C-9955-75F11DE9EE24}" name="Column15569" dataDxfId="1589" totalsRowDxfId="1588"/>
    <tableColumn id="15591" xr3:uid="{9D634B84-4C8F-486D-8B83-1FF9C2F77999}" name="Column15570" dataDxfId="1587" totalsRowDxfId="1586"/>
    <tableColumn id="15592" xr3:uid="{8F1DAA1A-A71A-4198-B363-2973063EC5A8}" name="Column15571" dataDxfId="1585" totalsRowDxfId="1584"/>
    <tableColumn id="15593" xr3:uid="{1495A478-E9A4-4203-A8A5-0E1A20F2FD5B}" name="Column15572" dataDxfId="1583" totalsRowDxfId="1582"/>
    <tableColumn id="15594" xr3:uid="{BFF362CB-35D6-4475-80D6-E97B1DFCA1AB}" name="Column15573" dataDxfId="1581" totalsRowDxfId="1580"/>
    <tableColumn id="15595" xr3:uid="{C079F92F-256A-4FC5-A969-18F48324BE44}" name="Column15574" dataDxfId="1579" totalsRowDxfId="1578"/>
    <tableColumn id="15596" xr3:uid="{4E21CC72-30E4-487D-8FA0-0E1B9E9FB76F}" name="Column15575" dataDxfId="1577" totalsRowDxfId="1576"/>
    <tableColumn id="15597" xr3:uid="{8BF3287C-8E4E-4154-A303-AB864D81F17B}" name="Column15576" dataDxfId="1575" totalsRowDxfId="1574"/>
    <tableColumn id="15598" xr3:uid="{F7B830BB-DF90-4A91-97A1-143AD59A2445}" name="Column15577" dataDxfId="1573" totalsRowDxfId="1572"/>
    <tableColumn id="15599" xr3:uid="{6D8E20AA-3331-421A-B327-A0B24757FA92}" name="Column15578" dataDxfId="1571" totalsRowDxfId="1570"/>
    <tableColumn id="15600" xr3:uid="{72561D24-E90A-4A7C-B03E-2C169D73D32E}" name="Column15579" dataDxfId="1569" totalsRowDxfId="1568"/>
    <tableColumn id="15601" xr3:uid="{2E63BDCA-2D55-437E-AAC9-678ED0C05923}" name="Column15580" dataDxfId="1567" totalsRowDxfId="1566"/>
    <tableColumn id="15602" xr3:uid="{718A6865-515A-4978-AC82-A68892261DEB}" name="Column15581" dataDxfId="1565" totalsRowDxfId="1564"/>
    <tableColumn id="15603" xr3:uid="{A6DA8C2A-6C24-4222-8BB2-3E41A3BD08AB}" name="Column15582" dataDxfId="1563" totalsRowDxfId="1562"/>
    <tableColumn id="15604" xr3:uid="{70F34B1E-6C2C-442E-922F-FB62D53140C8}" name="Column15583" dataDxfId="1561" totalsRowDxfId="1560"/>
    <tableColumn id="15605" xr3:uid="{FF68532B-B49C-4DE5-86E9-8EE13C6B394F}" name="Column15584" dataDxfId="1559" totalsRowDxfId="1558"/>
    <tableColumn id="15606" xr3:uid="{A781ECE5-2A05-47F2-A3D7-9BA2E4BB185F}" name="Column15585" dataDxfId="1557" totalsRowDxfId="1556"/>
    <tableColumn id="15607" xr3:uid="{3B2EBBD1-7DBA-41E1-BA88-5A5BE434D815}" name="Column15586" dataDxfId="1555" totalsRowDxfId="1554"/>
    <tableColumn id="15608" xr3:uid="{120C0337-AD01-4E64-B2B0-C2843AB01C2A}" name="Column15587" dataDxfId="1553" totalsRowDxfId="1552"/>
    <tableColumn id="15609" xr3:uid="{AB154302-4888-46D3-9433-2942EBE46E2A}" name="Column15588" dataDxfId="1551" totalsRowDxfId="1550"/>
    <tableColumn id="15610" xr3:uid="{BAC9FEE2-AEAA-4B50-AFA9-2D10896A4F5D}" name="Column15589" dataDxfId="1549" totalsRowDxfId="1548"/>
    <tableColumn id="15611" xr3:uid="{A8A0EAF1-D18A-4DEA-80A5-1363B4048540}" name="Column15590" dataDxfId="1547" totalsRowDxfId="1546"/>
    <tableColumn id="15612" xr3:uid="{53648556-5E51-436E-98C6-DBBD23856ED1}" name="Column15591" dataDxfId="1545" totalsRowDxfId="1544"/>
    <tableColumn id="15613" xr3:uid="{500280E8-CB4E-4A77-A683-11AF2B54E9A3}" name="Column15592" dataDxfId="1543" totalsRowDxfId="1542"/>
    <tableColumn id="15614" xr3:uid="{F2E8FBF5-72A3-4046-9F8F-C383A75CDCF2}" name="Column15593" dataDxfId="1541" totalsRowDxfId="1540"/>
    <tableColumn id="15615" xr3:uid="{24A0F782-BBAE-4828-AC09-8804CA29CB92}" name="Column15594" dataDxfId="1539" totalsRowDxfId="1538"/>
    <tableColumn id="15616" xr3:uid="{C0A73A2B-9951-4BE4-BD3C-A779D90BA798}" name="Column15595" dataDxfId="1537" totalsRowDxfId="1536"/>
    <tableColumn id="15617" xr3:uid="{8061627C-4EE0-4182-AEF2-3B755BBD8DA2}" name="Column15596" dataDxfId="1535" totalsRowDxfId="1534"/>
    <tableColumn id="15618" xr3:uid="{F419B2F2-7995-4314-A6CA-8DBA49CF5437}" name="Column15597" dataDxfId="1533" totalsRowDxfId="1532"/>
    <tableColumn id="15619" xr3:uid="{4A026DCD-C689-4CA4-A8CF-F35D13B881D6}" name="Column15598" dataDxfId="1531" totalsRowDxfId="1530"/>
    <tableColumn id="15620" xr3:uid="{90BC28BB-1A91-4800-94E5-B0EFAE7B323F}" name="Column15599" dataDxfId="1529" totalsRowDxfId="1528"/>
    <tableColumn id="15621" xr3:uid="{FB1B2A03-6E12-4E92-80B8-6F24984036F8}" name="Column15600" dataDxfId="1527" totalsRowDxfId="1526"/>
    <tableColumn id="15622" xr3:uid="{623FD705-0A42-4E96-BEE2-FEF6C7CC6628}" name="Column15601" dataDxfId="1525" totalsRowDxfId="1524"/>
    <tableColumn id="15623" xr3:uid="{DE5AE8E5-304A-4B7A-94F7-6F7F3784D1BC}" name="Column15602" dataDxfId="1523" totalsRowDxfId="1522"/>
    <tableColumn id="15624" xr3:uid="{661F2FEB-3936-426E-A0F2-2A3133970E3C}" name="Column15603" dataDxfId="1521" totalsRowDxfId="1520"/>
    <tableColumn id="15625" xr3:uid="{A76DCD2B-CA54-4E8B-B53A-F22595CA768F}" name="Column15604" dataDxfId="1519" totalsRowDxfId="1518"/>
    <tableColumn id="15626" xr3:uid="{984BCA26-23C2-4C25-BCDD-D6F5FC119FC3}" name="Column15605" dataDxfId="1517" totalsRowDxfId="1516"/>
    <tableColumn id="15627" xr3:uid="{6B16486F-A551-450E-87DA-3A45DAEE734B}" name="Column15606" dataDxfId="1515" totalsRowDxfId="1514"/>
    <tableColumn id="15628" xr3:uid="{E3F95EE8-D391-4BC6-ADB8-13976B84D118}" name="Column15607" dataDxfId="1513" totalsRowDxfId="1512"/>
    <tableColumn id="15629" xr3:uid="{07AF7611-65DE-44B6-A65E-A19088D7CF0B}" name="Column15608" dataDxfId="1511" totalsRowDxfId="1510"/>
    <tableColumn id="15630" xr3:uid="{A7B93407-5978-4D07-BC5F-64385A17B683}" name="Column15609" dataDxfId="1509" totalsRowDxfId="1508"/>
    <tableColumn id="15631" xr3:uid="{A85123A3-F0A6-497E-8094-EDF9D66AFBE9}" name="Column15610" dataDxfId="1507" totalsRowDxfId="1506"/>
    <tableColumn id="15632" xr3:uid="{24811C76-BC74-4FE4-AE20-7798A896DF44}" name="Column15611" dataDxfId="1505" totalsRowDxfId="1504"/>
    <tableColumn id="15633" xr3:uid="{2F89989A-0F53-4086-8714-0C62CA4610B3}" name="Column15612" dataDxfId="1503" totalsRowDxfId="1502"/>
    <tableColumn id="15634" xr3:uid="{875433D0-0A2D-4BDC-8521-26611ACB6ED0}" name="Column15613" dataDxfId="1501" totalsRowDxfId="1500"/>
    <tableColumn id="15635" xr3:uid="{D17E85A7-F7A4-4EED-85B5-D5E9C10CD5DA}" name="Column15614" dataDxfId="1499" totalsRowDxfId="1498"/>
    <tableColumn id="15636" xr3:uid="{4B917BDB-44FB-4B6C-86F0-5EB66D5B9D35}" name="Column15615" dataDxfId="1497" totalsRowDxfId="1496"/>
    <tableColumn id="15637" xr3:uid="{4743302E-2BD6-465C-8F4F-56D8BD5921B9}" name="Column15616" dataDxfId="1495" totalsRowDxfId="1494"/>
    <tableColumn id="15638" xr3:uid="{72B90C2B-BCD5-4443-A794-8E644342F19E}" name="Column15617" dataDxfId="1493" totalsRowDxfId="1492"/>
    <tableColumn id="15639" xr3:uid="{1A1035AD-6430-473E-94B4-061FF01F60A2}" name="Column15618" dataDxfId="1491" totalsRowDxfId="1490"/>
    <tableColumn id="15640" xr3:uid="{9CA53302-4DB6-46EB-B2A4-157ABC9BF9CA}" name="Column15619" dataDxfId="1489" totalsRowDxfId="1488"/>
    <tableColumn id="15641" xr3:uid="{330D6CF6-5E0B-470A-AEB4-CD50670EE222}" name="Column15620" dataDxfId="1487" totalsRowDxfId="1486"/>
    <tableColumn id="15642" xr3:uid="{E0310E54-1132-453F-9007-AEE2A606065C}" name="Column15621" dataDxfId="1485" totalsRowDxfId="1484"/>
    <tableColumn id="15643" xr3:uid="{F0DF5366-6FFE-4BF4-8AE4-B6FE571AF869}" name="Column15622" dataDxfId="1483" totalsRowDxfId="1482"/>
    <tableColumn id="15644" xr3:uid="{A4E979BD-EA21-4A87-8417-C5271EA15196}" name="Column15623" dataDxfId="1481" totalsRowDxfId="1480"/>
    <tableColumn id="15645" xr3:uid="{06843992-59C0-4642-8E65-2B9812BECEAA}" name="Column15624" dataDxfId="1479" totalsRowDxfId="1478"/>
    <tableColumn id="15646" xr3:uid="{9BCDF01A-1D08-44F5-992E-0FEEB227A203}" name="Column15625" dataDxfId="1477" totalsRowDxfId="1476"/>
    <tableColumn id="15647" xr3:uid="{52DB30D4-865A-4B2B-B399-EA739F3473CB}" name="Column15626" dataDxfId="1475" totalsRowDxfId="1474"/>
    <tableColumn id="15648" xr3:uid="{F7A7DDF0-1AB1-4460-92BF-9C50009DAEAD}" name="Column15627" dataDxfId="1473" totalsRowDxfId="1472"/>
    <tableColumn id="15649" xr3:uid="{48CD8D40-57BA-4E50-8C18-ED94D24553CE}" name="Column15628" dataDxfId="1471" totalsRowDxfId="1470"/>
    <tableColumn id="15650" xr3:uid="{8DF57ABB-F661-447A-83E2-E746BE8AF315}" name="Column15629" dataDxfId="1469" totalsRowDxfId="1468"/>
    <tableColumn id="15651" xr3:uid="{A737C0D4-E762-48B8-B7D4-57435F677F22}" name="Column15630" dataDxfId="1467" totalsRowDxfId="1466"/>
    <tableColumn id="15652" xr3:uid="{B76D177D-4A85-41FB-A579-4DBD339DDB4C}" name="Column15631" dataDxfId="1465" totalsRowDxfId="1464"/>
    <tableColumn id="15653" xr3:uid="{E1CD562E-52EF-4726-B3B5-FABCA3D201A0}" name="Column15632" dataDxfId="1463" totalsRowDxfId="1462"/>
    <tableColumn id="15654" xr3:uid="{7B2B27F6-0E71-477B-8274-93D3EE91FA99}" name="Column15633" dataDxfId="1461" totalsRowDxfId="1460"/>
    <tableColumn id="15655" xr3:uid="{DBCB2F42-9966-451E-AD99-CF788D8FA637}" name="Column15634" dataDxfId="1459" totalsRowDxfId="1458"/>
    <tableColumn id="15656" xr3:uid="{4178AE4F-382B-4FB3-997A-ABD79ACC1BB3}" name="Column15635" dataDxfId="1457" totalsRowDxfId="1456"/>
    <tableColumn id="15657" xr3:uid="{13B87E78-52E4-467D-A246-D2A9A2806EA6}" name="Column15636" dataDxfId="1455" totalsRowDxfId="1454"/>
    <tableColumn id="15658" xr3:uid="{1D4CF183-7312-4BB1-8A0B-691E61E218BA}" name="Column15637" dataDxfId="1453" totalsRowDxfId="1452"/>
    <tableColumn id="15659" xr3:uid="{54C0C90D-E627-4C80-9FC6-91D4CF7A7BDC}" name="Column15638" dataDxfId="1451" totalsRowDxfId="1450"/>
    <tableColumn id="15660" xr3:uid="{3B469250-0C4D-4118-9B2B-216C4F62DD99}" name="Column15639" dataDxfId="1449" totalsRowDxfId="1448"/>
    <tableColumn id="15661" xr3:uid="{F5FA9E18-AEC6-4728-A7EB-E0A4D73CDA41}" name="Column15640" dataDxfId="1447" totalsRowDxfId="1446"/>
    <tableColumn id="15662" xr3:uid="{48AF0AE3-A067-4FD5-8323-328EECE95DE7}" name="Column15641" dataDxfId="1445" totalsRowDxfId="1444"/>
    <tableColumn id="15663" xr3:uid="{4A72DA2A-B299-446A-AFF0-7F0602406975}" name="Column15642" dataDxfId="1443" totalsRowDxfId="1442"/>
    <tableColumn id="15664" xr3:uid="{4579DD0F-C556-4AB5-BDEC-1DA196BCF221}" name="Column15643" dataDxfId="1441" totalsRowDxfId="1440"/>
    <tableColumn id="15665" xr3:uid="{A85AB6AB-0E70-4ADD-983E-F920EB8797BA}" name="Column15644" dataDxfId="1439" totalsRowDxfId="1438"/>
    <tableColumn id="15666" xr3:uid="{76A05DD8-22D3-4A0D-9562-0AD371200AB3}" name="Column15645" dataDxfId="1437" totalsRowDxfId="1436"/>
    <tableColumn id="15667" xr3:uid="{18559B96-8D28-453F-B681-E7D559AE7672}" name="Column15646" dataDxfId="1435" totalsRowDxfId="1434"/>
    <tableColumn id="15668" xr3:uid="{60CC1CBE-0345-47A3-9806-CC35D733A31B}" name="Column15647" dataDxfId="1433" totalsRowDxfId="1432"/>
    <tableColumn id="15669" xr3:uid="{B241FA6C-3F47-4D7F-932C-C1FA6D096504}" name="Column15648" dataDxfId="1431" totalsRowDxfId="1430"/>
    <tableColumn id="15670" xr3:uid="{9E72C1CE-D36A-4310-9D2A-949FADB0561F}" name="Column15649" dataDxfId="1429" totalsRowDxfId="1428"/>
    <tableColumn id="15671" xr3:uid="{96AB44AF-FD24-4021-82BE-5B4EE6D8FE25}" name="Column15650" dataDxfId="1427" totalsRowDxfId="1426"/>
    <tableColumn id="15672" xr3:uid="{20D1E1E4-C2BF-4B21-A00C-4DBA45E08948}" name="Column15651" dataDxfId="1425" totalsRowDxfId="1424"/>
    <tableColumn id="15673" xr3:uid="{679C7715-F7AD-44A5-B9B7-9AAD6BF0FF8D}" name="Column15652" dataDxfId="1423" totalsRowDxfId="1422"/>
    <tableColumn id="15674" xr3:uid="{69E47B4C-AA37-42A9-B20C-007DD6F43F76}" name="Column15653" dataDxfId="1421" totalsRowDxfId="1420"/>
    <tableColumn id="15675" xr3:uid="{28C08427-AD83-4B45-AB4F-8FF473541F3F}" name="Column15654" dataDxfId="1419" totalsRowDxfId="1418"/>
    <tableColumn id="15676" xr3:uid="{00C09448-5D06-4896-9E65-6C31323381AC}" name="Column15655" dataDxfId="1417" totalsRowDxfId="1416"/>
    <tableColumn id="15677" xr3:uid="{39A9870A-3286-4AA8-B5B8-8F117E7999AB}" name="Column15656" dataDxfId="1415" totalsRowDxfId="1414"/>
    <tableColumn id="15678" xr3:uid="{9F2596F7-FD45-473C-9678-A942C68395A3}" name="Column15657" dataDxfId="1413" totalsRowDxfId="1412"/>
    <tableColumn id="15679" xr3:uid="{CE3D1AB6-CA91-4000-A1CA-CBB4D611350A}" name="Column15658" dataDxfId="1411" totalsRowDxfId="1410"/>
    <tableColumn id="15680" xr3:uid="{73D79808-28B9-493D-92D8-F7C74471230F}" name="Column15659" dataDxfId="1409" totalsRowDxfId="1408"/>
    <tableColumn id="15681" xr3:uid="{E5133A0B-92DF-4C1F-9739-DE6B44BBD5C4}" name="Column15660" dataDxfId="1407" totalsRowDxfId="1406"/>
    <tableColumn id="15682" xr3:uid="{68E6483B-364D-44CA-BE0B-EC053C675086}" name="Column15661" dataDxfId="1405" totalsRowDxfId="1404"/>
    <tableColumn id="15683" xr3:uid="{57F4B14D-F275-4BCC-A001-6C7FE4BD3FA8}" name="Column15662" dataDxfId="1403" totalsRowDxfId="1402"/>
    <tableColumn id="15684" xr3:uid="{3C2FCDBC-429D-4E6F-AEFA-8BC41706DF80}" name="Column15663" dataDxfId="1401" totalsRowDxfId="1400"/>
    <tableColumn id="15685" xr3:uid="{AEEC98BA-A004-4B16-86B3-354C9CCC1908}" name="Column15664" dataDxfId="1399" totalsRowDxfId="1398"/>
    <tableColumn id="15686" xr3:uid="{F695A50E-A100-4853-9609-6421A26F890F}" name="Column15665" dataDxfId="1397" totalsRowDxfId="1396"/>
    <tableColumn id="15687" xr3:uid="{0F50BFFC-4BDD-4CB6-B0ED-6323DCD82AA7}" name="Column15666" dataDxfId="1395" totalsRowDxfId="1394"/>
    <tableColumn id="15688" xr3:uid="{B8489785-9398-4BDD-9C6A-8A0D4E248F51}" name="Column15667" dataDxfId="1393" totalsRowDxfId="1392"/>
    <tableColumn id="15689" xr3:uid="{53A1FCC3-EB80-4B57-9520-77ED066830D4}" name="Column15668" dataDxfId="1391" totalsRowDxfId="1390"/>
    <tableColumn id="15690" xr3:uid="{1C96DB65-B21E-4479-9B4B-9098FC2E3437}" name="Column15669" dataDxfId="1389" totalsRowDxfId="1388"/>
    <tableColumn id="15691" xr3:uid="{12919F79-2F3A-4F2E-AE4D-9DBBF9068836}" name="Column15670" dataDxfId="1387" totalsRowDxfId="1386"/>
    <tableColumn id="15692" xr3:uid="{E9345D3F-BD64-415C-9716-A0B7011D8C16}" name="Column15671" dataDxfId="1385" totalsRowDxfId="1384"/>
    <tableColumn id="15693" xr3:uid="{E82EC5B9-9FDD-4535-9621-5BD2CEF7C482}" name="Column15672" dataDxfId="1383" totalsRowDxfId="1382"/>
    <tableColumn id="15694" xr3:uid="{9C76E755-4297-45A9-A9F1-7DE463795000}" name="Column15673" dataDxfId="1381" totalsRowDxfId="1380"/>
    <tableColumn id="15695" xr3:uid="{D0EE8CD7-6916-4A92-89D9-867C051A30C0}" name="Column15674" dataDxfId="1379" totalsRowDxfId="1378"/>
    <tableColumn id="15696" xr3:uid="{7BA36DB8-065E-463D-BFF3-D351E5D51196}" name="Column15675" dataDxfId="1377" totalsRowDxfId="1376"/>
    <tableColumn id="15697" xr3:uid="{58756830-429A-41A4-8936-D4677D47FEEF}" name="Column15676" dataDxfId="1375" totalsRowDxfId="1374"/>
    <tableColumn id="15698" xr3:uid="{3CC972BA-9297-4D3A-8DCB-2609FA573397}" name="Column15677" dataDxfId="1373" totalsRowDxfId="1372"/>
    <tableColumn id="15699" xr3:uid="{09EAA50F-177E-4C8E-A503-B4DD15EF64BA}" name="Column15678" dataDxfId="1371" totalsRowDxfId="1370"/>
    <tableColumn id="15700" xr3:uid="{30BA264E-31DA-4F8E-BFD4-8273B35821AA}" name="Column15679" dataDxfId="1369" totalsRowDxfId="1368"/>
    <tableColumn id="15701" xr3:uid="{3E589F02-7367-4592-9490-9CD3453FC5B0}" name="Column15680" dataDxfId="1367" totalsRowDxfId="1366"/>
    <tableColumn id="15702" xr3:uid="{9B1B7CB2-1414-4A06-AC94-049DF2D52D49}" name="Column15681" dataDxfId="1365" totalsRowDxfId="1364"/>
    <tableColumn id="15703" xr3:uid="{C440EF64-24D0-4622-AD17-A5F13633CE62}" name="Column15682" dataDxfId="1363" totalsRowDxfId="1362"/>
    <tableColumn id="15704" xr3:uid="{0E435533-CC69-42D8-AF2B-98A129E622D3}" name="Column15683" dataDxfId="1361" totalsRowDxfId="1360"/>
    <tableColumn id="15705" xr3:uid="{F6849CE7-5D94-4ED1-90E1-D9DCD616C5AD}" name="Column15684" dataDxfId="1359" totalsRowDxfId="1358"/>
    <tableColumn id="15706" xr3:uid="{DE861254-258F-40C9-87A9-A20D84D15F46}" name="Column15685" dataDxfId="1357" totalsRowDxfId="1356"/>
    <tableColumn id="15707" xr3:uid="{A86E023B-C3F5-4FF0-A007-1BC3CC13EF93}" name="Column15686" dataDxfId="1355" totalsRowDxfId="1354"/>
    <tableColumn id="15708" xr3:uid="{01AAC97E-2074-49E1-BC22-9EA577206C16}" name="Column15687" dataDxfId="1353" totalsRowDxfId="1352"/>
    <tableColumn id="15709" xr3:uid="{36912CB5-BE45-444D-B974-7EB31B165834}" name="Column15688" dataDxfId="1351" totalsRowDxfId="1350"/>
    <tableColumn id="15710" xr3:uid="{8B3DBA4B-346A-4D16-93CB-9963D5E68C58}" name="Column15689" dataDxfId="1349" totalsRowDxfId="1348"/>
    <tableColumn id="15711" xr3:uid="{22F35246-9BB2-415D-972F-1519C8B8B121}" name="Column15690" dataDxfId="1347" totalsRowDxfId="1346"/>
    <tableColumn id="15712" xr3:uid="{BEE5D0B5-D923-4FDB-AC00-119B2ED9B450}" name="Column15691" dataDxfId="1345" totalsRowDxfId="1344"/>
    <tableColumn id="15713" xr3:uid="{4C965503-4CE9-4A5E-BEEA-01A8969DC5D7}" name="Column15692" dataDxfId="1343" totalsRowDxfId="1342"/>
    <tableColumn id="15714" xr3:uid="{D959CF29-AE21-42C7-936E-E3EBB760E286}" name="Column15693" dataDxfId="1341" totalsRowDxfId="1340"/>
    <tableColumn id="15715" xr3:uid="{9252C294-A3C8-4A15-9188-1EA6FEC08F3B}" name="Column15694" dataDxfId="1339" totalsRowDxfId="1338"/>
    <tableColumn id="15716" xr3:uid="{E596C73C-9B73-4966-ABE7-275A9D0D724E}" name="Column15695" dataDxfId="1337" totalsRowDxfId="1336"/>
    <tableColumn id="15717" xr3:uid="{5F5E2C36-72A7-4C6F-BB8C-D3325C9C1794}" name="Column15696" dataDxfId="1335" totalsRowDxfId="1334"/>
    <tableColumn id="15718" xr3:uid="{CA8F716A-2B54-4F5B-8CD0-57F8EB523BA4}" name="Column15697" dataDxfId="1333" totalsRowDxfId="1332"/>
    <tableColumn id="15719" xr3:uid="{3664ACED-A3BA-4145-A1F6-7A19BBC882EE}" name="Column15698" dataDxfId="1331" totalsRowDxfId="1330"/>
    <tableColumn id="15720" xr3:uid="{5415D5EF-BDF2-45CC-BE96-70B201D2FF24}" name="Column15699" dataDxfId="1329" totalsRowDxfId="1328"/>
    <tableColumn id="15721" xr3:uid="{E5B1FF51-7C1F-47DA-BAF9-E3263148EB10}" name="Column15700" dataDxfId="1327" totalsRowDxfId="1326"/>
    <tableColumn id="15722" xr3:uid="{6E2E8210-09E2-4D8A-8B33-75D7305EC23C}" name="Column15701" dataDxfId="1325" totalsRowDxfId="1324"/>
    <tableColumn id="15723" xr3:uid="{8EBD5CDF-1D57-4BBD-9318-744D1EBEF2DF}" name="Column15702" dataDxfId="1323" totalsRowDxfId="1322"/>
    <tableColumn id="15724" xr3:uid="{B80B0EFB-FD76-4315-9F9D-AD5362C31B9A}" name="Column15703" dataDxfId="1321" totalsRowDxfId="1320"/>
    <tableColumn id="15725" xr3:uid="{7EE71051-4CAD-438D-9BE7-134A91C5E0F1}" name="Column15704" dataDxfId="1319" totalsRowDxfId="1318"/>
    <tableColumn id="15726" xr3:uid="{CA1D5AD9-1F27-4B03-AA82-C6FE9E8A519C}" name="Column15705" dataDxfId="1317" totalsRowDxfId="1316"/>
    <tableColumn id="15727" xr3:uid="{05392FEB-337F-4EB7-B336-0A2C8488748F}" name="Column15706" dataDxfId="1315" totalsRowDxfId="1314"/>
    <tableColumn id="15728" xr3:uid="{88A65A6F-E3ED-4684-9B48-EE2B041B733C}" name="Column15707" dataDxfId="1313" totalsRowDxfId="1312"/>
    <tableColumn id="15729" xr3:uid="{B2E39EDE-A064-4D46-8E35-B68D6F59DD51}" name="Column15708" dataDxfId="1311" totalsRowDxfId="1310"/>
    <tableColumn id="15730" xr3:uid="{FB88E43C-FC93-48BF-998E-5E05A55A31E9}" name="Column15709" dataDxfId="1309" totalsRowDxfId="1308"/>
    <tableColumn id="15731" xr3:uid="{BADC4071-32D4-46D7-87A8-194754E4217E}" name="Column15710" dataDxfId="1307" totalsRowDxfId="1306"/>
    <tableColumn id="15732" xr3:uid="{A53AEDCA-41C8-4057-B05E-B9203B5E07E7}" name="Column15711" dataDxfId="1305" totalsRowDxfId="1304"/>
    <tableColumn id="15733" xr3:uid="{74B73650-CC14-4D40-8756-252034794330}" name="Column15712" dataDxfId="1303" totalsRowDxfId="1302"/>
    <tableColumn id="15734" xr3:uid="{BC4FDEE9-6ED1-434C-A02E-7DADFECEABEC}" name="Column15713" dataDxfId="1301" totalsRowDxfId="1300"/>
    <tableColumn id="15735" xr3:uid="{AC8A10F9-83C0-432B-B1F1-CAC7C3E98021}" name="Column15714" dataDxfId="1299" totalsRowDxfId="1298"/>
    <tableColumn id="15736" xr3:uid="{C0F9069E-D5A4-403E-A18A-7B81FE37EABE}" name="Column15715" dataDxfId="1297" totalsRowDxfId="1296"/>
    <tableColumn id="15737" xr3:uid="{CA66BD34-D5A4-48F3-9262-B76B14C61FD9}" name="Column15716" dataDxfId="1295" totalsRowDxfId="1294"/>
    <tableColumn id="15738" xr3:uid="{AA84A09E-F012-43AD-8006-6FBE51440299}" name="Column15717" dataDxfId="1293" totalsRowDxfId="1292"/>
    <tableColumn id="15739" xr3:uid="{FA3F1930-9527-4279-B4B7-FD28DBF9CCB9}" name="Column15718" dataDxfId="1291" totalsRowDxfId="1290"/>
    <tableColumn id="15740" xr3:uid="{26627B3A-B136-4390-BBD6-27D46832CC2A}" name="Column15719" dataDxfId="1289" totalsRowDxfId="1288"/>
    <tableColumn id="15741" xr3:uid="{EFA37188-64AD-41A9-8247-AE09E44AEC57}" name="Column15720" dataDxfId="1287" totalsRowDxfId="1286"/>
    <tableColumn id="15742" xr3:uid="{085D1FC5-55E5-4163-8909-C8C46BA8FAF5}" name="Column15721" dataDxfId="1285" totalsRowDxfId="1284"/>
    <tableColumn id="15743" xr3:uid="{D39A3BE6-9E93-4438-8674-9A7E3D2C3101}" name="Column15722" dataDxfId="1283" totalsRowDxfId="1282"/>
    <tableColumn id="15744" xr3:uid="{00A11578-0138-48ED-8947-9A45F22FFA58}" name="Column15723" dataDxfId="1281" totalsRowDxfId="1280"/>
    <tableColumn id="15745" xr3:uid="{4457244E-33D8-46C1-BD24-69935B8CADDD}" name="Column15724" dataDxfId="1279" totalsRowDxfId="1278"/>
    <tableColumn id="15746" xr3:uid="{E1A9428C-2994-4A83-A54C-B04AD6F71B2C}" name="Column15725" dataDxfId="1277" totalsRowDxfId="1276"/>
    <tableColumn id="15747" xr3:uid="{B519F980-A987-4AAD-B695-DC28A10A3207}" name="Column15726" dataDxfId="1275" totalsRowDxfId="1274"/>
    <tableColumn id="15748" xr3:uid="{9CC28B90-9F12-46B7-98A9-36FC96D8007C}" name="Column15727" dataDxfId="1273" totalsRowDxfId="1272"/>
    <tableColumn id="15749" xr3:uid="{169886F1-7EF5-4D9C-841E-E8BC6CD96A80}" name="Column15728" dataDxfId="1271" totalsRowDxfId="1270"/>
    <tableColumn id="15750" xr3:uid="{9E6B1ABB-7395-4FB6-BE0D-178106B575F8}" name="Column15729" dataDxfId="1269" totalsRowDxfId="1268"/>
    <tableColumn id="15751" xr3:uid="{EAFC6FD4-C794-43A9-BBA7-BDC426DFD9AA}" name="Column15730" dataDxfId="1267" totalsRowDxfId="1266"/>
    <tableColumn id="15752" xr3:uid="{CE8AB6BC-F11B-4F35-8650-7E6F5A973F06}" name="Column15731" dataDxfId="1265" totalsRowDxfId="1264"/>
    <tableColumn id="15753" xr3:uid="{E9D8CAB4-CE6B-4868-B3C1-AF196971095C}" name="Column15732" dataDxfId="1263" totalsRowDxfId="1262"/>
    <tableColumn id="15754" xr3:uid="{202EB5A7-3778-4984-96CC-FC31588FC658}" name="Column15733" dataDxfId="1261" totalsRowDxfId="1260"/>
    <tableColumn id="15755" xr3:uid="{3AE849F6-4097-40D1-A46F-412E00DD55CA}" name="Column15734" dataDxfId="1259" totalsRowDxfId="1258"/>
    <tableColumn id="15756" xr3:uid="{411A0F0F-5B30-4472-9BB1-890EC6C741BF}" name="Column15735" dataDxfId="1257" totalsRowDxfId="1256"/>
    <tableColumn id="15757" xr3:uid="{7F089B1F-A9A9-4D70-B93E-EEEF43FF5009}" name="Column15736" dataDxfId="1255" totalsRowDxfId="1254"/>
    <tableColumn id="15758" xr3:uid="{B7F70C4E-7736-42E4-8ED2-5AD5FCF4E366}" name="Column15737" dataDxfId="1253" totalsRowDxfId="1252"/>
    <tableColumn id="15759" xr3:uid="{6479384E-3054-40AB-969F-80046F955202}" name="Column15738" dataDxfId="1251" totalsRowDxfId="1250"/>
    <tableColumn id="15760" xr3:uid="{C2CFA93F-E99F-4DC0-9E35-2E9DE4999A87}" name="Column15739" dataDxfId="1249" totalsRowDxfId="1248"/>
    <tableColumn id="15761" xr3:uid="{37641C64-5C8C-42BF-98ED-536EDAACF8DF}" name="Column15740" dataDxfId="1247" totalsRowDxfId="1246"/>
    <tableColumn id="15762" xr3:uid="{184848C0-6A86-4B1D-BF1B-BD23BA374A5F}" name="Column15741" dataDxfId="1245" totalsRowDxfId="1244"/>
    <tableColumn id="15763" xr3:uid="{259F18D2-960B-4071-AD2E-90385394A7C6}" name="Column15742" dataDxfId="1243" totalsRowDxfId="1242"/>
    <tableColumn id="15764" xr3:uid="{11223762-1365-406F-88D2-270214CDD00A}" name="Column15743" dataDxfId="1241" totalsRowDxfId="1240"/>
    <tableColumn id="15765" xr3:uid="{7DDCA441-3876-4A10-9281-E74982B3E017}" name="Column15744" dataDxfId="1239" totalsRowDxfId="1238"/>
    <tableColumn id="15766" xr3:uid="{E0206383-7521-4080-B673-6942459E8440}" name="Column15745" dataDxfId="1237" totalsRowDxfId="1236"/>
    <tableColumn id="15767" xr3:uid="{D158CE51-224C-4386-A6CA-E91E5E4DA0CB}" name="Column15746" dataDxfId="1235" totalsRowDxfId="1234"/>
    <tableColumn id="15768" xr3:uid="{C2617E65-69E6-44E2-9F7A-AF6C8B13CB28}" name="Column15747" dataDxfId="1233" totalsRowDxfId="1232"/>
    <tableColumn id="15769" xr3:uid="{10C702C1-4F77-4F65-B596-B6A1CC953B01}" name="Column15748" dataDxfId="1231" totalsRowDxfId="1230"/>
    <tableColumn id="15770" xr3:uid="{C4240296-BDAD-4390-83E2-A66A5E6482F6}" name="Column15749" dataDxfId="1229" totalsRowDxfId="1228"/>
    <tableColumn id="15771" xr3:uid="{05FB379C-0F40-4A13-B215-6F4CFED84842}" name="Column15750" dataDxfId="1227" totalsRowDxfId="1226"/>
    <tableColumn id="15772" xr3:uid="{16E80BBE-04B7-4DDA-93BB-4320D8D08D75}" name="Column15751" dataDxfId="1225" totalsRowDxfId="1224"/>
    <tableColumn id="15773" xr3:uid="{FFF1C885-ED56-4AE4-A803-6C71A6538176}" name="Column15752" dataDxfId="1223" totalsRowDxfId="1222"/>
    <tableColumn id="15774" xr3:uid="{91EA2D6D-7731-493F-9230-454886749568}" name="Column15753" dataDxfId="1221" totalsRowDxfId="1220"/>
    <tableColumn id="15775" xr3:uid="{5F6CC210-F973-4FA8-AB4B-0EC3C733F256}" name="Column15754" dataDxfId="1219" totalsRowDxfId="1218"/>
    <tableColumn id="15776" xr3:uid="{CEA645D8-894F-4D46-A1B5-9D0B8B5FE70C}" name="Column15755" dataDxfId="1217" totalsRowDxfId="1216"/>
    <tableColumn id="15777" xr3:uid="{5C07D77C-35A7-4005-95C3-484B44C820D0}" name="Column15756" dataDxfId="1215" totalsRowDxfId="1214"/>
    <tableColumn id="15778" xr3:uid="{8C461A59-F835-4676-A06D-8A7AE7E6AE16}" name="Column15757" dataDxfId="1213" totalsRowDxfId="1212"/>
    <tableColumn id="15779" xr3:uid="{0D3EB661-2D76-4196-9A40-2FBC65E7117A}" name="Column15758" dataDxfId="1211" totalsRowDxfId="1210"/>
    <tableColumn id="15780" xr3:uid="{550B040F-A542-4A7F-A72C-D646C5C67679}" name="Column15759" dataDxfId="1209" totalsRowDxfId="1208"/>
    <tableColumn id="15781" xr3:uid="{1E9A6D63-6CFE-41D1-8A45-E062E2F86C4C}" name="Column15760" dataDxfId="1207" totalsRowDxfId="1206"/>
    <tableColumn id="15782" xr3:uid="{9936125F-5EAE-48BC-AE38-5FB7B54F33F9}" name="Column15761" dataDxfId="1205" totalsRowDxfId="1204"/>
    <tableColumn id="15783" xr3:uid="{A730E0FC-D320-4A90-B814-C020F333FFE1}" name="Column15762" dataDxfId="1203" totalsRowDxfId="1202"/>
    <tableColumn id="15784" xr3:uid="{38C49530-A74A-4134-BFD3-7661A1D58CCE}" name="Column15763" dataDxfId="1201" totalsRowDxfId="1200"/>
    <tableColumn id="15785" xr3:uid="{D7349A31-FC76-4E86-BAD6-05AAEA182CD2}" name="Column15764" dataDxfId="1199" totalsRowDxfId="1198"/>
    <tableColumn id="15786" xr3:uid="{90A37223-F6FB-483C-A4D8-3173E27063B4}" name="Column15765" dataDxfId="1197" totalsRowDxfId="1196"/>
    <tableColumn id="15787" xr3:uid="{DA6649D2-CAF3-4FCC-B62E-CFDEBD88F87A}" name="Column15766" dataDxfId="1195" totalsRowDxfId="1194"/>
    <tableColumn id="15788" xr3:uid="{7CC5E01B-1638-4B8A-BA0E-97B7BFC8D4C3}" name="Column15767" dataDxfId="1193" totalsRowDxfId="1192"/>
    <tableColumn id="15789" xr3:uid="{60D69BC3-2605-4B98-8691-10AAF1516B87}" name="Column15768" dataDxfId="1191" totalsRowDxfId="1190"/>
    <tableColumn id="15790" xr3:uid="{53BDDA8C-6336-4035-B465-A4F0729180B2}" name="Column15769" dataDxfId="1189" totalsRowDxfId="1188"/>
    <tableColumn id="15791" xr3:uid="{25477E90-8CEA-4E9C-9575-7571440F5AE8}" name="Column15770" dataDxfId="1187" totalsRowDxfId="1186"/>
    <tableColumn id="15792" xr3:uid="{0916AF6E-94AF-4CD4-9116-2ACF5ADEC0EC}" name="Column15771" dataDxfId="1185" totalsRowDxfId="1184"/>
    <tableColumn id="15793" xr3:uid="{06B55F24-0BC2-4E09-8D70-E8A130A36BAC}" name="Column15772" dataDxfId="1183" totalsRowDxfId="1182"/>
    <tableColumn id="15794" xr3:uid="{89A29BF5-DDA8-414A-A0CB-CE4D1FF417E7}" name="Column15773" dataDxfId="1181" totalsRowDxfId="1180"/>
    <tableColumn id="15795" xr3:uid="{D965BD3C-3FCA-47A6-9FC1-10775B6C8EE0}" name="Column15774" dataDxfId="1179" totalsRowDxfId="1178"/>
    <tableColumn id="15796" xr3:uid="{5083510F-99A6-43DD-BDDA-6A462A05B446}" name="Column15775" dataDxfId="1177" totalsRowDxfId="1176"/>
    <tableColumn id="15797" xr3:uid="{44480C48-D5A1-4B84-8AAD-B2EF19F2164C}" name="Column15776" dataDxfId="1175" totalsRowDxfId="1174"/>
    <tableColumn id="15798" xr3:uid="{936E55BF-CBF2-4680-A8C8-7E4BADA7D08B}" name="Column15777" dataDxfId="1173" totalsRowDxfId="1172"/>
    <tableColumn id="15799" xr3:uid="{FA6389F0-F73D-4B49-8C4E-E68CB892427F}" name="Column15778" dataDxfId="1171" totalsRowDxfId="1170"/>
    <tableColumn id="15800" xr3:uid="{F1D1D6AB-ED33-4B07-AC11-0A5520D118F6}" name="Column15779" dataDxfId="1169" totalsRowDxfId="1168"/>
    <tableColumn id="15801" xr3:uid="{63DCBF85-D643-4AF8-8B88-1EA54BB54579}" name="Column15780" dataDxfId="1167" totalsRowDxfId="1166"/>
    <tableColumn id="15802" xr3:uid="{BE78A8E0-9054-48F0-858A-4CC6C6ECC31D}" name="Column15781" dataDxfId="1165" totalsRowDxfId="1164"/>
    <tableColumn id="15803" xr3:uid="{8585C25D-62EE-4E7E-A4CE-0CCCC397EA4E}" name="Column15782" dataDxfId="1163" totalsRowDxfId="1162"/>
    <tableColumn id="15804" xr3:uid="{9760E454-C3AF-43AD-BC1E-97C798135694}" name="Column15783" dataDxfId="1161" totalsRowDxfId="1160"/>
    <tableColumn id="15805" xr3:uid="{D1939371-7045-4A7E-8074-ACF99FA7813D}" name="Column15784" dataDxfId="1159" totalsRowDxfId="1158"/>
    <tableColumn id="15806" xr3:uid="{5681317A-8BA7-4384-885D-AD3E8C3FCE38}" name="Column15785" dataDxfId="1157" totalsRowDxfId="1156"/>
    <tableColumn id="15807" xr3:uid="{D94C5591-74F6-40A6-94B0-A541FDF1A06F}" name="Column15786" dataDxfId="1155" totalsRowDxfId="1154"/>
    <tableColumn id="15808" xr3:uid="{49007A96-9641-4AC0-B007-A858BD56E441}" name="Column15787" dataDxfId="1153" totalsRowDxfId="1152"/>
    <tableColumn id="15809" xr3:uid="{6DCFC5F8-0A67-4EE9-9EBD-FC88A77E98C0}" name="Column15788" dataDxfId="1151" totalsRowDxfId="1150"/>
    <tableColumn id="15810" xr3:uid="{E380454B-1042-4075-8AF5-96B4DBD57B3B}" name="Column15789" dataDxfId="1149" totalsRowDxfId="1148"/>
    <tableColumn id="15811" xr3:uid="{15D77E45-0752-4DCA-A962-7B233BA88DA5}" name="Column15790" dataDxfId="1147" totalsRowDxfId="1146"/>
    <tableColumn id="15812" xr3:uid="{A051538C-DC84-413D-A68D-3680CBDCB557}" name="Column15791" dataDxfId="1145" totalsRowDxfId="1144"/>
    <tableColumn id="15813" xr3:uid="{484B425C-0C6B-44B3-AEDE-CDB22D0102FA}" name="Column15792" dataDxfId="1143" totalsRowDxfId="1142"/>
    <tableColumn id="15814" xr3:uid="{08FB61EF-94B7-43A1-9A2E-668ED0390E6C}" name="Column15793" dataDxfId="1141" totalsRowDxfId="1140"/>
    <tableColumn id="15815" xr3:uid="{1B8D63C3-DEDF-4F6E-AC3D-BA999C407AAF}" name="Column15794" dataDxfId="1139" totalsRowDxfId="1138"/>
    <tableColumn id="15816" xr3:uid="{29C6ADAF-C84C-49D4-B29B-313FE1FF72D6}" name="Column15795" dataDxfId="1137" totalsRowDxfId="1136"/>
    <tableColumn id="15817" xr3:uid="{479ED0CB-C7F8-4ECC-9CBF-88C57BC9834C}" name="Column15796" dataDxfId="1135" totalsRowDxfId="1134"/>
    <tableColumn id="15818" xr3:uid="{CEFA8174-115A-4C01-B99A-F805AB4380D5}" name="Column15797" dataDxfId="1133" totalsRowDxfId="1132"/>
    <tableColumn id="15819" xr3:uid="{F95A0536-BE3C-4EC3-B7F7-5E11EEE877CC}" name="Column15798" dataDxfId="1131" totalsRowDxfId="1130"/>
    <tableColumn id="15820" xr3:uid="{5E859B64-25FF-4070-875C-248AB8E9F389}" name="Column15799" dataDxfId="1129" totalsRowDxfId="1128"/>
    <tableColumn id="15821" xr3:uid="{A95B4BC2-5D4D-4CE1-A418-E81C56010755}" name="Column15800" dataDxfId="1127" totalsRowDxfId="1126"/>
    <tableColumn id="15822" xr3:uid="{DE005176-AFCB-4B6B-906E-984D8C682B17}" name="Column15801" dataDxfId="1125" totalsRowDxfId="1124"/>
    <tableColumn id="15823" xr3:uid="{D9F9BAE2-4B41-4159-9967-0BD1934100CA}" name="Column15802" dataDxfId="1123" totalsRowDxfId="1122"/>
    <tableColumn id="15824" xr3:uid="{3CCADC04-455F-4CE7-B8FB-3D5F6DBCDB9E}" name="Column15803" dataDxfId="1121" totalsRowDxfId="1120"/>
    <tableColumn id="15825" xr3:uid="{D2D9D34A-F4DB-4DF9-9A3E-3699877A4530}" name="Column15804" dataDxfId="1119" totalsRowDxfId="1118"/>
    <tableColumn id="15826" xr3:uid="{9DA30638-CE7A-4E13-B3BE-054E5933A549}" name="Column15805" dataDxfId="1117" totalsRowDxfId="1116"/>
    <tableColumn id="15827" xr3:uid="{14DE4EA8-8380-4F27-BF76-71AB83DEEB51}" name="Column15806" dataDxfId="1115" totalsRowDxfId="1114"/>
    <tableColumn id="15828" xr3:uid="{11DF9926-9E7B-4F1F-88C2-CFFE360CF02D}" name="Column15807" dataDxfId="1113" totalsRowDxfId="1112"/>
    <tableColumn id="15829" xr3:uid="{DB4F194A-9A6D-406F-BE03-C49452E1FC8B}" name="Column15808" dataDxfId="1111" totalsRowDxfId="1110"/>
    <tableColumn id="15830" xr3:uid="{B05CF13D-624C-4259-92A5-3B0610414ED1}" name="Column15809" dataDxfId="1109" totalsRowDxfId="1108"/>
    <tableColumn id="15831" xr3:uid="{BC2AD4CC-F98D-4593-A614-A1B4913B4F11}" name="Column15810" dataDxfId="1107" totalsRowDxfId="1106"/>
    <tableColumn id="15832" xr3:uid="{9347F7FE-80B0-46B2-989A-A3562639FF44}" name="Column15811" dataDxfId="1105" totalsRowDxfId="1104"/>
    <tableColumn id="15833" xr3:uid="{12B3A6ED-F5A6-48ED-A91B-E81D961B0370}" name="Column15812" dataDxfId="1103" totalsRowDxfId="1102"/>
    <tableColumn id="15834" xr3:uid="{AE58C01C-DE0A-4DCD-B5E9-336836DDA057}" name="Column15813" dataDxfId="1101" totalsRowDxfId="1100"/>
    <tableColumn id="15835" xr3:uid="{0CFE7791-221D-42C5-A5CF-8147A7760CC9}" name="Column15814" dataDxfId="1099" totalsRowDxfId="1098"/>
    <tableColumn id="15836" xr3:uid="{D6B3C9B9-6663-490A-A844-E71DFB864431}" name="Column15815" dataDxfId="1097" totalsRowDxfId="1096"/>
    <tableColumn id="15837" xr3:uid="{5262ED58-B137-4F99-B23E-3D611D96CF99}" name="Column15816" dataDxfId="1095" totalsRowDxfId="1094"/>
    <tableColumn id="15838" xr3:uid="{2EA24801-8299-49CF-A845-C62457D31420}" name="Column15817" dataDxfId="1093" totalsRowDxfId="1092"/>
    <tableColumn id="15839" xr3:uid="{A16987F5-BF0F-4334-BFCC-1735923AE9FA}" name="Column15818" dataDxfId="1091" totalsRowDxfId="1090"/>
    <tableColumn id="15840" xr3:uid="{04E25FE1-BE54-4167-9FC7-8C12E35955A7}" name="Column15819" dataDxfId="1089" totalsRowDxfId="1088"/>
    <tableColumn id="15841" xr3:uid="{56F29DFF-AFEF-4EF1-8647-5A881939D594}" name="Column15820" dataDxfId="1087" totalsRowDxfId="1086"/>
    <tableColumn id="15842" xr3:uid="{74284534-E5C5-4C95-9DBA-D5A02D043A42}" name="Column15821" dataDxfId="1085" totalsRowDxfId="1084"/>
    <tableColumn id="15843" xr3:uid="{645BA9B6-B6DD-4F2F-B1AB-485C9B1A64EC}" name="Column15822" dataDxfId="1083" totalsRowDxfId="1082"/>
    <tableColumn id="15844" xr3:uid="{7719C643-626A-4C8D-A428-9F5D79FD0811}" name="Column15823" dataDxfId="1081" totalsRowDxfId="1080"/>
    <tableColumn id="15845" xr3:uid="{A91FE837-F1D8-4822-BC54-A7097D89EEDF}" name="Column15824" dataDxfId="1079" totalsRowDxfId="1078"/>
    <tableColumn id="15846" xr3:uid="{27396222-FC55-4CFC-83DB-DEFF32933EF0}" name="Column15825" dataDxfId="1077" totalsRowDxfId="1076"/>
    <tableColumn id="15847" xr3:uid="{9DF0B051-9C65-424A-8426-DD8BAB718614}" name="Column15826" dataDxfId="1075" totalsRowDxfId="1074"/>
    <tableColumn id="15848" xr3:uid="{B7F68D52-C559-44F3-A0C5-3E73E09F19B2}" name="Column15827" dataDxfId="1073" totalsRowDxfId="1072"/>
    <tableColumn id="15849" xr3:uid="{7D9D8715-18FE-482B-B225-79651CC264B7}" name="Column15828" dataDxfId="1071" totalsRowDxfId="1070"/>
    <tableColumn id="15850" xr3:uid="{BD7EA79D-0F3B-4A01-9529-64652BA8CF7B}" name="Column15829" dataDxfId="1069" totalsRowDxfId="1068"/>
    <tableColumn id="15851" xr3:uid="{0DF713C7-E2F3-40D5-B544-6A9C0A3403D5}" name="Column15830" dataDxfId="1067" totalsRowDxfId="1066"/>
    <tableColumn id="15852" xr3:uid="{1E26DF4E-397E-4346-9DF3-A8544B93BCBB}" name="Column15831" dataDxfId="1065" totalsRowDxfId="1064"/>
    <tableColumn id="15853" xr3:uid="{785267B7-DC5A-4F95-9093-182B8B006931}" name="Column15832" dataDxfId="1063" totalsRowDxfId="1062"/>
    <tableColumn id="15854" xr3:uid="{46F6737F-CD91-49A9-A7A0-799D9CDE8AC3}" name="Column15833" dataDxfId="1061" totalsRowDxfId="1060"/>
    <tableColumn id="15855" xr3:uid="{0044749D-6292-4D03-9521-961B7127E06C}" name="Column15834" dataDxfId="1059" totalsRowDxfId="1058"/>
    <tableColumn id="15856" xr3:uid="{EC8BE217-1271-4B48-B19E-DB610EDDBC61}" name="Column15835" dataDxfId="1057" totalsRowDxfId="1056"/>
    <tableColumn id="15857" xr3:uid="{7694C2E0-881E-4F04-933C-73905204D2F8}" name="Column15836" dataDxfId="1055" totalsRowDxfId="1054"/>
    <tableColumn id="15858" xr3:uid="{EAE0A84B-558E-430C-B4F8-8CF05E156A10}" name="Column15837" dataDxfId="1053" totalsRowDxfId="1052"/>
    <tableColumn id="15859" xr3:uid="{70CDEFF6-C416-41B7-B899-F4BDD32461D9}" name="Column15838" dataDxfId="1051" totalsRowDxfId="1050"/>
    <tableColumn id="15860" xr3:uid="{9B3BE318-D74F-4A8C-A3EE-54DB9855E315}" name="Column15839" dataDxfId="1049" totalsRowDxfId="1048"/>
    <tableColumn id="15861" xr3:uid="{0C831083-8AF2-47BA-8125-D5C17EA7B67E}" name="Column15840" dataDxfId="1047" totalsRowDxfId="1046"/>
    <tableColumn id="15862" xr3:uid="{1F964EBE-8447-4ACE-A6A6-8261D71A7622}" name="Column15841" dataDxfId="1045" totalsRowDxfId="1044"/>
    <tableColumn id="15863" xr3:uid="{2A5CEC0D-34FD-42E3-A731-CC3C607D2FC3}" name="Column15842" dataDxfId="1043" totalsRowDxfId="1042"/>
    <tableColumn id="15864" xr3:uid="{DC50BFC3-A1C7-417D-8E16-CDE2DC930A7A}" name="Column15843" dataDxfId="1041" totalsRowDxfId="1040"/>
    <tableColumn id="15865" xr3:uid="{32E2F3DD-13BE-4802-BD9A-CF6D0E34A740}" name="Column15844" dataDxfId="1039" totalsRowDxfId="1038"/>
    <tableColumn id="15866" xr3:uid="{FED668C3-9EC6-4C28-8022-081F4C637303}" name="Column15845" dataDxfId="1037" totalsRowDxfId="1036"/>
    <tableColumn id="15867" xr3:uid="{D9C9BDC7-B2BA-4BAA-B779-8E97BBCD5664}" name="Column15846" dataDxfId="1035" totalsRowDxfId="1034"/>
    <tableColumn id="15868" xr3:uid="{7D69D2AB-59F7-4CC5-9F91-36C49D9A0BC1}" name="Column15847" dataDxfId="1033" totalsRowDxfId="1032"/>
    <tableColumn id="15869" xr3:uid="{0CB0EAD0-4C09-4F8E-BB3D-B94CF4B0322E}" name="Column15848" dataDxfId="1031" totalsRowDxfId="1030"/>
    <tableColumn id="15870" xr3:uid="{B322FA5A-A18B-42B3-8B19-846D3379C86F}" name="Column15849" dataDxfId="1029" totalsRowDxfId="1028"/>
    <tableColumn id="15871" xr3:uid="{16541A26-8F3A-4A3A-A2EF-D04F7E2E03E5}" name="Column15850" dataDxfId="1027" totalsRowDxfId="1026"/>
    <tableColumn id="15872" xr3:uid="{BD316D22-FC62-4F39-BF06-2AC468B1230C}" name="Column15851" dataDxfId="1025" totalsRowDxfId="1024"/>
    <tableColumn id="15873" xr3:uid="{23DED036-8A99-4923-BCAD-04DB9054F128}" name="Column15852" dataDxfId="1023" totalsRowDxfId="1022"/>
    <tableColumn id="15874" xr3:uid="{06B02128-D30E-4C63-93C5-27BE37B40A6B}" name="Column15853" dataDxfId="1021" totalsRowDxfId="1020"/>
    <tableColumn id="15875" xr3:uid="{33800C02-1811-4D1D-9B8A-FD05D3F9E85C}" name="Column15854" dataDxfId="1019" totalsRowDxfId="1018"/>
    <tableColumn id="15876" xr3:uid="{E288E703-34AA-4E44-A97F-B2877017ED03}" name="Column15855" dataDxfId="1017" totalsRowDxfId="1016"/>
    <tableColumn id="15877" xr3:uid="{D51CD190-1FED-455E-81A2-4815422F5483}" name="Column15856" dataDxfId="1015" totalsRowDxfId="1014"/>
    <tableColumn id="15878" xr3:uid="{BED5C9E5-C233-4900-8D1F-B00CC7EAAFD3}" name="Column15857" dataDxfId="1013" totalsRowDxfId="1012"/>
    <tableColumn id="15879" xr3:uid="{2AEDA6EB-7299-4271-A080-5F8219851FE8}" name="Column15858" dataDxfId="1011" totalsRowDxfId="1010"/>
    <tableColumn id="15880" xr3:uid="{25EE471C-E129-45BF-AFBC-B7F36486EB98}" name="Column15859" dataDxfId="1009" totalsRowDxfId="1008"/>
    <tableColumn id="15881" xr3:uid="{EBACB339-FB62-49A5-A3FD-878DAE85EDCE}" name="Column15860" dataDxfId="1007" totalsRowDxfId="1006"/>
    <tableColumn id="15882" xr3:uid="{A5472FFB-8FFE-47C5-90FC-5EB288F625B5}" name="Column15861" dataDxfId="1005" totalsRowDxfId="1004"/>
    <tableColumn id="15883" xr3:uid="{9DE3DA0A-CD9C-4DD9-BFB7-603717AC7E12}" name="Column15862" dataDxfId="1003" totalsRowDxfId="1002"/>
    <tableColumn id="15884" xr3:uid="{55B11EB9-55B9-411A-9325-9AE72F9E9C2E}" name="Column15863" dataDxfId="1001" totalsRowDxfId="1000"/>
    <tableColumn id="15885" xr3:uid="{B8D52DF1-8266-4BDD-93AA-0776AF1964AB}" name="Column15864" dataDxfId="999" totalsRowDxfId="998"/>
    <tableColumn id="15886" xr3:uid="{FF8D631E-15F5-450C-84B0-0A65C12478D4}" name="Column15865" dataDxfId="997" totalsRowDxfId="996"/>
    <tableColumn id="15887" xr3:uid="{27AB0213-5106-4026-8A36-C6E47AD4A0F8}" name="Column15866" dataDxfId="995" totalsRowDxfId="994"/>
    <tableColumn id="15888" xr3:uid="{0BA095EE-4668-44F6-B469-45002FE38183}" name="Column15867" dataDxfId="993" totalsRowDxfId="992"/>
    <tableColumn id="15889" xr3:uid="{7F301F48-4543-49E7-AE1E-98DDB69E797D}" name="Column15868" dataDxfId="991" totalsRowDxfId="990"/>
    <tableColumn id="15890" xr3:uid="{B6E16498-CC01-40BC-8510-E2B25C4035E6}" name="Column15869" dataDxfId="989" totalsRowDxfId="988"/>
    <tableColumn id="15891" xr3:uid="{93C25432-504C-4D26-9850-F84D93F041ED}" name="Column15870" dataDxfId="987" totalsRowDxfId="986"/>
    <tableColumn id="15892" xr3:uid="{B229E9FA-74CD-4190-A2D2-940F505BE1C3}" name="Column15871" dataDxfId="985" totalsRowDxfId="984"/>
    <tableColumn id="15893" xr3:uid="{4A2C2930-134A-47D8-B5B4-E2B6E9080BF6}" name="Column15872" dataDxfId="983" totalsRowDxfId="982"/>
    <tableColumn id="15894" xr3:uid="{EEABA619-EBB1-403E-9AD9-28494710A8B5}" name="Column15873" dataDxfId="981" totalsRowDxfId="980"/>
    <tableColumn id="15895" xr3:uid="{6AD5CFF7-4874-49D9-81D9-6004F2C00E2B}" name="Column15874" dataDxfId="979" totalsRowDxfId="978"/>
    <tableColumn id="15896" xr3:uid="{1E2DE5DB-ADE7-4AB8-BDF8-E6C5930FFF1A}" name="Column15875" dataDxfId="977" totalsRowDxfId="976"/>
    <tableColumn id="15897" xr3:uid="{D9BFD38D-EE61-455D-B92E-39DD049F6D6D}" name="Column15876" dataDxfId="975" totalsRowDxfId="974"/>
    <tableColumn id="15898" xr3:uid="{F6902835-64C6-43E3-990F-3A2BC978A487}" name="Column15877" dataDxfId="973" totalsRowDxfId="972"/>
    <tableColumn id="15899" xr3:uid="{0899C003-634A-4CA0-9CAB-977EAD72E834}" name="Column15878" dataDxfId="971" totalsRowDxfId="970"/>
    <tableColumn id="15900" xr3:uid="{540A53CD-2F0A-4290-9E58-4BE62527456E}" name="Column15879" dataDxfId="969" totalsRowDxfId="968"/>
    <tableColumn id="15901" xr3:uid="{7856E717-EB35-47F2-8EE1-CFE83A414960}" name="Column15880" dataDxfId="967" totalsRowDxfId="966"/>
    <tableColumn id="15902" xr3:uid="{9AB404DB-453E-4C6B-BDF7-83818642A9A6}" name="Column15881" dataDxfId="965" totalsRowDxfId="964"/>
    <tableColumn id="15903" xr3:uid="{996FAE36-657C-4F2A-9FE8-A92935259F47}" name="Column15882" dataDxfId="963" totalsRowDxfId="962"/>
    <tableColumn id="15904" xr3:uid="{D2383745-6DF0-42DF-9CAE-EE731B3502E7}" name="Column15883" dataDxfId="961" totalsRowDxfId="960"/>
    <tableColumn id="15905" xr3:uid="{96387C26-2D25-49A6-A5D4-2CBADC3E7A3E}" name="Column15884" dataDxfId="959" totalsRowDxfId="958"/>
    <tableColumn id="15906" xr3:uid="{4FF5ADCF-2FE6-49C4-95B0-564F6B709358}" name="Column15885" dataDxfId="957" totalsRowDxfId="956"/>
    <tableColumn id="15907" xr3:uid="{1E45F538-BA8E-46B4-9DB7-F141122787B4}" name="Column15886" dataDxfId="955" totalsRowDxfId="954"/>
    <tableColumn id="15908" xr3:uid="{44717C38-3153-44A4-8679-C36924D2A5A3}" name="Column15887" dataDxfId="953" totalsRowDxfId="952"/>
    <tableColumn id="15909" xr3:uid="{99599C37-B237-42F1-9DF8-222690BFDEA4}" name="Column15888" dataDxfId="951" totalsRowDxfId="950"/>
    <tableColumn id="15910" xr3:uid="{E4AD6497-DB3B-40C8-9ED6-5DADFF4D6FCE}" name="Column15889" dataDxfId="949" totalsRowDxfId="948"/>
    <tableColumn id="15911" xr3:uid="{1E5FB681-B1DA-46E3-8023-A326A3AD0BA7}" name="Column15890" dataDxfId="947" totalsRowDxfId="946"/>
    <tableColumn id="15912" xr3:uid="{A96A4999-7E38-4F99-86B7-95028DB91064}" name="Column15891" dataDxfId="945" totalsRowDxfId="944"/>
    <tableColumn id="15913" xr3:uid="{2521751F-202F-4009-9B2E-8310F2F59296}" name="Column15892" dataDxfId="943" totalsRowDxfId="942"/>
    <tableColumn id="15914" xr3:uid="{CF85739B-CD8D-49DC-B5D1-50917E81DDFA}" name="Column15893" dataDxfId="941" totalsRowDxfId="940"/>
    <tableColumn id="15915" xr3:uid="{769299DF-FE74-44D0-A39F-4B7FF33FF3D0}" name="Column15894" dataDxfId="939" totalsRowDxfId="938"/>
    <tableColumn id="15916" xr3:uid="{54141167-2165-4DDA-9013-0FEE595FDC7A}" name="Column15895" dataDxfId="937" totalsRowDxfId="936"/>
    <tableColumn id="15917" xr3:uid="{4019D633-9AD6-4CD0-8052-68A0EB174F06}" name="Column15896" dataDxfId="935" totalsRowDxfId="934"/>
    <tableColumn id="15918" xr3:uid="{E1CA61D6-C0DD-42E2-B8F3-31383BBCF51E}" name="Column15897" dataDxfId="933" totalsRowDxfId="932"/>
    <tableColumn id="15919" xr3:uid="{BF0EEBF9-215A-40FE-BD9C-B5EBE3211A53}" name="Column15898" dataDxfId="931" totalsRowDxfId="930"/>
    <tableColumn id="15920" xr3:uid="{10C0AB3F-5052-4E00-A987-43C35535BF7D}" name="Column15899" dataDxfId="929" totalsRowDxfId="928"/>
    <tableColumn id="15921" xr3:uid="{5FBE53B8-E7AB-4FB2-9148-F6DCA7E54662}" name="Column15900" dataDxfId="927" totalsRowDxfId="926"/>
    <tableColumn id="15922" xr3:uid="{E7E71C64-F2C9-401F-8A12-35E5FF0830CF}" name="Column15901" dataDxfId="925" totalsRowDxfId="924"/>
    <tableColumn id="15923" xr3:uid="{647FDDDA-F9A4-4BD1-835F-2AE7783C9FE8}" name="Column15902" dataDxfId="923" totalsRowDxfId="922"/>
    <tableColumn id="15924" xr3:uid="{8DC2123B-5DAE-481E-8CAE-F634D58C72FD}" name="Column15903" dataDxfId="921" totalsRowDxfId="920"/>
    <tableColumn id="15925" xr3:uid="{5E30D0D0-A07B-4293-9584-FBD5C86450D9}" name="Column15904" dataDxfId="919" totalsRowDxfId="918"/>
    <tableColumn id="15926" xr3:uid="{A3A6B801-8DDC-49A6-B825-3F6540DDC6D5}" name="Column15905" dataDxfId="917" totalsRowDxfId="916"/>
    <tableColumn id="15927" xr3:uid="{68D1227C-96F8-4A8A-8BC5-2583F44D0BAD}" name="Column15906" dataDxfId="915" totalsRowDxfId="914"/>
    <tableColumn id="15928" xr3:uid="{D3F76526-5D4D-4007-BBE3-583F68AA1DEA}" name="Column15907" dataDxfId="913" totalsRowDxfId="912"/>
    <tableColumn id="15929" xr3:uid="{B4DB3E04-E0F4-4329-81FB-9EF2C80EF8CD}" name="Column15908" dataDxfId="911" totalsRowDxfId="910"/>
    <tableColumn id="15930" xr3:uid="{3D1F4898-A3A2-4969-8A83-8FF804596746}" name="Column15909" dataDxfId="909" totalsRowDxfId="908"/>
    <tableColumn id="15931" xr3:uid="{74841EC6-DFAC-45C0-825D-AC0E693D9A11}" name="Column15910" dataDxfId="907" totalsRowDxfId="906"/>
    <tableColumn id="15932" xr3:uid="{14289147-B863-49D6-8625-4E574CDFBFDE}" name="Column15911" dataDxfId="905" totalsRowDxfId="904"/>
    <tableColumn id="15933" xr3:uid="{354F9DED-E364-4D47-8D56-EAA4DF77F34C}" name="Column15912" dataDxfId="903" totalsRowDxfId="902"/>
    <tableColumn id="15934" xr3:uid="{DBF06EA0-B5ED-47D7-93C5-462DCE2C4D72}" name="Column15913" dataDxfId="901" totalsRowDxfId="900"/>
    <tableColumn id="15935" xr3:uid="{8F85122D-14CC-41A2-923D-237D8108680A}" name="Column15914" dataDxfId="899" totalsRowDxfId="898"/>
    <tableColumn id="15936" xr3:uid="{DBC84A92-BF12-4390-B671-4DDAC5A92C87}" name="Column15915" dataDxfId="897" totalsRowDxfId="896"/>
    <tableColumn id="15937" xr3:uid="{7B9319C4-4AB9-48C1-9BD3-FB9B1BC6325F}" name="Column15916" dataDxfId="895" totalsRowDxfId="894"/>
    <tableColumn id="15938" xr3:uid="{863ED703-E11C-4057-A059-C44AD27CC8C6}" name="Column15917" dataDxfId="893" totalsRowDxfId="892"/>
    <tableColumn id="15939" xr3:uid="{2788245C-D45A-4BB5-8571-84A2DCB3FF7E}" name="Column15918" dataDxfId="891" totalsRowDxfId="890"/>
    <tableColumn id="15940" xr3:uid="{F8D071E2-B2CE-4CD3-86C0-7AEEABFEF56E}" name="Column15919" dataDxfId="889" totalsRowDxfId="888"/>
    <tableColumn id="15941" xr3:uid="{3B035A3C-AB5F-428F-BDC6-6D4C2C320AE9}" name="Column15920" dataDxfId="887" totalsRowDxfId="886"/>
    <tableColumn id="15942" xr3:uid="{908A9BDB-5DF2-4D94-B4F7-4EB813180DD1}" name="Column15921" dataDxfId="885" totalsRowDxfId="884"/>
    <tableColumn id="15943" xr3:uid="{D5BDB945-1010-486A-A57E-D17695FB6447}" name="Column15922" dataDxfId="883" totalsRowDxfId="882"/>
    <tableColumn id="15944" xr3:uid="{86826F2E-1986-4263-AE83-788EA903039A}" name="Column15923" dataDxfId="881" totalsRowDxfId="880"/>
    <tableColumn id="15945" xr3:uid="{27B9298F-96D5-41F3-A4A4-2F42C01C4521}" name="Column15924" dataDxfId="879" totalsRowDxfId="878"/>
    <tableColumn id="15946" xr3:uid="{09C38431-354F-45E0-9B30-02A5BBC73357}" name="Column15925" dataDxfId="877" totalsRowDxfId="876"/>
    <tableColumn id="15947" xr3:uid="{40A388DA-F09C-4383-8578-80A709630CDF}" name="Column15926" dataDxfId="875" totalsRowDxfId="874"/>
    <tableColumn id="15948" xr3:uid="{8D1BB6B6-13AD-4D84-9DD5-FBED0CFBC389}" name="Column15927" dataDxfId="873" totalsRowDxfId="872"/>
    <tableColumn id="15949" xr3:uid="{632452AF-D094-4708-AD72-D5B3EFF23FAA}" name="Column15928" dataDxfId="871" totalsRowDxfId="870"/>
    <tableColumn id="15950" xr3:uid="{2B9B219D-B046-418B-B42C-7712F0F8A810}" name="Column15929" dataDxfId="869" totalsRowDxfId="868"/>
    <tableColumn id="15951" xr3:uid="{3B6C0C2E-1386-4B71-ACFA-04DE7924AB5A}" name="Column15930" dataDxfId="867" totalsRowDxfId="866"/>
    <tableColumn id="15952" xr3:uid="{F6CA0BCA-9045-4A4F-B85D-0B88EA33DED4}" name="Column15931" dataDxfId="865" totalsRowDxfId="864"/>
    <tableColumn id="15953" xr3:uid="{53B48B99-C21C-42B4-B738-E894A4749613}" name="Column15932" dataDxfId="863" totalsRowDxfId="862"/>
    <tableColumn id="15954" xr3:uid="{EEA9AA42-AC2A-4F58-90FE-5BBBDD05017B}" name="Column15933" dataDxfId="861" totalsRowDxfId="860"/>
    <tableColumn id="15955" xr3:uid="{B3029D94-027B-4B74-8EA5-6F9C4AB00CF5}" name="Column15934" dataDxfId="859" totalsRowDxfId="858"/>
    <tableColumn id="15956" xr3:uid="{D57EC075-53D1-4177-ABCF-16946D4627AD}" name="Column15935" dataDxfId="857" totalsRowDxfId="856"/>
    <tableColumn id="15957" xr3:uid="{C35A7AF6-87AB-429A-8506-6F87A32E574B}" name="Column15936" dataDxfId="855" totalsRowDxfId="854"/>
    <tableColumn id="15958" xr3:uid="{632AA489-A9DC-4CB1-A198-EDF33F138CAF}" name="Column15937" dataDxfId="853" totalsRowDxfId="852"/>
    <tableColumn id="15959" xr3:uid="{6E74E213-22F8-40DD-A354-C0A41C7ED9F8}" name="Column15938" dataDxfId="851" totalsRowDxfId="850"/>
    <tableColumn id="15960" xr3:uid="{2136CE29-73FA-4859-8E98-6D6191FD8056}" name="Column15939" dataDxfId="849" totalsRowDxfId="848"/>
    <tableColumn id="15961" xr3:uid="{2D6B3930-DBBD-47A5-93D0-3395E5152382}" name="Column15940" dataDxfId="847" totalsRowDxfId="846"/>
    <tableColumn id="15962" xr3:uid="{05E551AE-162D-44F8-95F1-E08E4AAD4EEC}" name="Column15941" dataDxfId="845" totalsRowDxfId="844"/>
    <tableColumn id="15963" xr3:uid="{F5461B70-CBD9-4C01-AA0F-0FAAF889BD02}" name="Column15942" dataDxfId="843" totalsRowDxfId="842"/>
    <tableColumn id="15964" xr3:uid="{C4F2449D-69B0-4036-90D0-F0A4C4A93F6B}" name="Column15943" dataDxfId="841" totalsRowDxfId="840"/>
    <tableColumn id="15965" xr3:uid="{35677A44-B6D8-4D27-AEF7-AD43B596CE82}" name="Column15944" dataDxfId="839" totalsRowDxfId="838"/>
    <tableColumn id="15966" xr3:uid="{83750A9B-CE2B-4183-A7ED-DFA5E2AD0DDB}" name="Column15945" dataDxfId="837" totalsRowDxfId="836"/>
    <tableColumn id="15967" xr3:uid="{123C6537-97C0-4BCB-B095-69DB78B7D780}" name="Column15946" dataDxfId="835" totalsRowDxfId="834"/>
    <tableColumn id="15968" xr3:uid="{CB7B794E-F2AA-455D-99BF-FB65AA7F5675}" name="Column15947" dataDxfId="833" totalsRowDxfId="832"/>
    <tableColumn id="15969" xr3:uid="{B908636D-72D0-41F3-9A1A-1FE0D908AAF8}" name="Column15948" dataDxfId="831" totalsRowDxfId="830"/>
    <tableColumn id="15970" xr3:uid="{244714A8-5213-4BDC-9540-869477777988}" name="Column15949" dataDxfId="829" totalsRowDxfId="828"/>
    <tableColumn id="15971" xr3:uid="{F3D88CDD-8DC3-433F-83AA-97EF164BD2BC}" name="Column15950" dataDxfId="827" totalsRowDxfId="826"/>
    <tableColumn id="15972" xr3:uid="{EE1F589B-11FF-4C3B-89D8-931E8DFD1747}" name="Column15951" dataDxfId="825" totalsRowDxfId="824"/>
    <tableColumn id="15973" xr3:uid="{8872DC34-9BB0-44FE-80F4-937C17C88BA2}" name="Column15952" dataDxfId="823" totalsRowDxfId="822"/>
    <tableColumn id="15974" xr3:uid="{318E785C-89B4-4E8A-9185-AE0345B41CBE}" name="Column15953" dataDxfId="821" totalsRowDxfId="820"/>
    <tableColumn id="15975" xr3:uid="{A3B1DB08-7535-4035-81A2-C2F91F6CED7F}" name="Column15954" dataDxfId="819" totalsRowDxfId="818"/>
    <tableColumn id="15976" xr3:uid="{1B19DFC8-4D95-4101-A455-E80D9B7DE232}" name="Column15955" dataDxfId="817" totalsRowDxfId="816"/>
    <tableColumn id="15977" xr3:uid="{CBDAC6CD-55FB-4369-937A-D7F61BDE17EC}" name="Column15956" dataDxfId="815" totalsRowDxfId="814"/>
    <tableColumn id="15978" xr3:uid="{62C4D220-A71C-49B9-9033-8179A5FD9713}" name="Column15957" dataDxfId="813" totalsRowDxfId="812"/>
    <tableColumn id="15979" xr3:uid="{8CE29F31-6220-4BF2-957E-5590EF5284B6}" name="Column15958" dataDxfId="811" totalsRowDxfId="810"/>
    <tableColumn id="15980" xr3:uid="{FFBC902D-308C-465F-A8EF-FDC86C5769F1}" name="Column15959" dataDxfId="809" totalsRowDxfId="808"/>
    <tableColumn id="15981" xr3:uid="{F55154E1-BF23-4085-B48A-FC86D9990093}" name="Column15960" dataDxfId="807" totalsRowDxfId="806"/>
    <tableColumn id="15982" xr3:uid="{17BB2BDB-1AE7-4BD1-8D6D-0815D3857E70}" name="Column15961" dataDxfId="805" totalsRowDxfId="804"/>
    <tableColumn id="15983" xr3:uid="{CD2957C0-F83A-4C8B-AD79-735CBABBFD3B}" name="Column15962" dataDxfId="803" totalsRowDxfId="802"/>
    <tableColumn id="15984" xr3:uid="{6F943120-8BFD-4355-8DA2-2F697B381F9A}" name="Column15963" dataDxfId="801" totalsRowDxfId="800"/>
    <tableColumn id="15985" xr3:uid="{630566DD-A93D-46BF-8189-10A4017A7A15}" name="Column15964" dataDxfId="799" totalsRowDxfId="798"/>
    <tableColumn id="15986" xr3:uid="{639E5D2F-C078-4F3A-B5C7-57C4E83AB229}" name="Column15965" dataDxfId="797" totalsRowDxfId="796"/>
    <tableColumn id="15987" xr3:uid="{FDE97389-E98C-4B8C-8D7C-5289970CC42B}" name="Column15966" dataDxfId="795" totalsRowDxfId="794"/>
    <tableColumn id="15988" xr3:uid="{F265DEC5-0FFB-4AD9-A165-F2F5C0E1C6B1}" name="Column15967" dataDxfId="793" totalsRowDxfId="792"/>
    <tableColumn id="15989" xr3:uid="{BFBFE643-EE92-4679-9D1B-858A71C162F9}" name="Column15968" dataDxfId="791" totalsRowDxfId="790"/>
    <tableColumn id="15990" xr3:uid="{D4795897-D929-4F92-9CD9-472156F35394}" name="Column15969" dataDxfId="789" totalsRowDxfId="788"/>
    <tableColumn id="15991" xr3:uid="{429AD3EF-C9AC-4451-9150-F98935B36396}" name="Column15970" dataDxfId="787" totalsRowDxfId="786"/>
    <tableColumn id="15992" xr3:uid="{FDE11997-7F71-4D35-B16B-5C640ED7E9A7}" name="Column15971" dataDxfId="785" totalsRowDxfId="784"/>
    <tableColumn id="15993" xr3:uid="{AE8FA969-7843-4616-875C-9459E95FB7AA}" name="Column15972" dataDxfId="783" totalsRowDxfId="782"/>
    <tableColumn id="15994" xr3:uid="{BED05D44-E7E2-4CF5-9594-A64AC183C621}" name="Column15973" dataDxfId="781" totalsRowDxfId="780"/>
    <tableColumn id="15995" xr3:uid="{60854F78-DEBA-4420-B985-1353D079D036}" name="Column15974" dataDxfId="779" totalsRowDxfId="778"/>
    <tableColumn id="15996" xr3:uid="{6A70DB6E-2A63-44D4-ABA5-92B592414E70}" name="Column15975" dataDxfId="777" totalsRowDxfId="776"/>
    <tableColumn id="15997" xr3:uid="{441A935C-E289-4D42-93AF-29553072ECF0}" name="Column15976" dataDxfId="775" totalsRowDxfId="774"/>
    <tableColumn id="15998" xr3:uid="{803D566A-0720-4093-8E12-FDA98CEF0747}" name="Column15977" dataDxfId="773" totalsRowDxfId="772"/>
    <tableColumn id="15999" xr3:uid="{36396BB0-7B76-4C3D-A7F8-15C30D3DE6DB}" name="Column15978" dataDxfId="771" totalsRowDxfId="770"/>
    <tableColumn id="16000" xr3:uid="{ED5EA8B3-BDC2-4E68-9537-8626458D4CB7}" name="Column15979" dataDxfId="769" totalsRowDxfId="768"/>
    <tableColumn id="16001" xr3:uid="{C9C60D9A-3E48-4C3B-AE94-21D8D78B5CA3}" name="Column15980" dataDxfId="767" totalsRowDxfId="766"/>
    <tableColumn id="16002" xr3:uid="{AC0BB1C3-EA70-47AE-B63C-EDEAF9163E83}" name="Column15981" dataDxfId="765" totalsRowDxfId="764"/>
    <tableColumn id="16003" xr3:uid="{E518DDD1-9A74-48A5-B112-D7F0E906B46D}" name="Column15982" dataDxfId="763" totalsRowDxfId="762"/>
    <tableColumn id="16004" xr3:uid="{95949C29-C6AA-41E3-B5EC-B1049D19FC44}" name="Column15983" dataDxfId="761" totalsRowDxfId="760"/>
    <tableColumn id="16005" xr3:uid="{7C7C0935-A9A3-4647-854D-9FD7CE9F4ABB}" name="Column15984" dataDxfId="759" totalsRowDxfId="758"/>
    <tableColumn id="16006" xr3:uid="{A9D3FB6F-83EB-4C96-9C42-03977E647432}" name="Column15985" dataDxfId="757" totalsRowDxfId="756"/>
    <tableColumn id="16007" xr3:uid="{A0F34DB4-2CAF-4CC6-8BBC-13561C635DA9}" name="Column15986" dataDxfId="755" totalsRowDxfId="754"/>
    <tableColumn id="16008" xr3:uid="{1029F24B-B4AE-4F7F-B214-54C913A4D0E3}" name="Column15987" dataDxfId="753" totalsRowDxfId="752"/>
    <tableColumn id="16009" xr3:uid="{0D47C911-9C7C-4F56-87C3-C0C93083BA0F}" name="Column15988" dataDxfId="751" totalsRowDxfId="750"/>
    <tableColumn id="16010" xr3:uid="{541378B2-F047-421B-918D-77992EDBE504}" name="Column15989" dataDxfId="749" totalsRowDxfId="748"/>
    <tableColumn id="16011" xr3:uid="{0E2E89E7-74B0-4075-AF2B-02A28D182DB3}" name="Column15990" dataDxfId="747" totalsRowDxfId="746"/>
    <tableColumn id="16012" xr3:uid="{9A3AE219-1DA6-40EB-AC65-12FFDD14C4F6}" name="Column15991" dataDxfId="745" totalsRowDxfId="744"/>
    <tableColumn id="16013" xr3:uid="{3BE88178-144F-4DE9-B0AF-553B13A6813B}" name="Column15992" dataDxfId="743" totalsRowDxfId="742"/>
    <tableColumn id="16014" xr3:uid="{F485E05B-FC4E-450E-B992-80FC78C4045A}" name="Column15993" dataDxfId="741" totalsRowDxfId="740"/>
    <tableColumn id="16015" xr3:uid="{DC744DA6-113B-4AA8-9313-8CEFBCB272F5}" name="Column15994" dataDxfId="739" totalsRowDxfId="738"/>
    <tableColumn id="16016" xr3:uid="{6BC98C48-5B24-47CD-A4F7-C3B539070DB5}" name="Column15995" dataDxfId="737" totalsRowDxfId="736"/>
    <tableColumn id="16017" xr3:uid="{7EC0E638-CC2B-4028-B372-92BD033A5D0E}" name="Column15996" dataDxfId="735" totalsRowDxfId="734"/>
    <tableColumn id="16018" xr3:uid="{91D2D0BC-5029-4D2E-BC47-A73015F3E5B1}" name="Column15997" dataDxfId="733" totalsRowDxfId="732"/>
    <tableColumn id="16019" xr3:uid="{5E50DE28-C8C1-4C4D-A388-5A0D0942A83A}" name="Column15998" dataDxfId="731" totalsRowDxfId="730"/>
    <tableColumn id="16020" xr3:uid="{7BC3BBB7-9259-4734-9661-F95F972AFF57}" name="Column15999" dataDxfId="729" totalsRowDxfId="728"/>
    <tableColumn id="16021" xr3:uid="{5E203632-E416-40C1-B1FA-B29D2FB848E7}" name="Column16000" dataDxfId="727" totalsRowDxfId="726"/>
    <tableColumn id="16022" xr3:uid="{A2A9B040-AB4B-4963-9532-F01E4AFD2A57}" name="Column16001" dataDxfId="725" totalsRowDxfId="724"/>
    <tableColumn id="16023" xr3:uid="{806A6DD2-92D5-4C56-972B-377B6B585EB8}" name="Column16002" dataDxfId="723" totalsRowDxfId="722"/>
    <tableColumn id="16024" xr3:uid="{81FD2707-D889-4FB7-82B6-E1577CCA1121}" name="Column16003" dataDxfId="721" totalsRowDxfId="720"/>
    <tableColumn id="16025" xr3:uid="{2FEB299F-E44D-4DF5-ACCB-D33E09869764}" name="Column16004" dataDxfId="719" totalsRowDxfId="718"/>
    <tableColumn id="16026" xr3:uid="{5BA292C8-F6DC-46BC-9E67-1B2C2BF40081}" name="Column16005" dataDxfId="717" totalsRowDxfId="716"/>
    <tableColumn id="16027" xr3:uid="{53AD647B-8EC6-405C-ADBB-D26B22CDF0BF}" name="Column16006" dataDxfId="715" totalsRowDxfId="714"/>
    <tableColumn id="16028" xr3:uid="{7F52678F-9714-491D-B8A7-8E5B39DAC556}" name="Column16007" dataDxfId="713" totalsRowDxfId="712"/>
    <tableColumn id="16029" xr3:uid="{681F9204-D616-4669-89EC-8B8162232294}" name="Column16008" dataDxfId="711" totalsRowDxfId="710"/>
    <tableColumn id="16030" xr3:uid="{9FAEB8F6-D9B3-4A5A-A686-045083992B25}" name="Column16009" dataDxfId="709" totalsRowDxfId="708"/>
    <tableColumn id="16031" xr3:uid="{FB09E123-0B07-46F4-8131-3CC81765C656}" name="Column16010" dataDxfId="707" totalsRowDxfId="706"/>
    <tableColumn id="16032" xr3:uid="{C1ABA960-0D52-4EE9-897C-FC612E7E5EBB}" name="Column16011" dataDxfId="705" totalsRowDxfId="704"/>
    <tableColumn id="16033" xr3:uid="{18133B99-848E-4DAC-A624-77CFC198EF56}" name="Column16012" dataDxfId="703" totalsRowDxfId="702"/>
    <tableColumn id="16034" xr3:uid="{3B0054B8-E2EC-4278-9AFB-EFA1359B637A}" name="Column16013" dataDxfId="701" totalsRowDxfId="700"/>
    <tableColumn id="16035" xr3:uid="{39BD5CFE-AB19-4114-9878-46C8F6E45458}" name="Column16014" dataDxfId="699" totalsRowDxfId="698"/>
    <tableColumn id="16036" xr3:uid="{E0C2740A-1D61-4F97-95D4-C06E07E79872}" name="Column16015" dataDxfId="697" totalsRowDxfId="696"/>
    <tableColumn id="16037" xr3:uid="{B691B27A-23B2-4CF8-B815-7B49976029F9}" name="Column16016" dataDxfId="695" totalsRowDxfId="694"/>
    <tableColumn id="16038" xr3:uid="{BC4E919A-30CD-451F-8A04-7B361791F19C}" name="Column16017" dataDxfId="693" totalsRowDxfId="692"/>
    <tableColumn id="16039" xr3:uid="{8A807178-E7BC-4A27-9032-33900D3CB643}" name="Column16018" dataDxfId="691" totalsRowDxfId="690"/>
    <tableColumn id="16040" xr3:uid="{3057B49E-0235-4113-ABFE-731C51AECA9D}" name="Column16019" dataDxfId="689" totalsRowDxfId="688"/>
    <tableColumn id="16041" xr3:uid="{4CBDC7EA-8781-4896-9BFC-84007E860226}" name="Column16020" dataDxfId="687" totalsRowDxfId="686"/>
    <tableColumn id="16042" xr3:uid="{986FDB5A-B448-4D5E-976D-EF36DCF0A88D}" name="Column16021" dataDxfId="685" totalsRowDxfId="684"/>
    <tableColumn id="16043" xr3:uid="{E6F1AE17-3A0F-402E-BC24-A14FC7E0E833}" name="Column16022" dataDxfId="683" totalsRowDxfId="682"/>
    <tableColumn id="16044" xr3:uid="{C35B1FF5-57ED-4C0C-85F8-6883663807C6}" name="Column16023" dataDxfId="681" totalsRowDxfId="680"/>
    <tableColumn id="16045" xr3:uid="{5B2E2E46-80DA-478B-9176-D90D5E3CF1F0}" name="Column16024" dataDxfId="679" totalsRowDxfId="678"/>
    <tableColumn id="16046" xr3:uid="{9B14BD15-4C86-435A-A7F1-49BD0B5EEA70}" name="Column16025" dataDxfId="677" totalsRowDxfId="676"/>
    <tableColumn id="16047" xr3:uid="{05C8CACA-4647-4A66-AF74-34E0DF63A27C}" name="Column16026" dataDxfId="675" totalsRowDxfId="674"/>
    <tableColumn id="16048" xr3:uid="{C082EE89-9BDA-47B9-AE63-5F2E6BB8EE1B}" name="Column16027" dataDxfId="673" totalsRowDxfId="672"/>
    <tableColumn id="16049" xr3:uid="{E18B5A67-FA61-4087-AEC0-4CBD62F47B32}" name="Column16028" dataDxfId="671" totalsRowDxfId="670"/>
    <tableColumn id="16050" xr3:uid="{C4604DEB-28C9-423B-BB8C-04E7CECC52F9}" name="Column16029" dataDxfId="669" totalsRowDxfId="668"/>
    <tableColumn id="16051" xr3:uid="{F308D969-9D58-4B9A-9FD1-CF52CD86F6EB}" name="Column16030" dataDxfId="667" totalsRowDxfId="666"/>
    <tableColumn id="16052" xr3:uid="{9E9DEBFC-F727-43B3-BA8C-C85F40E9DE11}" name="Column16031" dataDxfId="665" totalsRowDxfId="664"/>
    <tableColumn id="16053" xr3:uid="{7AFD9995-83DB-4EE9-8C09-117080F6652F}" name="Column16032" dataDxfId="663" totalsRowDxfId="662"/>
    <tableColumn id="16054" xr3:uid="{B1BEFD5E-9F70-4DC4-B8FF-7AE7CFD7F894}" name="Column16033" dataDxfId="661" totalsRowDxfId="660"/>
    <tableColumn id="16055" xr3:uid="{188C3EEC-4942-43C8-8FB9-67AA07B213AE}" name="Column16034" dataDxfId="659" totalsRowDxfId="658"/>
    <tableColumn id="16056" xr3:uid="{4713DEF4-A179-44E7-B565-AD5D98FF882B}" name="Column16035" dataDxfId="657" totalsRowDxfId="656"/>
    <tableColumn id="16057" xr3:uid="{5AFED761-0FE2-4658-9C12-FC7C936A5EF9}" name="Column16036" dataDxfId="655" totalsRowDxfId="654"/>
    <tableColumn id="16058" xr3:uid="{1FD300EC-F297-4765-9848-C00C286109FB}" name="Column16037" dataDxfId="653" totalsRowDxfId="652"/>
    <tableColumn id="16059" xr3:uid="{577BC76F-5997-4FCC-872E-67F42ED16C7F}" name="Column16038" dataDxfId="651" totalsRowDxfId="650"/>
    <tableColumn id="16060" xr3:uid="{3008E231-4177-40FD-9E13-EC16B013005B}" name="Column16039" dataDxfId="649" totalsRowDxfId="648"/>
    <tableColumn id="16061" xr3:uid="{D4ADBE28-8ABF-4DF6-93A0-97944FC404B2}" name="Column16040" dataDxfId="647" totalsRowDxfId="646"/>
    <tableColumn id="16062" xr3:uid="{B63EA3F3-726B-41F6-8215-071C9F9CD865}" name="Column16041" dataDxfId="645" totalsRowDxfId="644"/>
    <tableColumn id="16063" xr3:uid="{19274641-D2D0-46C6-B03F-959FE70A9498}" name="Column16042" dataDxfId="643" totalsRowDxfId="642"/>
    <tableColumn id="16064" xr3:uid="{9DA05677-3CE5-4384-85E8-16FF804818B3}" name="Column16043" dataDxfId="641" totalsRowDxfId="640"/>
    <tableColumn id="16065" xr3:uid="{DA203A13-0E43-49EC-9AEB-2AC6414896E8}" name="Column16044" dataDxfId="639" totalsRowDxfId="638"/>
    <tableColumn id="16066" xr3:uid="{10891270-0DE3-4B4E-8FD3-0B4A262DF119}" name="Column16045" dataDxfId="637" totalsRowDxfId="636"/>
    <tableColumn id="16067" xr3:uid="{BD4995D8-A8A9-4645-AE34-AB7330005118}" name="Column16046" dataDxfId="635" totalsRowDxfId="634"/>
    <tableColumn id="16068" xr3:uid="{2C5EE713-5A2F-4474-A325-77308D1488C0}" name="Column16047" dataDxfId="633" totalsRowDxfId="632"/>
    <tableColumn id="16069" xr3:uid="{5F94D2C3-C36D-4827-A18E-A150C19C1E4B}" name="Column16048" dataDxfId="631" totalsRowDxfId="630"/>
    <tableColumn id="16070" xr3:uid="{C061EE3D-D62E-493D-8207-3F7A858B7B44}" name="Column16049" dataDxfId="629" totalsRowDxfId="628"/>
    <tableColumn id="16071" xr3:uid="{095EF15B-05D4-440E-9596-5ED8A34747D9}" name="Column16050" dataDxfId="627" totalsRowDxfId="626"/>
    <tableColumn id="16072" xr3:uid="{987D72C0-9CEA-451D-925F-FC3774D206B3}" name="Column16051" dataDxfId="625" totalsRowDxfId="624"/>
    <tableColumn id="16073" xr3:uid="{1104B66A-F939-4314-9E23-D734BAE42808}" name="Column16052" dataDxfId="623" totalsRowDxfId="622"/>
    <tableColumn id="16074" xr3:uid="{94A42F43-4ADA-4301-8493-CB19AD7A1C39}" name="Column16053" dataDxfId="621" totalsRowDxfId="620"/>
    <tableColumn id="16075" xr3:uid="{9D23AA9C-1507-4A54-88C3-AF2E08B3910F}" name="Column16054" dataDxfId="619" totalsRowDxfId="618"/>
    <tableColumn id="16076" xr3:uid="{B6111D44-5D67-4883-9143-2BE81A60CAE2}" name="Column16055" dataDxfId="617" totalsRowDxfId="616"/>
    <tableColumn id="16077" xr3:uid="{32F2D2A1-11B2-4F01-9159-E0AF4396FDCA}" name="Column16056" dataDxfId="615" totalsRowDxfId="614"/>
    <tableColumn id="16078" xr3:uid="{191C7779-A99F-4E7D-B2C4-F06FF9370DA2}" name="Column16057" dataDxfId="613" totalsRowDxfId="612"/>
    <tableColumn id="16079" xr3:uid="{3BA43C0B-A4BE-4264-AA46-587156CD5C8B}" name="Column16058" dataDxfId="611" totalsRowDxfId="610"/>
    <tableColumn id="16080" xr3:uid="{F2DF1E05-9F2F-482A-A4F4-DFF730C4587F}" name="Column16059" dataDxfId="609" totalsRowDxfId="608"/>
    <tableColumn id="16081" xr3:uid="{079D7C31-186D-434A-87E5-EB5276546600}" name="Column16060" dataDxfId="607" totalsRowDxfId="606"/>
    <tableColumn id="16082" xr3:uid="{166A6AA8-2D65-4BF7-85D4-D36957FB5507}" name="Column16061" dataDxfId="605" totalsRowDxfId="604"/>
    <tableColumn id="16083" xr3:uid="{9857B0B2-5405-416F-BEBB-54AF8FEE3A58}" name="Column16062" dataDxfId="603" totalsRowDxfId="602"/>
    <tableColumn id="16084" xr3:uid="{243054AF-E924-492A-B341-5B54E3325AB1}" name="Column16063" dataDxfId="601" totalsRowDxfId="600"/>
    <tableColumn id="16085" xr3:uid="{5A69B266-0191-4BBE-A313-8C449DD50020}" name="Column16064" dataDxfId="599" totalsRowDxfId="598"/>
    <tableColumn id="16086" xr3:uid="{576636ED-D111-4D72-AC61-CAC8897D5110}" name="Column16065" dataDxfId="597" totalsRowDxfId="596"/>
    <tableColumn id="16087" xr3:uid="{C39705D8-D724-4DE1-B47B-3144433A95F4}" name="Column16066" dataDxfId="595" totalsRowDxfId="594"/>
    <tableColumn id="16088" xr3:uid="{8708532A-94C8-4FD7-AD92-7D2EACCE0F71}" name="Column16067" dataDxfId="593" totalsRowDxfId="592"/>
    <tableColumn id="16089" xr3:uid="{46AFF622-1A4B-492E-A2E1-1C59080AC7CE}" name="Column16068" dataDxfId="591" totalsRowDxfId="590"/>
    <tableColumn id="16090" xr3:uid="{2034548F-8DBD-41E3-844D-54A8B9CE5581}" name="Column16069" dataDxfId="589" totalsRowDxfId="588"/>
    <tableColumn id="16091" xr3:uid="{A0A2AA7D-7D2B-43A9-917B-09FD5B0768A8}" name="Column16070" dataDxfId="587" totalsRowDxfId="586"/>
    <tableColumn id="16092" xr3:uid="{E06F606B-1EEC-4AE7-95D0-A5A59B1948DF}" name="Column16071" dataDxfId="585" totalsRowDxfId="584"/>
    <tableColumn id="16093" xr3:uid="{E944232D-B9F4-46B8-9FC8-418583367683}" name="Column16072" dataDxfId="583" totalsRowDxfId="582"/>
    <tableColumn id="16094" xr3:uid="{E6AE34DA-E936-49FC-BCB1-6E2E248A9576}" name="Column16073" dataDxfId="581" totalsRowDxfId="580"/>
    <tableColumn id="16095" xr3:uid="{DB7BA02A-DAD6-4D31-B33B-A24C4AB0964F}" name="Column16074" dataDxfId="579" totalsRowDxfId="578"/>
    <tableColumn id="16096" xr3:uid="{F73920E1-8879-40F2-A33A-99FB9FE26B66}" name="Column16075" dataDxfId="577" totalsRowDxfId="576"/>
    <tableColumn id="16097" xr3:uid="{D3EBCDE8-B9E7-4F5C-9712-1F8AF939DCEE}" name="Column16076" dataDxfId="575" totalsRowDxfId="574"/>
    <tableColumn id="16098" xr3:uid="{5A2343AB-B504-43E5-978E-90DADBB56261}" name="Column16077" dataDxfId="573" totalsRowDxfId="572"/>
    <tableColumn id="16099" xr3:uid="{419B8446-460C-4DF7-B6E0-B4168AA75B79}" name="Column16078" dataDxfId="571" totalsRowDxfId="570"/>
    <tableColumn id="16100" xr3:uid="{47A2C282-E939-4DCC-BAC0-16008FC58A01}" name="Column16079" dataDxfId="569" totalsRowDxfId="568"/>
    <tableColumn id="16101" xr3:uid="{36F88020-6936-4FEF-8592-0A2B1F6599C2}" name="Column16080" dataDxfId="567" totalsRowDxfId="566"/>
    <tableColumn id="16102" xr3:uid="{00D0E24F-962B-4783-8F09-51629626F479}" name="Column16081" dataDxfId="565" totalsRowDxfId="564"/>
    <tableColumn id="16103" xr3:uid="{6FE53F01-F3F3-4305-9295-85E339770DB5}" name="Column16082" dataDxfId="563" totalsRowDxfId="562"/>
    <tableColumn id="16104" xr3:uid="{851D3611-71A1-4342-A5A8-D2262D60F17C}" name="Column16083" dataDxfId="561" totalsRowDxfId="560"/>
    <tableColumn id="16105" xr3:uid="{83D3C99E-01D0-4D76-B1F7-E90DE1655A2D}" name="Column16084" dataDxfId="559" totalsRowDxfId="558"/>
    <tableColumn id="16106" xr3:uid="{E1A2CE10-A710-4013-A058-0DB5D3D6461E}" name="Column16085" dataDxfId="557" totalsRowDxfId="556"/>
    <tableColumn id="16107" xr3:uid="{35936715-91A7-4F24-834D-11ADBB6CD5F8}" name="Column16086" dataDxfId="555" totalsRowDxfId="554"/>
    <tableColumn id="16108" xr3:uid="{018114C3-9B5B-4C28-82B5-AF7DD1FB043F}" name="Column16087" dataDxfId="553" totalsRowDxfId="552"/>
    <tableColumn id="16109" xr3:uid="{66C32497-2AFA-405F-962A-091444CAC048}" name="Column16088" dataDxfId="551" totalsRowDxfId="550"/>
    <tableColumn id="16110" xr3:uid="{83985266-02E5-4ABE-9132-2C379BAEFA8D}" name="Column16089" dataDxfId="549" totalsRowDxfId="548"/>
    <tableColumn id="16111" xr3:uid="{15974842-97E8-4368-B4C7-63E03DFC9309}" name="Column16090" dataDxfId="547" totalsRowDxfId="546"/>
    <tableColumn id="16112" xr3:uid="{CC62A27E-6B7E-4B7C-B21C-2B991360225E}" name="Column16091" dataDxfId="545" totalsRowDxfId="544"/>
    <tableColumn id="16113" xr3:uid="{69CA5A3E-E95B-46FA-84FE-2CAFF57BBBCC}" name="Column16092" dataDxfId="543" totalsRowDxfId="542"/>
    <tableColumn id="16114" xr3:uid="{F7CE0D6B-02A9-431F-88B4-14CA852FFE9C}" name="Column16093" dataDxfId="541" totalsRowDxfId="540"/>
    <tableColumn id="16115" xr3:uid="{ABCAEB3F-422A-4A2C-AA2D-DFBF496A810B}" name="Column16094" dataDxfId="539" totalsRowDxfId="538"/>
    <tableColumn id="16116" xr3:uid="{69DC47E9-A7BA-4165-9915-EF71C1B27205}" name="Column16095" dataDxfId="537" totalsRowDxfId="536"/>
    <tableColumn id="16117" xr3:uid="{6C43D011-406A-49AC-A287-E6AEE2C2431E}" name="Column16096" dataDxfId="535" totalsRowDxfId="534"/>
    <tableColumn id="16118" xr3:uid="{05E232EF-84DE-4866-897D-5DC37EC59ADD}" name="Column16097" dataDxfId="533" totalsRowDxfId="532"/>
    <tableColumn id="16119" xr3:uid="{5F38F3C4-EBA0-4296-AE3E-A8AE1DA21D1D}" name="Column16098" dataDxfId="531" totalsRowDxfId="530"/>
    <tableColumn id="16120" xr3:uid="{8B903937-62F7-4EAA-A413-7C9752CAE256}" name="Column16099" dataDxfId="529" totalsRowDxfId="528"/>
    <tableColumn id="16121" xr3:uid="{0854E9CB-E266-4462-9EF2-08F6AD0D20E2}" name="Column16100" dataDxfId="527" totalsRowDxfId="526"/>
    <tableColumn id="16122" xr3:uid="{4162E8B6-2DCD-46D1-9FF4-2057DA4FCB36}" name="Column16101" dataDxfId="525" totalsRowDxfId="524"/>
    <tableColumn id="16123" xr3:uid="{FB315CBB-E750-4FF2-8251-EB0A7D3056AF}" name="Column16102" dataDxfId="523" totalsRowDxfId="522"/>
    <tableColumn id="16124" xr3:uid="{43812493-862C-449F-A2FC-D8C7D10FA32A}" name="Column16103" dataDxfId="521" totalsRowDxfId="520"/>
    <tableColumn id="16125" xr3:uid="{957D3678-6F93-45A6-9353-ACC9B55B6DD6}" name="Column16104" dataDxfId="519" totalsRowDxfId="518"/>
    <tableColumn id="16126" xr3:uid="{E8CF74DE-69D5-4B18-A6A4-CA4B5014A138}" name="Column16105" dataDxfId="517" totalsRowDxfId="516"/>
    <tableColumn id="16127" xr3:uid="{0F998A7B-17D5-407A-997E-C2EA88FF3DC8}" name="Column16106" dataDxfId="515" totalsRowDxfId="514"/>
    <tableColumn id="16128" xr3:uid="{97156C81-26AE-40B5-9D32-BB62642F6A82}" name="Column16107" dataDxfId="513" totalsRowDxfId="512"/>
    <tableColumn id="16129" xr3:uid="{B292FB9D-975D-4CDA-AB11-C0F0F50B1CCD}" name="Column16108" dataDxfId="511" totalsRowDxfId="510"/>
    <tableColumn id="16130" xr3:uid="{7747CD9D-3012-450F-BE5F-DA733536C859}" name="Column16109" dataDxfId="509" totalsRowDxfId="508"/>
    <tableColumn id="16131" xr3:uid="{0CBB570E-2BED-4893-88A9-9A6367B95592}" name="Column16110" dataDxfId="507" totalsRowDxfId="506"/>
    <tableColumn id="16132" xr3:uid="{881E7CCE-FA98-4CA4-A796-F887E0E517B9}" name="Column16111" dataDxfId="505" totalsRowDxfId="504"/>
    <tableColumn id="16133" xr3:uid="{9F04D747-FFB8-4796-8702-77FAA9934348}" name="Column16112" dataDxfId="503" totalsRowDxfId="502"/>
    <tableColumn id="16134" xr3:uid="{34D7D314-5B13-4442-92A0-DCD6864AFBB1}" name="Column16113" dataDxfId="501" totalsRowDxfId="500"/>
    <tableColumn id="16135" xr3:uid="{8B24B6B5-87DC-4A74-A084-88F50D9AD374}" name="Column16114" dataDxfId="499" totalsRowDxfId="498"/>
    <tableColumn id="16136" xr3:uid="{8B6B5A79-25B7-4217-ADBE-FBC1733DC3EF}" name="Column16115" dataDxfId="497" totalsRowDxfId="496"/>
    <tableColumn id="16137" xr3:uid="{160151DF-0233-44EB-88EA-BDDC5F73F690}" name="Column16116" dataDxfId="495" totalsRowDxfId="494"/>
    <tableColumn id="16138" xr3:uid="{2E79CB40-0427-4935-92A1-61F7265CC988}" name="Column16117" dataDxfId="493" totalsRowDxfId="492"/>
    <tableColumn id="16139" xr3:uid="{805BAFAC-94FF-44DC-B6E7-E46455C98559}" name="Column16118" dataDxfId="491" totalsRowDxfId="490"/>
    <tableColumn id="16140" xr3:uid="{85DDB6FB-AB1F-4881-A9FB-CE881FE7E596}" name="Column16119" dataDxfId="489" totalsRowDxfId="488"/>
    <tableColumn id="16141" xr3:uid="{4B2EF37C-DFD6-42EA-BE1A-9D54CE1B91C7}" name="Column16120" dataDxfId="487" totalsRowDxfId="486"/>
    <tableColumn id="16142" xr3:uid="{7556B5E0-5537-4598-8767-77FB5438DD7D}" name="Column16121" dataDxfId="485" totalsRowDxfId="484"/>
    <tableColumn id="16143" xr3:uid="{1A469260-3869-4BDB-888E-52340CBA00F2}" name="Column16122" dataDxfId="483" totalsRowDxfId="482"/>
    <tableColumn id="16144" xr3:uid="{0C0CFE98-2258-4622-BB2C-862AEB2A086D}" name="Column16123" dataDxfId="481" totalsRowDxfId="480"/>
    <tableColumn id="16145" xr3:uid="{0C5D3960-8B77-4990-9AE0-4C652AF7CBDA}" name="Column16124" dataDxfId="479" totalsRowDxfId="478"/>
    <tableColumn id="16146" xr3:uid="{D4D40AF3-EB6B-4AF9-8E1B-978C46886425}" name="Column16125" dataDxfId="477" totalsRowDxfId="476"/>
    <tableColumn id="16147" xr3:uid="{D6DF7BE9-F7D2-4AE5-9D28-3974D1F80566}" name="Column16126" dataDxfId="475" totalsRowDxfId="474"/>
    <tableColumn id="16148" xr3:uid="{5A6ACC53-2DA5-4E36-A0FC-F6E30D4EEA86}" name="Column16127" dataDxfId="473" totalsRowDxfId="472"/>
    <tableColumn id="16149" xr3:uid="{BD0AFCCC-2124-40FE-8E0A-5B751DAC3088}" name="Column16128" dataDxfId="471" totalsRowDxfId="470"/>
    <tableColumn id="16150" xr3:uid="{A306489E-0511-43CD-B286-9F8B33284E36}" name="Column16129" dataDxfId="469" totalsRowDxfId="468"/>
    <tableColumn id="16151" xr3:uid="{97D211C0-3628-4D13-A775-C5C7C3B6AD1F}" name="Column16130" dataDxfId="467" totalsRowDxfId="466"/>
    <tableColumn id="16152" xr3:uid="{E5CFE71B-C7D5-4E65-9EC0-7B12373F727D}" name="Column16131" dataDxfId="465" totalsRowDxfId="464"/>
    <tableColumn id="16153" xr3:uid="{DD03A864-2162-438C-9825-280ED19E8F6A}" name="Column16132" dataDxfId="463" totalsRowDxfId="462"/>
    <tableColumn id="16154" xr3:uid="{92233578-D3A7-4379-B7D3-C376BBE85CC6}" name="Column16133" dataDxfId="461" totalsRowDxfId="460"/>
    <tableColumn id="16155" xr3:uid="{9EA2E91D-B7D5-4FFF-99DF-41554BC12805}" name="Column16134" dataDxfId="459" totalsRowDxfId="458"/>
    <tableColumn id="16156" xr3:uid="{2193CC2E-04CC-4F7C-A870-AD99D2DB2834}" name="Column16135" dataDxfId="457" totalsRowDxfId="456"/>
    <tableColumn id="16157" xr3:uid="{CC24D3A3-EE4B-4C62-A92D-193509D82D32}" name="Column16136" dataDxfId="455" totalsRowDxfId="454"/>
    <tableColumn id="16158" xr3:uid="{AD2078F9-C887-448A-8A4B-888B167AA4E8}" name="Column16137" dataDxfId="453" totalsRowDxfId="452"/>
    <tableColumn id="16159" xr3:uid="{DA77C668-1B4E-4121-B519-1F2D95534B67}" name="Column16138" dataDxfId="451" totalsRowDxfId="450"/>
    <tableColumn id="16160" xr3:uid="{F10CCC2F-3E30-4A0C-8F9E-9C91979E3C2B}" name="Column16139" dataDxfId="449" totalsRowDxfId="448"/>
    <tableColumn id="16161" xr3:uid="{783531CF-7C2D-4B4B-A903-C386AFAB1611}" name="Column16140" dataDxfId="447" totalsRowDxfId="446"/>
    <tableColumn id="16162" xr3:uid="{01A5FD83-BA6E-4044-AA47-8C8DC312DED6}" name="Column16141" dataDxfId="445" totalsRowDxfId="444"/>
    <tableColumn id="16163" xr3:uid="{21E5C8C4-3EB8-4B25-8810-1CB9ECB6D0C8}" name="Column16142" dataDxfId="443" totalsRowDxfId="442"/>
    <tableColumn id="16164" xr3:uid="{D0E271D9-D105-449D-9FC1-0AD9C72A10F2}" name="Column16143" dataDxfId="441" totalsRowDxfId="440"/>
    <tableColumn id="16165" xr3:uid="{D839C746-8499-41D8-874D-E1298B20B3CF}" name="Column16144" dataDxfId="439" totalsRowDxfId="438"/>
    <tableColumn id="16166" xr3:uid="{665CEA8C-4FED-42BD-9196-81EE0018BD67}" name="Column16145" dataDxfId="437" totalsRowDxfId="436"/>
    <tableColumn id="16167" xr3:uid="{ABEF81A8-0444-4FF8-A42D-A57A65987822}" name="Column16146" dataDxfId="435" totalsRowDxfId="434"/>
    <tableColumn id="16168" xr3:uid="{1430EDAB-26E9-4EC9-8BC6-3B9E6C2678C4}" name="Column16147" dataDxfId="433" totalsRowDxfId="432"/>
    <tableColumn id="16169" xr3:uid="{DC3E1D29-A06A-4A1E-A224-DDB680DDBD49}" name="Column16148" dataDxfId="431" totalsRowDxfId="430"/>
    <tableColumn id="16170" xr3:uid="{B68B1D26-D371-4A14-B8A8-0BB1450BF7E1}" name="Column16149" dataDxfId="429" totalsRowDxfId="428"/>
    <tableColumn id="16171" xr3:uid="{8EEB41A5-76A7-48BE-8364-9D50ED82B805}" name="Column16150" dataDxfId="427" totalsRowDxfId="426"/>
    <tableColumn id="16172" xr3:uid="{4A3F5AA6-7E43-4386-B552-C87F09D588B2}" name="Column16151" dataDxfId="425" totalsRowDxfId="424"/>
    <tableColumn id="16173" xr3:uid="{5388A921-C9C8-454E-9C9E-81F04F7D5DFB}" name="Column16152" dataDxfId="423" totalsRowDxfId="422"/>
    <tableColumn id="16174" xr3:uid="{2963A468-2079-4AE1-AE24-FF641C3BE4F1}" name="Column16153" dataDxfId="421" totalsRowDxfId="420"/>
    <tableColumn id="16175" xr3:uid="{256489A1-BE84-4A0A-ACF5-01B07B016E20}" name="Column16154" dataDxfId="419" totalsRowDxfId="418"/>
    <tableColumn id="16176" xr3:uid="{53707800-091B-4CF4-8126-0DDB0DDA0693}" name="Column16155" dataDxfId="417" totalsRowDxfId="416"/>
    <tableColumn id="16177" xr3:uid="{AD4B365A-9327-4346-8D26-8ECF2B8B4964}" name="Column16156" dataDxfId="415" totalsRowDxfId="414"/>
    <tableColumn id="16178" xr3:uid="{48005A75-95DA-4B62-AD71-D000F0BA3864}" name="Column16157" dataDxfId="413" totalsRowDxfId="412"/>
    <tableColumn id="16179" xr3:uid="{8F13CF01-D8C2-403D-A091-3AAA933BBBFE}" name="Column16158" dataDxfId="411" totalsRowDxfId="410"/>
    <tableColumn id="16180" xr3:uid="{4B5BE0FF-BC8B-4FE7-82CA-FD673776070F}" name="Column16159" dataDxfId="409" totalsRowDxfId="408"/>
    <tableColumn id="16181" xr3:uid="{BB2304AE-CB42-4728-A0A7-8D1DFEDB6DEB}" name="Column16160" dataDxfId="407" totalsRowDxfId="406"/>
    <tableColumn id="16182" xr3:uid="{27CF0144-007C-4957-9692-F3F34C6E406C}" name="Column16161" dataDxfId="405" totalsRowDxfId="404"/>
    <tableColumn id="16183" xr3:uid="{5EE39451-AC05-4CED-B9E4-CF135020CD8E}" name="Column16162" dataDxfId="403" totalsRowDxfId="402"/>
    <tableColumn id="16184" xr3:uid="{20E39146-A635-4CF1-B2E9-4A77952F1381}" name="Column16163" dataDxfId="401" totalsRowDxfId="400"/>
    <tableColumn id="16185" xr3:uid="{DCB43642-42C4-4A7A-AEF6-402C40E7669F}" name="Column16164" dataDxfId="399" totalsRowDxfId="398"/>
    <tableColumn id="16186" xr3:uid="{F56ADBA1-A610-440E-AAE3-DCD274EBBB0A}" name="Column16165" dataDxfId="397" totalsRowDxfId="396"/>
    <tableColumn id="16187" xr3:uid="{1D52F2CB-9ED0-4404-B191-0CDD9617D6FC}" name="Column16166" dataDxfId="395" totalsRowDxfId="394"/>
    <tableColumn id="16188" xr3:uid="{EDEA859A-AFE4-40FA-8515-C1BB49D45A04}" name="Column16167" dataDxfId="393" totalsRowDxfId="392"/>
    <tableColumn id="16189" xr3:uid="{F6F651D8-9277-474C-8ECD-46AF69F19F41}" name="Column16168" dataDxfId="391" totalsRowDxfId="390"/>
    <tableColumn id="16190" xr3:uid="{74EA2D92-A12E-4097-B205-84E88ABD844E}" name="Column16169" dataDxfId="389" totalsRowDxfId="388"/>
    <tableColumn id="16191" xr3:uid="{CD3A1C67-76CD-4E9C-B519-82BE7ADB7EAC}" name="Column16170" dataDxfId="387" totalsRowDxfId="386"/>
    <tableColumn id="16192" xr3:uid="{EECA534F-684D-43D2-AB04-685666E1B2CC}" name="Column16171" dataDxfId="385" totalsRowDxfId="384"/>
    <tableColumn id="16193" xr3:uid="{292DD10C-1F0F-43BF-85C4-10B63D2856EB}" name="Column16172" dataDxfId="383" totalsRowDxfId="382"/>
    <tableColumn id="16194" xr3:uid="{AEB72FC3-8B40-4711-895D-94962384455F}" name="Column16173" dataDxfId="381" totalsRowDxfId="380"/>
    <tableColumn id="16195" xr3:uid="{C09BF90E-8EAC-42F3-8E13-3CAD0B037C64}" name="Column16174" dataDxfId="379" totalsRowDxfId="378"/>
    <tableColumn id="16196" xr3:uid="{D2052C9E-DE86-485E-9690-E3C30BD30B35}" name="Column16175" dataDxfId="377" totalsRowDxfId="376"/>
    <tableColumn id="16197" xr3:uid="{96F37242-6119-4E5B-A679-91245FFC0AC3}" name="Column16176" dataDxfId="375" totalsRowDxfId="374"/>
    <tableColumn id="16198" xr3:uid="{51FAEB73-B3D3-4783-BCBD-06E6C0A03316}" name="Column16177" dataDxfId="373" totalsRowDxfId="372"/>
    <tableColumn id="16199" xr3:uid="{10AC70BB-940D-4AB1-8306-1C444EEA3285}" name="Column16178" dataDxfId="371" totalsRowDxfId="370"/>
    <tableColumn id="16200" xr3:uid="{75C31976-83CC-43FD-84E9-A31A76C5540E}" name="Column16179" dataDxfId="369" totalsRowDxfId="368"/>
    <tableColumn id="16201" xr3:uid="{1F29BA9A-1179-4DAF-838A-97367819ED20}" name="Column16180" dataDxfId="367" totalsRowDxfId="366"/>
    <tableColumn id="16202" xr3:uid="{1538455E-A58F-40F6-8D78-563F079D97DB}" name="Column16181" dataDxfId="365" totalsRowDxfId="364"/>
    <tableColumn id="16203" xr3:uid="{8774D1C7-3E82-4B53-89AD-CF2CC398E4C0}" name="Column16182" dataDxfId="363" totalsRowDxfId="362"/>
    <tableColumn id="16204" xr3:uid="{36F7B61F-9C21-45B5-A04A-EE77CFEBE30F}" name="Column16183" dataDxfId="361" totalsRowDxfId="360"/>
    <tableColumn id="16205" xr3:uid="{0F2C0B66-915D-4F14-A2EC-F94878660BEA}" name="Column16184" dataDxfId="359" totalsRowDxfId="358"/>
    <tableColumn id="16206" xr3:uid="{DCEE2763-E39B-4DDD-8211-C9C324414848}" name="Column16185" dataDxfId="357" totalsRowDxfId="356"/>
    <tableColumn id="16207" xr3:uid="{4227E801-823F-4972-B814-FC8601180871}" name="Column16186" dataDxfId="355" totalsRowDxfId="354"/>
    <tableColumn id="16208" xr3:uid="{8D9DF4AE-5E24-465F-BFB8-B7E08C6751C9}" name="Column16187" dataDxfId="353" totalsRowDxfId="352"/>
    <tableColumn id="16209" xr3:uid="{7F93A63F-E56E-41B4-A9D2-5C7DA4897CEE}" name="Column16188" dataDxfId="351" totalsRowDxfId="350"/>
    <tableColumn id="16210" xr3:uid="{B153F133-5E52-4088-BFAD-E00DD0E58630}" name="Column16189" dataDxfId="349" totalsRowDxfId="348"/>
    <tableColumn id="16211" xr3:uid="{D79F44EC-FF76-45B0-95F3-236586199596}" name="Column16190" dataDxfId="347" totalsRowDxfId="346"/>
    <tableColumn id="16212" xr3:uid="{3BD958BA-576F-465C-84E3-262FF9EFFD55}" name="Column16191" dataDxfId="345" totalsRowDxfId="344"/>
    <tableColumn id="16213" xr3:uid="{5B0A5C05-D31A-47D4-BC7A-832C462B270A}" name="Column16192" dataDxfId="343" totalsRowDxfId="342"/>
    <tableColumn id="16214" xr3:uid="{664B8FAD-444E-451A-A273-CE32CA2BDD85}" name="Column16193" dataDxfId="341" totalsRowDxfId="340"/>
    <tableColumn id="16215" xr3:uid="{F3A826FC-0B2C-43F4-BFC8-9E1383DE3916}" name="Column16194" dataDxfId="339" totalsRowDxfId="338"/>
    <tableColumn id="16216" xr3:uid="{72CC7BEB-450F-40E4-9A5C-349E0E6EF146}" name="Column16195" dataDxfId="337" totalsRowDxfId="336"/>
    <tableColumn id="16217" xr3:uid="{5EAB8CF2-9D64-45C8-B158-8078D134C447}" name="Column16196" dataDxfId="335" totalsRowDxfId="334"/>
    <tableColumn id="16218" xr3:uid="{27D1908A-7049-4EF7-B6EA-CCB36BCA2B3D}" name="Column16197" dataDxfId="333" totalsRowDxfId="332"/>
    <tableColumn id="16219" xr3:uid="{2A42F595-190D-4785-98F0-E24A547F9BDA}" name="Column16198" dataDxfId="331" totalsRowDxfId="330"/>
    <tableColumn id="16220" xr3:uid="{233113A6-5E84-47BF-8980-37A12EAE3BAF}" name="Column16199" dataDxfId="329" totalsRowDxfId="328"/>
    <tableColumn id="16221" xr3:uid="{DCC65F6F-9C9D-4C30-9BEB-501EF94F206F}" name="Column16200" dataDxfId="327" totalsRowDxfId="326"/>
    <tableColumn id="16222" xr3:uid="{D96A4C1D-D113-4346-8297-E9DF11E42429}" name="Column16201" dataDxfId="325" totalsRowDxfId="324"/>
    <tableColumn id="16223" xr3:uid="{5B0E065E-608D-41FA-A78B-07379570F507}" name="Column16202" dataDxfId="323" totalsRowDxfId="322"/>
    <tableColumn id="16224" xr3:uid="{5B66734D-1998-4DB0-80CF-36D3A16793C2}" name="Column16203" dataDxfId="321" totalsRowDxfId="320"/>
    <tableColumn id="16225" xr3:uid="{C917020C-2065-4A30-899B-EBA705B8A56A}" name="Column16204" dataDxfId="319" totalsRowDxfId="318"/>
    <tableColumn id="16226" xr3:uid="{48126080-7D01-4756-8B5E-B98A64F80236}" name="Column16205" dataDxfId="317" totalsRowDxfId="316"/>
    <tableColumn id="16227" xr3:uid="{DC44DAF5-66D3-4CA3-886F-63ED14FF8177}" name="Column16206" dataDxfId="315" totalsRowDxfId="314"/>
    <tableColumn id="16228" xr3:uid="{8D20011F-4581-4B53-8D78-F5131EAC8F3C}" name="Column16207" dataDxfId="313" totalsRowDxfId="312"/>
    <tableColumn id="16229" xr3:uid="{BECC99E3-FADE-487A-9D9E-F82634142268}" name="Column16208" dataDxfId="311" totalsRowDxfId="310"/>
    <tableColumn id="16230" xr3:uid="{9271DD51-5FEA-4ADC-98CF-AE95DFDDEB32}" name="Column16209" dataDxfId="309" totalsRowDxfId="308"/>
    <tableColumn id="16231" xr3:uid="{885C7FF4-92D5-4107-8E5B-783025C948E5}" name="Column16210" dataDxfId="307" totalsRowDxfId="306"/>
    <tableColumn id="16232" xr3:uid="{3D5DD424-8FCC-461B-AC8D-B5A00BBB2FA7}" name="Column16211" dataDxfId="305" totalsRowDxfId="304"/>
    <tableColumn id="16233" xr3:uid="{7671154A-A741-416E-8D56-E538A188DC9E}" name="Column16212" dataDxfId="303" totalsRowDxfId="302"/>
    <tableColumn id="16234" xr3:uid="{520C8F3C-4113-418F-92EC-50179950D6F7}" name="Column16213" dataDxfId="301" totalsRowDxfId="300"/>
    <tableColumn id="16235" xr3:uid="{822B6EDC-FB3B-40CA-B6FE-88946BCD0463}" name="Column16214" dataDxfId="299" totalsRowDxfId="298"/>
    <tableColumn id="16236" xr3:uid="{A30331D6-4A31-4462-8BE3-2CDC3D1E25EF}" name="Column16215" dataDxfId="297" totalsRowDxfId="296"/>
    <tableColumn id="16237" xr3:uid="{BE043444-D373-49B0-9343-01FE54AF664F}" name="Column16216" dataDxfId="295" totalsRowDxfId="294"/>
    <tableColumn id="16238" xr3:uid="{CF3F1435-B147-49B1-9C69-668F0369CD09}" name="Column16217" dataDxfId="293" totalsRowDxfId="292"/>
    <tableColumn id="16239" xr3:uid="{1EB32B18-E6B0-4CAF-8051-A02D88B68935}" name="Column16218" dataDxfId="291" totalsRowDxfId="290"/>
    <tableColumn id="16240" xr3:uid="{A3BD7D9F-4EF3-4CBB-83EB-0C1AFF8F4FFB}" name="Column16219" dataDxfId="289" totalsRowDxfId="288"/>
    <tableColumn id="16241" xr3:uid="{8758C47C-389E-4F0C-AED0-41445ECE7068}" name="Column16220" dataDxfId="287" totalsRowDxfId="286"/>
    <tableColumn id="16242" xr3:uid="{BBA6566B-DCEC-446A-B9DC-ED48E7FB812A}" name="Column16221" dataDxfId="285" totalsRowDxfId="284"/>
    <tableColumn id="16243" xr3:uid="{DC98D0BA-5FA1-4C38-ABC2-F47EA555507A}" name="Column16222" dataDxfId="283" totalsRowDxfId="282"/>
    <tableColumn id="16244" xr3:uid="{E3589EB0-BC0D-47E2-AB61-A236BF05994D}" name="Column16223" dataDxfId="281" totalsRowDxfId="280"/>
    <tableColumn id="16245" xr3:uid="{C5E02E6D-C7B8-480C-9B88-5A06F0B79F90}" name="Column16224" dataDxfId="279" totalsRowDxfId="278"/>
    <tableColumn id="16246" xr3:uid="{CD185F21-6D74-409E-BE7A-392546BC4038}" name="Column16225" dataDxfId="277" totalsRowDxfId="276"/>
    <tableColumn id="16247" xr3:uid="{6597DC23-EDFC-4709-8157-8279EBB1A9FE}" name="Column16226" dataDxfId="275" totalsRowDxfId="274"/>
    <tableColumn id="16248" xr3:uid="{F68BE185-76DF-40D4-8AA8-AF8CD00FA7DE}" name="Column16227" dataDxfId="273" totalsRowDxfId="272"/>
    <tableColumn id="16249" xr3:uid="{AE889C60-F868-4104-8E58-1962726BD145}" name="Column16228" dataDxfId="271" totalsRowDxfId="270"/>
    <tableColumn id="16250" xr3:uid="{C2D3F7B3-A628-44A8-B808-6A01E65BDF00}" name="Column16229" dataDxfId="269" totalsRowDxfId="268"/>
    <tableColumn id="16251" xr3:uid="{76E6D38D-07BB-4009-9468-5E3AA8C787BA}" name="Column16230" dataDxfId="267" totalsRowDxfId="266"/>
    <tableColumn id="16252" xr3:uid="{640E3334-A81A-4F8B-946E-7ECED7C44D8D}" name="Column16231" dataDxfId="265" totalsRowDxfId="264"/>
    <tableColumn id="16253" xr3:uid="{817ABEF2-C061-47AF-AE3B-021225DEF5B4}" name="Column16232" dataDxfId="263" totalsRowDxfId="262"/>
    <tableColumn id="16254" xr3:uid="{C942CB5C-01CB-4F7A-98F7-44C840DC4C2C}" name="Column16233" dataDxfId="261" totalsRowDxfId="260"/>
    <tableColumn id="16255" xr3:uid="{6CB32CC1-422E-4FBD-BD28-7DB4DCD23BA4}" name="Column16234" dataDxfId="259" totalsRowDxfId="258"/>
    <tableColumn id="16256" xr3:uid="{C7B533A0-585E-47DB-B30D-10BC1CD55347}" name="Column16235" dataDxfId="257" totalsRowDxfId="256"/>
    <tableColumn id="16257" xr3:uid="{EC1B3E53-02BB-4305-9D17-C9E043FA4E90}" name="Column16236" dataDxfId="255" totalsRowDxfId="254"/>
    <tableColumn id="16258" xr3:uid="{03AFDF97-DA2D-4CBB-B8F4-5AC93FC9FB7A}" name="Column16237" dataDxfId="253" totalsRowDxfId="252"/>
    <tableColumn id="16259" xr3:uid="{AFB720D7-DC35-4083-81ED-D5CD6D243D2D}" name="Column16238" dataDxfId="251" totalsRowDxfId="250"/>
    <tableColumn id="16260" xr3:uid="{3554E260-DCD6-4251-8D4E-BC8D4AC07405}" name="Column16239" dataDxfId="249" totalsRowDxfId="248"/>
    <tableColumn id="16261" xr3:uid="{D4132C09-C0E2-4A93-8A61-28A68EFA682B}" name="Column16240" dataDxfId="247" totalsRowDxfId="246"/>
    <tableColumn id="16262" xr3:uid="{423C672A-E487-49D9-9CDE-F11B5E6728B4}" name="Column16241" dataDxfId="245" totalsRowDxfId="244"/>
    <tableColumn id="16263" xr3:uid="{9B13C71A-C179-49BB-976F-365F31C43A46}" name="Column16242" dataDxfId="243" totalsRowDxfId="242"/>
    <tableColumn id="16264" xr3:uid="{C98DD6A1-4147-414E-B192-492E426A229A}" name="Column16243" dataDxfId="241" totalsRowDxfId="240"/>
    <tableColumn id="16265" xr3:uid="{4F797499-8C9C-414A-8876-39B0530415F0}" name="Column16244" dataDxfId="239" totalsRowDxfId="238"/>
    <tableColumn id="16266" xr3:uid="{7F82B439-26DA-4CD1-B5AD-7BE1D0B46000}" name="Column16245" dataDxfId="237" totalsRowDxfId="236"/>
    <tableColumn id="16267" xr3:uid="{B854EC57-51F6-4D57-B44A-2D6B0AEF5FAD}" name="Column16246" dataDxfId="235" totalsRowDxfId="234"/>
    <tableColumn id="16268" xr3:uid="{C807B9BD-D83B-4D82-8ED1-C0CD8F865DCA}" name="Column16247" dataDxfId="233" totalsRowDxfId="232"/>
    <tableColumn id="16269" xr3:uid="{5B643590-98EB-4A34-96CA-51D9354AA174}" name="Column16248" dataDxfId="231" totalsRowDxfId="230"/>
    <tableColumn id="16270" xr3:uid="{35C59387-6175-46ED-80B3-B7A21C2831F2}" name="Column16249" dataDxfId="229" totalsRowDxfId="228"/>
    <tableColumn id="16271" xr3:uid="{BC92446A-D5AA-4FF0-8D5D-3783783AAA9A}" name="Column16250" dataDxfId="227" totalsRowDxfId="226"/>
    <tableColumn id="16272" xr3:uid="{E53120C5-0175-49C0-AD00-8C56732C2BC8}" name="Column16251" dataDxfId="225" totalsRowDxfId="224"/>
    <tableColumn id="16273" xr3:uid="{AC515EC8-48EE-4D3F-9388-E920BA78EC8B}" name="Column16252" dataDxfId="223" totalsRowDxfId="222"/>
    <tableColumn id="16274" xr3:uid="{B6ECD66B-4980-4060-8040-8A20E9BEE2BF}" name="Column16253" dataDxfId="221" totalsRowDxfId="220"/>
    <tableColumn id="16275" xr3:uid="{61817023-FAEF-4038-A27D-ECC9532CE1DE}" name="Column16254" dataDxfId="219" totalsRowDxfId="218"/>
    <tableColumn id="16276" xr3:uid="{B18284E5-A7E8-4C59-8B0A-7D2AC477CA67}" name="Column16255" dataDxfId="217" totalsRowDxfId="216"/>
    <tableColumn id="16277" xr3:uid="{10D7AB22-1021-470E-B463-97385F9CED3D}" name="Column16256" dataDxfId="215" totalsRowDxfId="214"/>
    <tableColumn id="16278" xr3:uid="{FD89EED7-3473-45EC-B08B-6EB504376CF5}" name="Column16257" dataDxfId="213" totalsRowDxfId="212"/>
    <tableColumn id="16279" xr3:uid="{9CB91E23-29BB-43A7-B37A-0045C010EA59}" name="Column16258" dataDxfId="211" totalsRowDxfId="210"/>
    <tableColumn id="16280" xr3:uid="{C4A9BB62-13D9-4CC5-BAF6-278EA22C3752}" name="Column16259" dataDxfId="209" totalsRowDxfId="208"/>
    <tableColumn id="16281" xr3:uid="{032FF22B-65DE-430F-A122-9EA67D03BCD6}" name="Column16260" dataDxfId="207" totalsRowDxfId="206"/>
    <tableColumn id="16282" xr3:uid="{069F71D0-DF56-421F-B9C8-106163849AEA}" name="Column16261" dataDxfId="205" totalsRowDxfId="204"/>
    <tableColumn id="16283" xr3:uid="{BD74CD4E-FB64-4CEF-89B1-994EC315AB29}" name="Column16262" dataDxfId="203" totalsRowDxfId="202"/>
    <tableColumn id="16284" xr3:uid="{A8B06086-1427-4655-9463-BEC976EC3432}" name="Column16263" dataDxfId="201" totalsRowDxfId="200"/>
    <tableColumn id="16285" xr3:uid="{990FB290-3AFB-4116-B571-A5DF197B53B9}" name="Column16264" dataDxfId="199" totalsRowDxfId="198"/>
    <tableColumn id="16286" xr3:uid="{B3AAFB85-C2D1-49A6-A521-FBE4E3CBBD19}" name="Column16265" dataDxfId="197" totalsRowDxfId="196"/>
    <tableColumn id="16287" xr3:uid="{E3039424-0603-4B7D-B9AC-436D7CCBDB2E}" name="Column16266" dataDxfId="195" totalsRowDxfId="194"/>
    <tableColumn id="16288" xr3:uid="{09719EFA-47E2-42DE-95C1-406F75020335}" name="Column16267" dataDxfId="193" totalsRowDxfId="192"/>
    <tableColumn id="16289" xr3:uid="{26CE36A6-82CB-49D4-AF05-852A65BAEAE1}" name="Column16268" dataDxfId="191" totalsRowDxfId="190"/>
    <tableColumn id="16290" xr3:uid="{C18DC2DE-7D10-4A10-942B-24A3F78261EE}" name="Column16269" dataDxfId="189" totalsRowDxfId="188"/>
    <tableColumn id="16291" xr3:uid="{B4980539-4A7B-4E89-8D6B-3820A0F39103}" name="Column16270" dataDxfId="187" totalsRowDxfId="186"/>
    <tableColumn id="16292" xr3:uid="{E4CB2A38-BD39-4B57-A5F3-81AFFE226B87}" name="Column16271" dataDxfId="185" totalsRowDxfId="184"/>
    <tableColumn id="16293" xr3:uid="{6643DE2B-AC04-4219-8D1C-26BE4C3CF374}" name="Column16272" dataDxfId="183" totalsRowDxfId="182"/>
    <tableColumn id="16294" xr3:uid="{B639CED9-9A75-400F-AC2D-C4D70A2B2C7D}" name="Column16273" dataDxfId="181" totalsRowDxfId="180"/>
    <tableColumn id="16295" xr3:uid="{3EE4C085-D006-41F8-9B8D-FC869F73131B}" name="Column16274" dataDxfId="179" totalsRowDxfId="178"/>
    <tableColumn id="16296" xr3:uid="{D5C30062-5BBF-4F61-8626-A5586558F481}" name="Column16275" dataDxfId="177" totalsRowDxfId="176"/>
    <tableColumn id="16297" xr3:uid="{2B3A9E17-413C-4FE8-8156-6040BA371A84}" name="Column16276" dataDxfId="175" totalsRowDxfId="174"/>
    <tableColumn id="16298" xr3:uid="{B5E5B97D-B258-41AE-8DC4-583BC26C7213}" name="Column16277" dataDxfId="173" totalsRowDxfId="172"/>
    <tableColumn id="16299" xr3:uid="{596458E2-B104-471A-8996-A6656BE12A7C}" name="Column16278" dataDxfId="171" totalsRowDxfId="170"/>
    <tableColumn id="16300" xr3:uid="{63891506-1E7B-48DE-A5D2-629286810458}" name="Column16279" dataDxfId="169" totalsRowDxfId="168"/>
    <tableColumn id="16301" xr3:uid="{657C9EF4-59C4-4F1F-B79A-E53973BF2D76}" name="Column16280" dataDxfId="167" totalsRowDxfId="166"/>
    <tableColumn id="16302" xr3:uid="{313F1174-8F7F-4EED-9D11-80B6F44D4620}" name="Column16281" dataDxfId="165" totalsRowDxfId="164"/>
    <tableColumn id="16303" xr3:uid="{0FD81C00-CBE7-4368-ADF5-5565415CA283}" name="Column16282" dataDxfId="163" totalsRowDxfId="162"/>
    <tableColumn id="16304" xr3:uid="{B62E132C-9E52-44BD-8820-8E18DDFC80DE}" name="Column16283" dataDxfId="161" totalsRowDxfId="160"/>
    <tableColumn id="16305" xr3:uid="{F08168CF-6AC5-4549-93B1-3E221EA05F6F}" name="Column16284" dataDxfId="159" totalsRowDxfId="158"/>
    <tableColumn id="16306" xr3:uid="{DAACA184-17DA-43A6-8BFC-403055909D1B}" name="Column16285" dataDxfId="157" totalsRowDxfId="156"/>
    <tableColumn id="16307" xr3:uid="{AA305266-1A56-43AC-87B8-4BA6DA55950F}" name="Column16286" dataDxfId="155" totalsRowDxfId="154"/>
    <tableColumn id="16308" xr3:uid="{C1872203-76D5-4B83-A43F-567825A347DB}" name="Column16287" dataDxfId="153" totalsRowDxfId="152"/>
    <tableColumn id="16309" xr3:uid="{CE678643-01DE-4D97-8DEE-D2A8F51C4D9D}" name="Column16288" dataDxfId="151" totalsRowDxfId="150"/>
    <tableColumn id="16310" xr3:uid="{9D10E687-A37E-4D38-AA8A-C903F8D8CBBC}" name="Column16289" dataDxfId="149" totalsRowDxfId="148"/>
    <tableColumn id="16311" xr3:uid="{F5B6EB81-7089-4DF2-8DA4-6A8E80E3D293}" name="Column16290" dataDxfId="147" totalsRowDxfId="146"/>
    <tableColumn id="16312" xr3:uid="{F681C2BD-81A3-474B-9913-52A743E20966}" name="Column16291" dataDxfId="145" totalsRowDxfId="144"/>
    <tableColumn id="16313" xr3:uid="{D5F76E7D-99F6-417B-91B5-AEBBA834B7EE}" name="Column16292" dataDxfId="143" totalsRowDxfId="142"/>
    <tableColumn id="16314" xr3:uid="{50B78038-2582-4D7E-9D5F-B223E668D324}" name="Column16293" dataDxfId="141" totalsRowDxfId="140"/>
    <tableColumn id="16315" xr3:uid="{1B7865D4-008F-4EF9-BE68-DCFCD8044F1E}" name="Column16294" dataDxfId="139" totalsRowDxfId="138"/>
    <tableColumn id="16316" xr3:uid="{C1DD1136-8247-49EA-8854-3857BE9C5B69}" name="Column16295" dataDxfId="137" totalsRowDxfId="136"/>
    <tableColumn id="16317" xr3:uid="{A4F646EA-80BA-4E59-9336-6038B63555E9}" name="Column16296" dataDxfId="135" totalsRowDxfId="134"/>
    <tableColumn id="16318" xr3:uid="{47E37BEE-F0E0-489A-8571-5C65673964FA}" name="Column16297" dataDxfId="133" totalsRowDxfId="132"/>
    <tableColumn id="16319" xr3:uid="{9EE97E74-AF47-40A3-9DA9-BADAEF22BF32}" name="Column16298" dataDxfId="131" totalsRowDxfId="130"/>
    <tableColumn id="16320" xr3:uid="{4FAD3944-84BE-44CE-8871-9BE02984A6A2}" name="Column16299" dataDxfId="129" totalsRowDxfId="128"/>
    <tableColumn id="16321" xr3:uid="{C898417F-6E85-4A49-AA3B-72FF9B77A880}" name="Column16300" dataDxfId="127" totalsRowDxfId="126"/>
    <tableColumn id="16322" xr3:uid="{BDA07D99-ACC2-485F-B210-564DA04657C4}" name="Column16301" dataDxfId="125" totalsRowDxfId="124"/>
    <tableColumn id="16323" xr3:uid="{94010F9F-584F-47A6-9B21-CE62C0F4EC20}" name="Column16302" dataDxfId="123" totalsRowDxfId="122"/>
    <tableColumn id="16324" xr3:uid="{A7281A3A-8CCB-4958-83F1-75EAF0852201}" name="Column16303" dataDxfId="121" totalsRowDxfId="120"/>
    <tableColumn id="16325" xr3:uid="{CD997735-100E-4768-9878-8ABD3BE39965}" name="Column16304" dataDxfId="119" totalsRowDxfId="118"/>
    <tableColumn id="16326" xr3:uid="{1B9F8DAE-C684-4AA5-A3D4-6B7586F7B95B}" name="Column16305" dataDxfId="117" totalsRowDxfId="116"/>
    <tableColumn id="16327" xr3:uid="{3A2968B8-542A-4235-A6F6-697A114B27FC}" name="Column16306" dataDxfId="115" totalsRowDxfId="114"/>
    <tableColumn id="16328" xr3:uid="{E533DFE9-0B1D-4B29-A847-DA69FEC37146}" name="Column16307" dataDxfId="113" totalsRowDxfId="112"/>
    <tableColumn id="16329" xr3:uid="{7E168632-6604-4B19-96EF-F24C2A8708FF}" name="Column16308" dataDxfId="111" totalsRowDxfId="110"/>
    <tableColumn id="16330" xr3:uid="{E1548088-8BD5-41A2-9C7B-30FD473731C1}" name="Column16309" dataDxfId="109" totalsRowDxfId="108"/>
    <tableColumn id="16331" xr3:uid="{EB4DFF04-FE9B-42B4-B4B3-06CAFDEC7532}" name="Column16310" dataDxfId="107" totalsRowDxfId="106"/>
    <tableColumn id="16332" xr3:uid="{B1ABB756-CACB-458C-98E9-B4FFEDD7AD52}" name="Column16311" dataDxfId="105" totalsRowDxfId="104"/>
    <tableColumn id="16333" xr3:uid="{6D622A03-DF48-4B34-B113-D2EC92A82FFF}" name="Column16312" dataDxfId="103" totalsRowDxfId="102"/>
    <tableColumn id="16334" xr3:uid="{2DE286B8-FD00-4480-83C2-7DC2A2CA1007}" name="Column16313" dataDxfId="101" totalsRowDxfId="100"/>
    <tableColumn id="16335" xr3:uid="{E1EA1CC4-79E9-452A-90EC-9251AE3808C2}" name="Column16314" dataDxfId="99" totalsRowDxfId="98"/>
    <tableColumn id="16336" xr3:uid="{09B253F2-B476-4FCB-BE87-3074E4B58E56}" name="Column16315" dataDxfId="97" totalsRowDxfId="96"/>
    <tableColumn id="16337" xr3:uid="{FCB57A19-8D27-46E4-9675-C2DA7B76D656}" name="Column16316" dataDxfId="95" totalsRowDxfId="94"/>
    <tableColumn id="16338" xr3:uid="{F6C7D5F6-5AEA-4F2C-8730-CF31C2029F7F}" name="Column16317" dataDxfId="93" totalsRowDxfId="92"/>
    <tableColumn id="16339" xr3:uid="{BC4A522D-81C6-43D4-AD31-3072C07C9933}" name="Column16318" dataDxfId="91" totalsRowDxfId="90"/>
    <tableColumn id="16340" xr3:uid="{0712CC41-7D52-4A90-B9AC-0E6D4BE929A5}" name="Column16319" dataDxfId="89" totalsRowDxfId="88"/>
    <tableColumn id="16341" xr3:uid="{4129E000-4CD4-4EDF-A05F-8D57D7CEF67E}" name="Column16320" dataDxfId="87" totalsRowDxfId="86"/>
    <tableColumn id="16342" xr3:uid="{FE9A9F4D-CB22-4F3A-BB8C-7BD2C3A1DD48}" name="Column16321" dataDxfId="85" totalsRowDxfId="84"/>
    <tableColumn id="16343" xr3:uid="{32A9C7FD-EA7A-48F7-9BF1-98E7C1860245}" name="Column16322" dataDxfId="83" totalsRowDxfId="82"/>
    <tableColumn id="16344" xr3:uid="{5ACB1221-6ED2-4562-8B6F-075C45154E16}" name="Column16323" dataDxfId="81" totalsRowDxfId="80"/>
    <tableColumn id="16345" xr3:uid="{F123058E-4847-4685-B0A6-92FAF1F27C1E}" name="Column16324" dataDxfId="79" totalsRowDxfId="78"/>
    <tableColumn id="16346" xr3:uid="{4611357F-75F6-4C21-B1FB-9EE85E0BADA0}" name="Column16325" dataDxfId="77" totalsRowDxfId="76"/>
    <tableColumn id="16347" xr3:uid="{6DADFB65-2B0C-425B-BA32-2F4F74248A62}" name="Column16326" dataDxfId="75" totalsRowDxfId="74"/>
    <tableColumn id="16348" xr3:uid="{57389856-CC22-499C-97D7-02453CD3BE42}" name="Column16327" dataDxfId="73" totalsRowDxfId="72"/>
    <tableColumn id="16349" xr3:uid="{A43A26AB-2F7F-4E46-B62F-3CFB043596C1}" name="Column16328" dataDxfId="71" totalsRowDxfId="70"/>
    <tableColumn id="16350" xr3:uid="{C776BF03-482C-4118-BBB0-B2780EAE1CED}" name="Column16329" dataDxfId="69" totalsRowDxfId="68"/>
    <tableColumn id="16351" xr3:uid="{373B70DA-5DD2-479B-BD6F-C15B09BAD418}" name="Column16330" dataDxfId="67" totalsRowDxfId="66"/>
    <tableColumn id="16352" xr3:uid="{9DB1FFCA-B056-4432-8D93-8F92B28AA219}" name="Column16331" dataDxfId="65" totalsRowDxfId="64"/>
    <tableColumn id="16353" xr3:uid="{A758DC47-FBA0-4AE4-AD36-432EC0048D9E}" name="Column16332" dataDxfId="63" totalsRowDxfId="62"/>
    <tableColumn id="16354" xr3:uid="{E0EFD19E-C456-46A3-83A1-CC5F536117AF}" name="Column16333" dataDxfId="61" totalsRowDxfId="60"/>
    <tableColumn id="16355" xr3:uid="{63BE10BD-34EF-4A8D-A31C-32322E922959}" name="Column16334" dataDxfId="59" totalsRowDxfId="58"/>
    <tableColumn id="16356" xr3:uid="{4BE61791-D787-479E-AA8F-779EE5EB90F3}" name="Column16335" dataDxfId="57" totalsRowDxfId="56"/>
    <tableColumn id="16357" xr3:uid="{A2F279E5-C15C-4BDF-8CCE-A9DF3FDF6F5A}" name="Column16336" dataDxfId="55" totalsRowDxfId="54"/>
    <tableColumn id="16358" xr3:uid="{0C8A92E1-D133-4D66-99A1-CDA8DB35CF33}" name="Column16337" dataDxfId="53" totalsRowDxfId="52"/>
    <tableColumn id="16359" xr3:uid="{7106CFC1-7192-4AE7-96D7-06CFC6F7F3BC}" name="Column16338" dataDxfId="51" totalsRowDxfId="50"/>
    <tableColumn id="16360" xr3:uid="{ABEAE2EE-80FD-4925-A046-4F7BD2DB499D}" name="Column16339" dataDxfId="49" totalsRowDxfId="48"/>
    <tableColumn id="16361" xr3:uid="{71B02BA3-BABF-47BC-9930-414173954202}" name="Column16340" dataDxfId="47" totalsRowDxfId="46"/>
    <tableColumn id="16362" xr3:uid="{C84BA793-5760-4ABA-BEDF-3D8E84A16055}" name="Column16341" dataDxfId="45" totalsRowDxfId="44"/>
    <tableColumn id="16363" xr3:uid="{7AE9BEAD-EAE8-46A5-8DF2-04D0E052D18F}" name="Column16342" dataDxfId="43" totalsRowDxfId="42"/>
    <tableColumn id="16364" xr3:uid="{7A812EB9-97D4-42D9-A46E-14683A4FF22B}" name="Column16343" dataDxfId="41" totalsRowDxfId="40"/>
    <tableColumn id="16365" xr3:uid="{87EE2067-F10B-4197-9381-CB2A84D856AB}" name="Column16344" dataDxfId="39" totalsRowDxfId="38"/>
    <tableColumn id="16366" xr3:uid="{C5CBD2A7-2161-4132-B2E2-98F10D98E5AA}" name="Column16345" dataDxfId="37" totalsRowDxfId="36"/>
    <tableColumn id="16367" xr3:uid="{BD8C3D2D-E5C2-4A6F-944A-076B83961FCF}" name="Column16346" dataDxfId="35" totalsRowDxfId="34"/>
    <tableColumn id="16368" xr3:uid="{227C61D1-41E2-43AE-8231-7C840395380D}" name="Column16347" dataDxfId="33" totalsRowDxfId="32"/>
    <tableColumn id="16369" xr3:uid="{4589D276-C0BD-429C-B16A-AC492A59A133}" name="Column16348" dataDxfId="31" totalsRowDxfId="30"/>
    <tableColumn id="16370" xr3:uid="{CD70B820-7BD7-44BD-86F7-448FA8E2B0CF}" name="Column16349" dataDxfId="29" totalsRowDxfId="28"/>
    <tableColumn id="16371" xr3:uid="{9AC5EA27-EF8E-4E40-BB9E-2F5F3BEC8E2F}" name="Column16350" dataDxfId="27" totalsRowDxfId="26"/>
    <tableColumn id="16372" xr3:uid="{39928789-2762-4C5A-8C47-3D4664DDBEBC}" name="Column16351" dataDxfId="25" totalsRowDxfId="24"/>
    <tableColumn id="16373" xr3:uid="{44E745F6-8A69-45A1-AEC2-1FDBECF9F8C8}" name="Column16352" dataDxfId="23" totalsRowDxfId="22"/>
    <tableColumn id="16374" xr3:uid="{B8826F96-451E-4FA1-9D1F-874657A4535B}" name="Column16353" dataDxfId="21" totalsRowDxfId="20"/>
    <tableColumn id="16375" xr3:uid="{8CCB383F-6EFD-4AD0-81A4-E00ED4B380F4}" name="Column16354" dataDxfId="19" totalsRowDxfId="18"/>
    <tableColumn id="16376" xr3:uid="{49D406E4-52E9-4B59-83FE-43E6B899B072}" name="Column16355" dataDxfId="17" totalsRowDxfId="16"/>
    <tableColumn id="16377" xr3:uid="{9D727B12-7D1C-4CB5-9E24-DE25C4DB5B44}" name="Column16356" dataDxfId="15" totalsRowDxfId="14"/>
    <tableColumn id="16378" xr3:uid="{6709B407-43E8-4ABE-A1D5-01661BBE4149}" name="Column16357" dataDxfId="13" totalsRowDxfId="12"/>
    <tableColumn id="16379" xr3:uid="{0EA0DD6F-0DB3-4817-9E77-42BD1E69A0A6}" name="Column16358" dataDxfId="11" totalsRowDxfId="10"/>
    <tableColumn id="16380" xr3:uid="{B8833CA9-E02B-496D-BE5D-87E15D88FA02}" name="Column16359" dataDxfId="9" totalsRowDxfId="8"/>
    <tableColumn id="16381" xr3:uid="{3545C52C-8E76-44A8-9B43-F6D312C83AC0}" name="Column16360" dataDxfId="7" totalsRowDxfId="6"/>
    <tableColumn id="16382" xr3:uid="{8522F902-1C39-4D61-8A40-77DEC87857D7}" name="Column16361" dataDxfId="5" totalsRowDxfId="4"/>
    <tableColumn id="16383" xr3:uid="{EE3846A0-9A50-4BB9-A8C5-F72B184EF330}" name="Column16362" dataDxfId="3" totalsRowDxfId="2"/>
    <tableColumn id="16384" xr3:uid="{6A2740C0-9C5B-469F-A792-AEFA12B75520}" name="Column16363" dataDxfId="1" totalsRow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FA57-723D-4B5E-A41E-9DB34E106A85}">
  <dimension ref="B1:C20"/>
  <sheetViews>
    <sheetView workbookViewId="0">
      <selection activeCell="G14" sqref="G14"/>
    </sheetView>
  </sheetViews>
  <sheetFormatPr defaultRowHeight="13.2"/>
  <cols>
    <col min="2" max="2" width="26.44140625" bestFit="1" customWidth="1"/>
    <col min="3" max="3" width="29.21875" bestFit="1" customWidth="1"/>
  </cols>
  <sheetData>
    <row r="1" spans="2:3" ht="27" thickBot="1">
      <c r="B1" s="194" t="s">
        <v>68</v>
      </c>
      <c r="C1" s="194" t="s">
        <v>54</v>
      </c>
    </row>
    <row r="2" spans="2:3" ht="13.8">
      <c r="B2" t="s">
        <v>21</v>
      </c>
      <c r="C2" s="195" t="s">
        <v>55</v>
      </c>
    </row>
    <row r="3" spans="2:3" ht="13.8">
      <c r="B3" s="196" t="s">
        <v>95</v>
      </c>
      <c r="C3" s="195" t="s">
        <v>51</v>
      </c>
    </row>
    <row r="4" spans="2:3" ht="13.8">
      <c r="B4" s="196" t="s">
        <v>85</v>
      </c>
      <c r="C4" s="195" t="s">
        <v>126</v>
      </c>
    </row>
    <row r="5" spans="2:3" ht="13.8">
      <c r="B5" s="196" t="s">
        <v>100</v>
      </c>
      <c r="C5" s="195" t="s">
        <v>56</v>
      </c>
    </row>
    <row r="6" spans="2:3" ht="13.8">
      <c r="B6" s="196" t="s">
        <v>103</v>
      </c>
      <c r="C6" s="195" t="s">
        <v>57</v>
      </c>
    </row>
    <row r="7" spans="2:3" ht="13.8">
      <c r="B7" t="s">
        <v>69</v>
      </c>
      <c r="C7" s="195" t="s">
        <v>58</v>
      </c>
    </row>
    <row r="8" spans="2:3" ht="13.8">
      <c r="B8" t="s">
        <v>70</v>
      </c>
      <c r="C8" s="195" t="s">
        <v>59</v>
      </c>
    </row>
    <row r="9" spans="2:3" ht="13.8">
      <c r="B9" t="s">
        <v>71</v>
      </c>
      <c r="C9" s="195" t="s">
        <v>60</v>
      </c>
    </row>
    <row r="10" spans="2:3" ht="13.8">
      <c r="B10" t="s">
        <v>72</v>
      </c>
      <c r="C10" s="195" t="s">
        <v>61</v>
      </c>
    </row>
    <row r="11" spans="2:3" ht="13.8">
      <c r="B11" s="196" t="s">
        <v>80</v>
      </c>
      <c r="C11" s="195" t="s">
        <v>52</v>
      </c>
    </row>
    <row r="12" spans="2:3" ht="13.8">
      <c r="B12" t="s">
        <v>73</v>
      </c>
      <c r="C12" s="195" t="s">
        <v>127</v>
      </c>
    </row>
    <row r="13" spans="2:3" ht="13.8">
      <c r="B13" t="s">
        <v>74</v>
      </c>
      <c r="C13" s="195" t="s">
        <v>62</v>
      </c>
    </row>
    <row r="14" spans="2:3" ht="13.8">
      <c r="B14" s="196" t="s">
        <v>113</v>
      </c>
      <c r="C14" s="195" t="s">
        <v>63</v>
      </c>
    </row>
    <row r="15" spans="2:3" ht="13.8">
      <c r="B15" t="s">
        <v>75</v>
      </c>
      <c r="C15" s="195" t="s">
        <v>64</v>
      </c>
    </row>
    <row r="16" spans="2:3" ht="13.8">
      <c r="B16" t="s">
        <v>79</v>
      </c>
      <c r="C16" s="195" t="s">
        <v>65</v>
      </c>
    </row>
    <row r="17" spans="2:3" ht="13.8">
      <c r="B17" s="196" t="s">
        <v>96</v>
      </c>
      <c r="C17" s="195" t="s">
        <v>66</v>
      </c>
    </row>
    <row r="18" spans="2:3" ht="13.8">
      <c r="B18" t="s">
        <v>76</v>
      </c>
      <c r="C18" s="195" t="s">
        <v>53</v>
      </c>
    </row>
    <row r="19" spans="2:3" ht="13.8">
      <c r="B19" t="s">
        <v>19</v>
      </c>
      <c r="C19" s="195" t="s">
        <v>67</v>
      </c>
    </row>
    <row r="20" spans="2:3" ht="13.8">
      <c r="C20" s="195" t="s">
        <v>106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95A4-DE15-4FC2-90A7-452F4A3E48B0}">
  <sheetPr codeName="Sheet2">
    <tabColor indexed="25"/>
    <pageSetUpPr fitToPage="1"/>
  </sheetPr>
  <dimension ref="A1:AA37"/>
  <sheetViews>
    <sheetView tabSelected="1" zoomScale="70" zoomScaleNormal="70" workbookViewId="0">
      <pane xSplit="7" ySplit="5" topLeftCell="H6" activePane="bottomRight" state="frozen"/>
      <selection pane="topRight" activeCell="F1" sqref="F1"/>
      <selection pane="bottomLeft" activeCell="A6" sqref="A6"/>
      <selection pane="bottomRight" activeCell="F16" sqref="F16"/>
    </sheetView>
  </sheetViews>
  <sheetFormatPr defaultColWidth="0" defaultRowHeight="0" customHeight="1" zeroHeight="1"/>
  <cols>
    <col min="1" max="1" width="7.5546875" style="248" customWidth="1"/>
    <col min="2" max="2" width="22.44140625" style="248" bestFit="1" customWidth="1"/>
    <col min="3" max="3" width="66.109375" style="248" customWidth="1"/>
    <col min="4" max="4" width="30.109375" style="248" customWidth="1"/>
    <col min="5" max="5" width="27.6640625" style="287" bestFit="1" customWidth="1"/>
    <col min="6" max="6" width="16.77734375" style="288" customWidth="1"/>
    <col min="7" max="8" width="18.44140625" style="257" customWidth="1"/>
    <col min="9" max="9" width="18.21875" style="289" customWidth="1"/>
    <col min="10" max="11" width="19.109375" style="288" customWidth="1"/>
    <col min="12" max="13" width="17.33203125" style="256" customWidth="1"/>
    <col min="14" max="17" width="17.77734375" style="289" customWidth="1"/>
    <col min="18" max="18" width="20.109375" style="256" customWidth="1"/>
    <col min="19" max="19" width="26.77734375" style="256" bestFit="1" customWidth="1"/>
    <col min="20" max="20" width="23.44140625" style="256" bestFit="1" customWidth="1"/>
    <col min="21" max="21" width="17" style="258" customWidth="1"/>
    <col min="22" max="22" width="0" style="293" hidden="1"/>
    <col min="23" max="23" width="2.77734375" style="256" customWidth="1"/>
    <col min="24" max="24" width="15.5546875" style="248" customWidth="1"/>
    <col min="25" max="25" width="0" style="248" hidden="1"/>
    <col min="26" max="26" width="29.33203125" style="248" customWidth="1"/>
    <col min="27" max="27" width="17.44140625" style="289" customWidth="1"/>
    <col min="28" max="29" width="0" style="248" hidden="1"/>
    <col min="30" max="32" width="15.33203125" style="248" customWidth="1"/>
    <col min="33" max="33" width="17" style="248" customWidth="1"/>
    <col min="34" max="34" width="0" style="248" hidden="1"/>
    <col min="35" max="36" width="15.5546875" style="248" customWidth="1"/>
    <col min="37" max="37" width="13.6640625" style="248" customWidth="1"/>
    <col min="38" max="38" width="9" style="248" customWidth="1"/>
    <col min="39" max="39" width="49.88671875" style="248" customWidth="1"/>
    <col min="40" max="40" width="0" style="248" hidden="1"/>
    <col min="41" max="42" width="15.88671875" style="248" customWidth="1"/>
    <col min="43" max="43" width="14.5546875" style="248" customWidth="1"/>
    <col min="44" max="44" width="16.33203125" style="248" customWidth="1"/>
    <col min="45" max="45" width="18.109375" style="248" customWidth="1"/>
    <col min="46" max="46" width="14.109375" style="248" customWidth="1"/>
    <col min="47" max="273" width="0" style="248" hidden="1"/>
    <col min="274" max="274" width="7.5546875" style="248" customWidth="1"/>
    <col min="275" max="275" width="36.77734375" style="248" customWidth="1"/>
    <col min="276" max="277" width="0" style="248" hidden="1"/>
    <col min="278" max="278" width="16.6640625" style="248" customWidth="1"/>
    <col min="279" max="279" width="17.33203125" style="248" customWidth="1"/>
    <col min="280" max="280" width="15.5546875" style="248" customWidth="1"/>
    <col min="281" max="281" width="0" style="248" hidden="1"/>
    <col min="282" max="282" width="16.6640625" style="248" customWidth="1"/>
    <col min="283" max="283" width="17.44140625" style="248" customWidth="1"/>
    <col min="284" max="285" width="0" style="248" hidden="1"/>
    <col min="286" max="288" width="15.33203125" style="248" customWidth="1"/>
    <col min="289" max="289" width="17" style="248" customWidth="1"/>
    <col min="290" max="290" width="0" style="248" hidden="1"/>
    <col min="291" max="292" width="15.5546875" style="248" customWidth="1"/>
    <col min="293" max="293" width="13.6640625" style="248" customWidth="1"/>
    <col min="294" max="294" width="9" style="248" customWidth="1"/>
    <col min="295" max="295" width="49.88671875" style="248" customWidth="1"/>
    <col min="296" max="296" width="0" style="248" hidden="1"/>
    <col min="297" max="298" width="15.88671875" style="248" customWidth="1"/>
    <col min="299" max="299" width="14.5546875" style="248" customWidth="1"/>
    <col min="300" max="300" width="16.33203125" style="248" customWidth="1"/>
    <col min="301" max="301" width="18.109375" style="248" customWidth="1"/>
    <col min="302" max="302" width="14.109375" style="248" customWidth="1"/>
    <col min="303" max="529" width="0" style="248" hidden="1"/>
    <col min="530" max="530" width="7.5546875" style="248" customWidth="1"/>
    <col min="531" max="531" width="36.77734375" style="248" customWidth="1"/>
    <col min="532" max="533" width="0" style="248" hidden="1"/>
    <col min="534" max="534" width="16.6640625" style="248" customWidth="1"/>
    <col min="535" max="535" width="17.33203125" style="248" customWidth="1"/>
    <col min="536" max="536" width="15.5546875" style="248" customWidth="1"/>
    <col min="537" max="537" width="0" style="248" hidden="1"/>
    <col min="538" max="538" width="16.6640625" style="248" customWidth="1"/>
    <col min="539" max="539" width="17.44140625" style="248" customWidth="1"/>
    <col min="540" max="541" width="0" style="248" hidden="1"/>
    <col min="542" max="544" width="15.33203125" style="248" customWidth="1"/>
    <col min="545" max="545" width="17" style="248" customWidth="1"/>
    <col min="546" max="546" width="0" style="248" hidden="1"/>
    <col min="547" max="548" width="15.5546875" style="248" customWidth="1"/>
    <col min="549" max="549" width="13.6640625" style="248" customWidth="1"/>
    <col min="550" max="550" width="9" style="248" customWidth="1"/>
    <col min="551" max="551" width="49.88671875" style="248" customWidth="1"/>
    <col min="552" max="552" width="0" style="248" hidden="1"/>
    <col min="553" max="554" width="15.88671875" style="248" customWidth="1"/>
    <col min="555" max="555" width="14.5546875" style="248" customWidth="1"/>
    <col min="556" max="556" width="16.33203125" style="248" customWidth="1"/>
    <col min="557" max="557" width="18.109375" style="248" customWidth="1"/>
    <col min="558" max="558" width="14.109375" style="248" customWidth="1"/>
    <col min="559" max="785" width="0" style="248" hidden="1"/>
    <col min="786" max="786" width="7.5546875" style="248" customWidth="1"/>
    <col min="787" max="787" width="36.77734375" style="248" customWidth="1"/>
    <col min="788" max="789" width="0" style="248" hidden="1"/>
    <col min="790" max="790" width="16.6640625" style="248" customWidth="1"/>
    <col min="791" max="791" width="17.33203125" style="248" customWidth="1"/>
    <col min="792" max="792" width="15.5546875" style="248" customWidth="1"/>
    <col min="793" max="793" width="0" style="248" hidden="1"/>
    <col min="794" max="794" width="16.6640625" style="248" customWidth="1"/>
    <col min="795" max="795" width="17.44140625" style="248" customWidth="1"/>
    <col min="796" max="797" width="0" style="248" hidden="1"/>
    <col min="798" max="800" width="15.33203125" style="248" customWidth="1"/>
    <col min="801" max="801" width="17" style="248" customWidth="1"/>
    <col min="802" max="802" width="0" style="248" hidden="1"/>
    <col min="803" max="804" width="15.5546875" style="248" customWidth="1"/>
    <col min="805" max="805" width="13.6640625" style="248" customWidth="1"/>
    <col min="806" max="806" width="9" style="248" customWidth="1"/>
    <col min="807" max="807" width="49.88671875" style="248" customWidth="1"/>
    <col min="808" max="808" width="0" style="248" hidden="1"/>
    <col min="809" max="810" width="15.88671875" style="248" customWidth="1"/>
    <col min="811" max="811" width="14.5546875" style="248" customWidth="1"/>
    <col min="812" max="812" width="16.33203125" style="248" customWidth="1"/>
    <col min="813" max="813" width="18.109375" style="248" customWidth="1"/>
    <col min="814" max="814" width="14.109375" style="248" customWidth="1"/>
    <col min="815" max="1041" width="0" style="248" hidden="1"/>
    <col min="1042" max="1042" width="7.5546875" style="248" customWidth="1"/>
    <col min="1043" max="1043" width="36.77734375" style="248" customWidth="1"/>
    <col min="1044" max="1045" width="0" style="248" hidden="1"/>
    <col min="1046" max="1046" width="16.6640625" style="248" customWidth="1"/>
    <col min="1047" max="1047" width="17.33203125" style="248" customWidth="1"/>
    <col min="1048" max="1048" width="15.5546875" style="248" customWidth="1"/>
    <col min="1049" max="1049" width="0" style="248" hidden="1"/>
    <col min="1050" max="1050" width="16.6640625" style="248" customWidth="1"/>
    <col min="1051" max="1051" width="17.44140625" style="248" customWidth="1"/>
    <col min="1052" max="1053" width="0" style="248" hidden="1"/>
    <col min="1054" max="1056" width="15.33203125" style="248" customWidth="1"/>
    <col min="1057" max="1057" width="17" style="248" customWidth="1"/>
    <col min="1058" max="1058" width="0" style="248" hidden="1"/>
    <col min="1059" max="1060" width="15.5546875" style="248" customWidth="1"/>
    <col min="1061" max="1061" width="13.6640625" style="248" customWidth="1"/>
    <col min="1062" max="1062" width="9" style="248" customWidth="1"/>
    <col min="1063" max="1063" width="49.88671875" style="248" customWidth="1"/>
    <col min="1064" max="1064" width="0" style="248" hidden="1"/>
    <col min="1065" max="1066" width="15.88671875" style="248" customWidth="1"/>
    <col min="1067" max="1067" width="14.5546875" style="248" customWidth="1"/>
    <col min="1068" max="1068" width="16.33203125" style="248" customWidth="1"/>
    <col min="1069" max="1069" width="18.109375" style="248" customWidth="1"/>
    <col min="1070" max="1070" width="14.109375" style="248" customWidth="1"/>
    <col min="1071" max="1297" width="0" style="248" hidden="1"/>
    <col min="1298" max="1298" width="7.5546875" style="248" customWidth="1"/>
    <col min="1299" max="1299" width="36.77734375" style="248" customWidth="1"/>
    <col min="1300" max="1301" width="0" style="248" hidden="1"/>
    <col min="1302" max="1302" width="16.6640625" style="248" customWidth="1"/>
    <col min="1303" max="1303" width="17.33203125" style="248" customWidth="1"/>
    <col min="1304" max="1304" width="15.5546875" style="248" customWidth="1"/>
    <col min="1305" max="1305" width="0" style="248" hidden="1"/>
    <col min="1306" max="1306" width="16.6640625" style="248" customWidth="1"/>
    <col min="1307" max="1307" width="17.44140625" style="248" customWidth="1"/>
    <col min="1308" max="1309" width="0" style="248" hidden="1"/>
    <col min="1310" max="1312" width="15.33203125" style="248" customWidth="1"/>
    <col min="1313" max="1313" width="17" style="248" customWidth="1"/>
    <col min="1314" max="1314" width="0" style="248" hidden="1"/>
    <col min="1315" max="1316" width="15.5546875" style="248" customWidth="1"/>
    <col min="1317" max="1317" width="13.6640625" style="248" customWidth="1"/>
    <col min="1318" max="1318" width="9" style="248" customWidth="1"/>
    <col min="1319" max="1319" width="49.88671875" style="248" customWidth="1"/>
    <col min="1320" max="1320" width="0" style="248" hidden="1"/>
    <col min="1321" max="1322" width="15.88671875" style="248" customWidth="1"/>
    <col min="1323" max="1323" width="14.5546875" style="248" customWidth="1"/>
    <col min="1324" max="1324" width="16.33203125" style="248" customWidth="1"/>
    <col min="1325" max="1325" width="18.109375" style="248" customWidth="1"/>
    <col min="1326" max="1326" width="14.109375" style="248" customWidth="1"/>
    <col min="1327" max="1553" width="0" style="248" hidden="1"/>
    <col min="1554" max="1554" width="7.5546875" style="248" customWidth="1"/>
    <col min="1555" max="1555" width="36.77734375" style="248" customWidth="1"/>
    <col min="1556" max="1557" width="0" style="248" hidden="1"/>
    <col min="1558" max="1558" width="16.6640625" style="248" customWidth="1"/>
    <col min="1559" max="1559" width="17.33203125" style="248" customWidth="1"/>
    <col min="1560" max="1560" width="15.5546875" style="248" customWidth="1"/>
    <col min="1561" max="1561" width="0" style="248" hidden="1"/>
    <col min="1562" max="1562" width="16.6640625" style="248" customWidth="1"/>
    <col min="1563" max="1563" width="17.44140625" style="248" customWidth="1"/>
    <col min="1564" max="1565" width="0" style="248" hidden="1"/>
    <col min="1566" max="1568" width="15.33203125" style="248" customWidth="1"/>
    <col min="1569" max="1569" width="17" style="248" customWidth="1"/>
    <col min="1570" max="1570" width="0" style="248" hidden="1"/>
    <col min="1571" max="1572" width="15.5546875" style="248" customWidth="1"/>
    <col min="1573" max="1573" width="13.6640625" style="248" customWidth="1"/>
    <col min="1574" max="1574" width="9" style="248" customWidth="1"/>
    <col min="1575" max="1575" width="49.88671875" style="248" customWidth="1"/>
    <col min="1576" max="1576" width="0" style="248" hidden="1"/>
    <col min="1577" max="1578" width="15.88671875" style="248" customWidth="1"/>
    <col min="1579" max="1579" width="14.5546875" style="248" customWidth="1"/>
    <col min="1580" max="1580" width="16.33203125" style="248" customWidth="1"/>
    <col min="1581" max="1581" width="18.109375" style="248" customWidth="1"/>
    <col min="1582" max="1582" width="14.109375" style="248" customWidth="1"/>
    <col min="1583" max="1809" width="0" style="248" hidden="1"/>
    <col min="1810" max="1810" width="7.5546875" style="248" customWidth="1"/>
    <col min="1811" max="1811" width="36.77734375" style="248" customWidth="1"/>
    <col min="1812" max="1813" width="0" style="248" hidden="1"/>
    <col min="1814" max="1814" width="16.6640625" style="248" customWidth="1"/>
    <col min="1815" max="1815" width="17.33203125" style="248" customWidth="1"/>
    <col min="1816" max="1816" width="15.5546875" style="248" customWidth="1"/>
    <col min="1817" max="1817" width="0" style="248" hidden="1"/>
    <col min="1818" max="1818" width="16.6640625" style="248" customWidth="1"/>
    <col min="1819" max="1819" width="17.44140625" style="248" customWidth="1"/>
    <col min="1820" max="1821" width="0" style="248" hidden="1"/>
    <col min="1822" max="1824" width="15.33203125" style="248" customWidth="1"/>
    <col min="1825" max="1825" width="17" style="248" customWidth="1"/>
    <col min="1826" max="1826" width="0" style="248" hidden="1"/>
    <col min="1827" max="1828" width="15.5546875" style="248" customWidth="1"/>
    <col min="1829" max="1829" width="13.6640625" style="248" customWidth="1"/>
    <col min="1830" max="1830" width="9" style="248" customWidth="1"/>
    <col min="1831" max="1831" width="49.88671875" style="248" customWidth="1"/>
    <col min="1832" max="1832" width="0" style="248" hidden="1"/>
    <col min="1833" max="1834" width="15.88671875" style="248" customWidth="1"/>
    <col min="1835" max="1835" width="14.5546875" style="248" customWidth="1"/>
    <col min="1836" max="1836" width="16.33203125" style="248" customWidth="1"/>
    <col min="1837" max="1837" width="18.109375" style="248" customWidth="1"/>
    <col min="1838" max="1838" width="14.109375" style="248" customWidth="1"/>
    <col min="1839" max="2065" width="0" style="248" hidden="1"/>
    <col min="2066" max="2066" width="7.5546875" style="248" customWidth="1"/>
    <col min="2067" max="2067" width="36.77734375" style="248" customWidth="1"/>
    <col min="2068" max="2069" width="0" style="248" hidden="1"/>
    <col min="2070" max="2070" width="16.6640625" style="248" customWidth="1"/>
    <col min="2071" max="2071" width="17.33203125" style="248" customWidth="1"/>
    <col min="2072" max="2072" width="15.5546875" style="248" customWidth="1"/>
    <col min="2073" max="2073" width="0" style="248" hidden="1"/>
    <col min="2074" max="2074" width="16.6640625" style="248" customWidth="1"/>
    <col min="2075" max="2075" width="17.44140625" style="248" customWidth="1"/>
    <col min="2076" max="2077" width="0" style="248" hidden="1"/>
    <col min="2078" max="2080" width="15.33203125" style="248" customWidth="1"/>
    <col min="2081" max="2081" width="17" style="248" customWidth="1"/>
    <col min="2082" max="2082" width="0" style="248" hidden="1"/>
    <col min="2083" max="2084" width="15.5546875" style="248" customWidth="1"/>
    <col min="2085" max="2085" width="13.6640625" style="248" customWidth="1"/>
    <col min="2086" max="2086" width="9" style="248" customWidth="1"/>
    <col min="2087" max="2087" width="49.88671875" style="248" customWidth="1"/>
    <col min="2088" max="2088" width="0" style="248" hidden="1"/>
    <col min="2089" max="2090" width="15.88671875" style="248" customWidth="1"/>
    <col min="2091" max="2091" width="14.5546875" style="248" customWidth="1"/>
    <col min="2092" max="2092" width="16.33203125" style="248" customWidth="1"/>
    <col min="2093" max="2093" width="18.109375" style="248" customWidth="1"/>
    <col min="2094" max="2094" width="14.109375" style="248" customWidth="1"/>
    <col min="2095" max="2321" width="0" style="248" hidden="1"/>
    <col min="2322" max="2322" width="7.5546875" style="248" customWidth="1"/>
    <col min="2323" max="2323" width="36.77734375" style="248" customWidth="1"/>
    <col min="2324" max="2325" width="0" style="248" hidden="1"/>
    <col min="2326" max="2326" width="16.6640625" style="248" customWidth="1"/>
    <col min="2327" max="2327" width="17.33203125" style="248" customWidth="1"/>
    <col min="2328" max="2328" width="15.5546875" style="248" customWidth="1"/>
    <col min="2329" max="2329" width="0" style="248" hidden="1"/>
    <col min="2330" max="2330" width="16.6640625" style="248" customWidth="1"/>
    <col min="2331" max="2331" width="17.44140625" style="248" customWidth="1"/>
    <col min="2332" max="2333" width="0" style="248" hidden="1"/>
    <col min="2334" max="2336" width="15.33203125" style="248" customWidth="1"/>
    <col min="2337" max="2337" width="17" style="248" customWidth="1"/>
    <col min="2338" max="2338" width="0" style="248" hidden="1"/>
    <col min="2339" max="2340" width="15.5546875" style="248" customWidth="1"/>
    <col min="2341" max="2341" width="13.6640625" style="248" customWidth="1"/>
    <col min="2342" max="2342" width="9" style="248" customWidth="1"/>
    <col min="2343" max="2343" width="49.88671875" style="248" customWidth="1"/>
    <col min="2344" max="2344" width="0" style="248" hidden="1"/>
    <col min="2345" max="2346" width="15.88671875" style="248" customWidth="1"/>
    <col min="2347" max="2347" width="14.5546875" style="248" customWidth="1"/>
    <col min="2348" max="2348" width="16.33203125" style="248" customWidth="1"/>
    <col min="2349" max="2349" width="18.109375" style="248" customWidth="1"/>
    <col min="2350" max="2350" width="14.109375" style="248" customWidth="1"/>
    <col min="2351" max="2577" width="0" style="248" hidden="1"/>
    <col min="2578" max="2578" width="7.5546875" style="248" customWidth="1"/>
    <col min="2579" max="2579" width="36.77734375" style="248" customWidth="1"/>
    <col min="2580" max="2581" width="0" style="248" hidden="1"/>
    <col min="2582" max="2582" width="16.6640625" style="248" customWidth="1"/>
    <col min="2583" max="2583" width="17.33203125" style="248" customWidth="1"/>
    <col min="2584" max="2584" width="15.5546875" style="248" customWidth="1"/>
    <col min="2585" max="2585" width="0" style="248" hidden="1"/>
    <col min="2586" max="2586" width="16.6640625" style="248" customWidth="1"/>
    <col min="2587" max="2587" width="17.44140625" style="248" customWidth="1"/>
    <col min="2588" max="2589" width="0" style="248" hidden="1"/>
    <col min="2590" max="2592" width="15.33203125" style="248" customWidth="1"/>
    <col min="2593" max="2593" width="17" style="248" customWidth="1"/>
    <col min="2594" max="2594" width="0" style="248" hidden="1"/>
    <col min="2595" max="2596" width="15.5546875" style="248" customWidth="1"/>
    <col min="2597" max="2597" width="13.6640625" style="248" customWidth="1"/>
    <col min="2598" max="2598" width="9" style="248" customWidth="1"/>
    <col min="2599" max="2599" width="49.88671875" style="248" customWidth="1"/>
    <col min="2600" max="2600" width="0" style="248" hidden="1"/>
    <col min="2601" max="2602" width="15.88671875" style="248" customWidth="1"/>
    <col min="2603" max="2603" width="14.5546875" style="248" customWidth="1"/>
    <col min="2604" max="2604" width="16.33203125" style="248" customWidth="1"/>
    <col min="2605" max="2605" width="18.109375" style="248" customWidth="1"/>
    <col min="2606" max="2606" width="14.109375" style="248" customWidth="1"/>
    <col min="2607" max="2833" width="0" style="248" hidden="1"/>
    <col min="2834" max="2834" width="7.5546875" style="248" customWidth="1"/>
    <col min="2835" max="2835" width="36.77734375" style="248" customWidth="1"/>
    <col min="2836" max="2837" width="0" style="248" hidden="1"/>
    <col min="2838" max="2838" width="16.6640625" style="248" customWidth="1"/>
    <col min="2839" max="2839" width="17.33203125" style="248" customWidth="1"/>
    <col min="2840" max="2840" width="15.5546875" style="248" customWidth="1"/>
    <col min="2841" max="2841" width="0" style="248" hidden="1"/>
    <col min="2842" max="2842" width="16.6640625" style="248" customWidth="1"/>
    <col min="2843" max="2843" width="17.44140625" style="248" customWidth="1"/>
    <col min="2844" max="2845" width="0" style="248" hidden="1"/>
    <col min="2846" max="2848" width="15.33203125" style="248" customWidth="1"/>
    <col min="2849" max="2849" width="17" style="248" customWidth="1"/>
    <col min="2850" max="2850" width="0" style="248" hidden="1"/>
    <col min="2851" max="2852" width="15.5546875" style="248" customWidth="1"/>
    <col min="2853" max="2853" width="13.6640625" style="248" customWidth="1"/>
    <col min="2854" max="2854" width="9" style="248" customWidth="1"/>
    <col min="2855" max="2855" width="49.88671875" style="248" customWidth="1"/>
    <col min="2856" max="2856" width="0" style="248" hidden="1"/>
    <col min="2857" max="2858" width="15.88671875" style="248" customWidth="1"/>
    <col min="2859" max="2859" width="14.5546875" style="248" customWidth="1"/>
    <col min="2860" max="2860" width="16.33203125" style="248" customWidth="1"/>
    <col min="2861" max="2861" width="18.109375" style="248" customWidth="1"/>
    <col min="2862" max="2862" width="14.109375" style="248" customWidth="1"/>
    <col min="2863" max="3089" width="0" style="248" hidden="1"/>
    <col min="3090" max="3090" width="7.5546875" style="248" customWidth="1"/>
    <col min="3091" max="3091" width="36.77734375" style="248" customWidth="1"/>
    <col min="3092" max="3093" width="0" style="248" hidden="1"/>
    <col min="3094" max="3094" width="16.6640625" style="248" customWidth="1"/>
    <col min="3095" max="3095" width="17.33203125" style="248" customWidth="1"/>
    <col min="3096" max="3096" width="15.5546875" style="248" customWidth="1"/>
    <col min="3097" max="3097" width="0" style="248" hidden="1"/>
    <col min="3098" max="3098" width="16.6640625" style="248" customWidth="1"/>
    <col min="3099" max="3099" width="17.44140625" style="248" customWidth="1"/>
    <col min="3100" max="3101" width="0" style="248" hidden="1"/>
    <col min="3102" max="3104" width="15.33203125" style="248" customWidth="1"/>
    <col min="3105" max="3105" width="17" style="248" customWidth="1"/>
    <col min="3106" max="3106" width="0" style="248" hidden="1"/>
    <col min="3107" max="3108" width="15.5546875" style="248" customWidth="1"/>
    <col min="3109" max="3109" width="13.6640625" style="248" customWidth="1"/>
    <col min="3110" max="3110" width="9" style="248" customWidth="1"/>
    <col min="3111" max="3111" width="49.88671875" style="248" customWidth="1"/>
    <col min="3112" max="3112" width="0" style="248" hidden="1"/>
    <col min="3113" max="3114" width="15.88671875" style="248" customWidth="1"/>
    <col min="3115" max="3115" width="14.5546875" style="248" customWidth="1"/>
    <col min="3116" max="3116" width="16.33203125" style="248" customWidth="1"/>
    <col min="3117" max="3117" width="18.109375" style="248" customWidth="1"/>
    <col min="3118" max="3118" width="14.109375" style="248" customWidth="1"/>
    <col min="3119" max="3345" width="0" style="248" hidden="1"/>
    <col min="3346" max="3346" width="7.5546875" style="248" customWidth="1"/>
    <col min="3347" max="3347" width="36.77734375" style="248" customWidth="1"/>
    <col min="3348" max="3349" width="0" style="248" hidden="1"/>
    <col min="3350" max="3350" width="16.6640625" style="248" customWidth="1"/>
    <col min="3351" max="3351" width="17.33203125" style="248" customWidth="1"/>
    <col min="3352" max="3352" width="15.5546875" style="248" customWidth="1"/>
    <col min="3353" max="3353" width="0" style="248" hidden="1"/>
    <col min="3354" max="3354" width="16.6640625" style="248" customWidth="1"/>
    <col min="3355" max="3355" width="17.44140625" style="248" customWidth="1"/>
    <col min="3356" max="3357" width="0" style="248" hidden="1"/>
    <col min="3358" max="3360" width="15.33203125" style="248" customWidth="1"/>
    <col min="3361" max="3361" width="17" style="248" customWidth="1"/>
    <col min="3362" max="3362" width="0" style="248" hidden="1"/>
    <col min="3363" max="3364" width="15.5546875" style="248" customWidth="1"/>
    <col min="3365" max="3365" width="13.6640625" style="248" customWidth="1"/>
    <col min="3366" max="3366" width="9" style="248" customWidth="1"/>
    <col min="3367" max="3367" width="49.88671875" style="248" customWidth="1"/>
    <col min="3368" max="3368" width="0" style="248" hidden="1"/>
    <col min="3369" max="3370" width="15.88671875" style="248" customWidth="1"/>
    <col min="3371" max="3371" width="14.5546875" style="248" customWidth="1"/>
    <col min="3372" max="3372" width="16.33203125" style="248" customWidth="1"/>
    <col min="3373" max="3373" width="18.109375" style="248" customWidth="1"/>
    <col min="3374" max="3374" width="14.109375" style="248" customWidth="1"/>
    <col min="3375" max="3601" width="0" style="248" hidden="1"/>
    <col min="3602" max="3602" width="7.5546875" style="248" customWidth="1"/>
    <col min="3603" max="3603" width="36.77734375" style="248" customWidth="1"/>
    <col min="3604" max="3605" width="0" style="248" hidden="1"/>
    <col min="3606" max="3606" width="16.6640625" style="248" customWidth="1"/>
    <col min="3607" max="3607" width="17.33203125" style="248" customWidth="1"/>
    <col min="3608" max="3608" width="15.5546875" style="248" customWidth="1"/>
    <col min="3609" max="3609" width="0" style="248" hidden="1"/>
    <col min="3610" max="3610" width="16.6640625" style="248" customWidth="1"/>
    <col min="3611" max="3611" width="17.44140625" style="248" customWidth="1"/>
    <col min="3612" max="3613" width="0" style="248" hidden="1"/>
    <col min="3614" max="3616" width="15.33203125" style="248" customWidth="1"/>
    <col min="3617" max="3617" width="17" style="248" customWidth="1"/>
    <col min="3618" max="3618" width="0" style="248" hidden="1"/>
    <col min="3619" max="3620" width="15.5546875" style="248" customWidth="1"/>
    <col min="3621" max="3621" width="13.6640625" style="248" customWidth="1"/>
    <col min="3622" max="3622" width="9" style="248" customWidth="1"/>
    <col min="3623" max="3623" width="49.88671875" style="248" customWidth="1"/>
    <col min="3624" max="3624" width="0" style="248" hidden="1"/>
    <col min="3625" max="3626" width="15.88671875" style="248" customWidth="1"/>
    <col min="3627" max="3627" width="14.5546875" style="248" customWidth="1"/>
    <col min="3628" max="3628" width="16.33203125" style="248" customWidth="1"/>
    <col min="3629" max="3629" width="18.109375" style="248" customWidth="1"/>
    <col min="3630" max="3630" width="14.109375" style="248" customWidth="1"/>
    <col min="3631" max="3857" width="0" style="248" hidden="1"/>
    <col min="3858" max="3858" width="7.5546875" style="248" customWidth="1"/>
    <col min="3859" max="3859" width="36.77734375" style="248" customWidth="1"/>
    <col min="3860" max="3861" width="0" style="248" hidden="1"/>
    <col min="3862" max="3862" width="16.6640625" style="248" customWidth="1"/>
    <col min="3863" max="3863" width="17.33203125" style="248" customWidth="1"/>
    <col min="3864" max="3864" width="15.5546875" style="248" customWidth="1"/>
    <col min="3865" max="3865" width="0" style="248" hidden="1"/>
    <col min="3866" max="3866" width="16.6640625" style="248" customWidth="1"/>
    <col min="3867" max="3867" width="17.44140625" style="248" customWidth="1"/>
    <col min="3868" max="3869" width="0" style="248" hidden="1"/>
    <col min="3870" max="3872" width="15.33203125" style="248" customWidth="1"/>
    <col min="3873" max="3873" width="17" style="248" customWidth="1"/>
    <col min="3874" max="3874" width="0" style="248" hidden="1"/>
    <col min="3875" max="3876" width="15.5546875" style="248" customWidth="1"/>
    <col min="3877" max="3877" width="13.6640625" style="248" customWidth="1"/>
    <col min="3878" max="3878" width="9" style="248" customWidth="1"/>
    <col min="3879" max="3879" width="49.88671875" style="248" customWidth="1"/>
    <col min="3880" max="3880" width="0" style="248" hidden="1"/>
    <col min="3881" max="3882" width="15.88671875" style="248" customWidth="1"/>
    <col min="3883" max="3883" width="14.5546875" style="248" customWidth="1"/>
    <col min="3884" max="3884" width="16.33203125" style="248" customWidth="1"/>
    <col min="3885" max="3885" width="18.109375" style="248" customWidth="1"/>
    <col min="3886" max="3886" width="14.109375" style="248" customWidth="1"/>
    <col min="3887" max="4113" width="0" style="248" hidden="1"/>
    <col min="4114" max="4114" width="7.5546875" style="248" customWidth="1"/>
    <col min="4115" max="4115" width="36.77734375" style="248" customWidth="1"/>
    <col min="4116" max="4117" width="0" style="248" hidden="1"/>
    <col min="4118" max="4118" width="16.6640625" style="248" customWidth="1"/>
    <col min="4119" max="4119" width="17.33203125" style="248" customWidth="1"/>
    <col min="4120" max="4120" width="15.5546875" style="248" customWidth="1"/>
    <col min="4121" max="4121" width="0" style="248" hidden="1"/>
    <col min="4122" max="4122" width="16.6640625" style="248" customWidth="1"/>
    <col min="4123" max="4123" width="17.44140625" style="248" customWidth="1"/>
    <col min="4124" max="4125" width="0" style="248" hidden="1"/>
    <col min="4126" max="4128" width="15.33203125" style="248" customWidth="1"/>
    <col min="4129" max="4129" width="17" style="248" customWidth="1"/>
    <col min="4130" max="4130" width="0" style="248" hidden="1"/>
    <col min="4131" max="4132" width="15.5546875" style="248" customWidth="1"/>
    <col min="4133" max="4133" width="13.6640625" style="248" customWidth="1"/>
    <col min="4134" max="4134" width="9" style="248" customWidth="1"/>
    <col min="4135" max="4135" width="49.88671875" style="248" customWidth="1"/>
    <col min="4136" max="4136" width="0" style="248" hidden="1"/>
    <col min="4137" max="4138" width="15.88671875" style="248" customWidth="1"/>
    <col min="4139" max="4139" width="14.5546875" style="248" customWidth="1"/>
    <col min="4140" max="4140" width="16.33203125" style="248" customWidth="1"/>
    <col min="4141" max="4141" width="18.109375" style="248" customWidth="1"/>
    <col min="4142" max="4142" width="14.109375" style="248" customWidth="1"/>
    <col min="4143" max="4369" width="0" style="248" hidden="1"/>
    <col min="4370" max="4370" width="7.5546875" style="248" customWidth="1"/>
    <col min="4371" max="4371" width="36.77734375" style="248" customWidth="1"/>
    <col min="4372" max="4373" width="0" style="248" hidden="1"/>
    <col min="4374" max="4374" width="16.6640625" style="248" customWidth="1"/>
    <col min="4375" max="4375" width="17.33203125" style="248" customWidth="1"/>
    <col min="4376" max="4376" width="15.5546875" style="248" customWidth="1"/>
    <col min="4377" max="4377" width="0" style="248" hidden="1"/>
    <col min="4378" max="4378" width="16.6640625" style="248" customWidth="1"/>
    <col min="4379" max="4379" width="17.44140625" style="248" customWidth="1"/>
    <col min="4380" max="4381" width="0" style="248" hidden="1"/>
    <col min="4382" max="4384" width="15.33203125" style="248" customWidth="1"/>
    <col min="4385" max="4385" width="17" style="248" customWidth="1"/>
    <col min="4386" max="4386" width="0" style="248" hidden="1"/>
    <col min="4387" max="4388" width="15.5546875" style="248" customWidth="1"/>
    <col min="4389" max="4389" width="13.6640625" style="248" customWidth="1"/>
    <col min="4390" max="4390" width="9" style="248" customWidth="1"/>
    <col min="4391" max="4391" width="49.88671875" style="248" customWidth="1"/>
    <col min="4392" max="4392" width="0" style="248" hidden="1"/>
    <col min="4393" max="4394" width="15.88671875" style="248" customWidth="1"/>
    <col min="4395" max="4395" width="14.5546875" style="248" customWidth="1"/>
    <col min="4396" max="4396" width="16.33203125" style="248" customWidth="1"/>
    <col min="4397" max="4397" width="18.109375" style="248" customWidth="1"/>
    <col min="4398" max="4398" width="14.109375" style="248" customWidth="1"/>
    <col min="4399" max="4625" width="0" style="248" hidden="1"/>
    <col min="4626" max="4626" width="7.5546875" style="248" customWidth="1"/>
    <col min="4627" max="4627" width="36.77734375" style="248" customWidth="1"/>
    <col min="4628" max="4629" width="0" style="248" hidden="1"/>
    <col min="4630" max="4630" width="16.6640625" style="248" customWidth="1"/>
    <col min="4631" max="4631" width="17.33203125" style="248" customWidth="1"/>
    <col min="4632" max="4632" width="15.5546875" style="248" customWidth="1"/>
    <col min="4633" max="4633" width="0" style="248" hidden="1"/>
    <col min="4634" max="4634" width="16.6640625" style="248" customWidth="1"/>
    <col min="4635" max="4635" width="17.44140625" style="248" customWidth="1"/>
    <col min="4636" max="4637" width="0" style="248" hidden="1"/>
    <col min="4638" max="4640" width="15.33203125" style="248" customWidth="1"/>
    <col min="4641" max="4641" width="17" style="248" customWidth="1"/>
    <col min="4642" max="4642" width="0" style="248" hidden="1"/>
    <col min="4643" max="4644" width="15.5546875" style="248" customWidth="1"/>
    <col min="4645" max="4645" width="13.6640625" style="248" customWidth="1"/>
    <col min="4646" max="4646" width="9" style="248" customWidth="1"/>
    <col min="4647" max="4647" width="49.88671875" style="248" customWidth="1"/>
    <col min="4648" max="4648" width="0" style="248" hidden="1"/>
    <col min="4649" max="4650" width="15.88671875" style="248" customWidth="1"/>
    <col min="4651" max="4651" width="14.5546875" style="248" customWidth="1"/>
    <col min="4652" max="4652" width="16.33203125" style="248" customWidth="1"/>
    <col min="4653" max="4653" width="18.109375" style="248" customWidth="1"/>
    <col min="4654" max="4654" width="14.109375" style="248" customWidth="1"/>
    <col min="4655" max="4881" width="0" style="248" hidden="1"/>
    <col min="4882" max="4882" width="7.5546875" style="248" customWidth="1"/>
    <col min="4883" max="4883" width="36.77734375" style="248" customWidth="1"/>
    <col min="4884" max="4885" width="0" style="248" hidden="1"/>
    <col min="4886" max="4886" width="16.6640625" style="248" customWidth="1"/>
    <col min="4887" max="4887" width="17.33203125" style="248" customWidth="1"/>
    <col min="4888" max="4888" width="15.5546875" style="248" customWidth="1"/>
    <col min="4889" max="4889" width="0" style="248" hidden="1"/>
    <col min="4890" max="4890" width="16.6640625" style="248" customWidth="1"/>
    <col min="4891" max="4891" width="17.44140625" style="248" customWidth="1"/>
    <col min="4892" max="4893" width="0" style="248" hidden="1"/>
    <col min="4894" max="4896" width="15.33203125" style="248" customWidth="1"/>
    <col min="4897" max="4897" width="17" style="248" customWidth="1"/>
    <col min="4898" max="4898" width="0" style="248" hidden="1"/>
    <col min="4899" max="4900" width="15.5546875" style="248" customWidth="1"/>
    <col min="4901" max="4901" width="13.6640625" style="248" customWidth="1"/>
    <col min="4902" max="4902" width="9" style="248" customWidth="1"/>
    <col min="4903" max="4903" width="49.88671875" style="248" customWidth="1"/>
    <col min="4904" max="4904" width="0" style="248" hidden="1"/>
    <col min="4905" max="4906" width="15.88671875" style="248" customWidth="1"/>
    <col min="4907" max="4907" width="14.5546875" style="248" customWidth="1"/>
    <col min="4908" max="4908" width="16.33203125" style="248" customWidth="1"/>
    <col min="4909" max="4909" width="18.109375" style="248" customWidth="1"/>
    <col min="4910" max="4910" width="14.109375" style="248" customWidth="1"/>
    <col min="4911" max="5137" width="0" style="248" hidden="1"/>
    <col min="5138" max="5138" width="7.5546875" style="248" customWidth="1"/>
    <col min="5139" max="5139" width="36.77734375" style="248" customWidth="1"/>
    <col min="5140" max="5141" width="0" style="248" hidden="1"/>
    <col min="5142" max="5142" width="16.6640625" style="248" customWidth="1"/>
    <col min="5143" max="5143" width="17.33203125" style="248" customWidth="1"/>
    <col min="5144" max="5144" width="15.5546875" style="248" customWidth="1"/>
    <col min="5145" max="5145" width="0" style="248" hidden="1"/>
    <col min="5146" max="5146" width="16.6640625" style="248" customWidth="1"/>
    <col min="5147" max="5147" width="17.44140625" style="248" customWidth="1"/>
    <col min="5148" max="5149" width="0" style="248" hidden="1"/>
    <col min="5150" max="5152" width="15.33203125" style="248" customWidth="1"/>
    <col min="5153" max="5153" width="17" style="248" customWidth="1"/>
    <col min="5154" max="5154" width="0" style="248" hidden="1"/>
    <col min="5155" max="5156" width="15.5546875" style="248" customWidth="1"/>
    <col min="5157" max="5157" width="13.6640625" style="248" customWidth="1"/>
    <col min="5158" max="5158" width="9" style="248" customWidth="1"/>
    <col min="5159" max="5159" width="49.88671875" style="248" customWidth="1"/>
    <col min="5160" max="5160" width="0" style="248" hidden="1"/>
    <col min="5161" max="5162" width="15.88671875" style="248" customWidth="1"/>
    <col min="5163" max="5163" width="14.5546875" style="248" customWidth="1"/>
    <col min="5164" max="5164" width="16.33203125" style="248" customWidth="1"/>
    <col min="5165" max="5165" width="18.109375" style="248" customWidth="1"/>
    <col min="5166" max="5166" width="14.109375" style="248" customWidth="1"/>
    <col min="5167" max="5393" width="0" style="248" hidden="1"/>
    <col min="5394" max="5394" width="7.5546875" style="248" customWidth="1"/>
    <col min="5395" max="5395" width="36.77734375" style="248" customWidth="1"/>
    <col min="5396" max="5397" width="0" style="248" hidden="1"/>
    <col min="5398" max="5398" width="16.6640625" style="248" customWidth="1"/>
    <col min="5399" max="5399" width="17.33203125" style="248" customWidth="1"/>
    <col min="5400" max="5400" width="15.5546875" style="248" customWidth="1"/>
    <col min="5401" max="5401" width="0" style="248" hidden="1"/>
    <col min="5402" max="5402" width="16.6640625" style="248" customWidth="1"/>
    <col min="5403" max="5403" width="17.44140625" style="248" customWidth="1"/>
    <col min="5404" max="5405" width="0" style="248" hidden="1"/>
    <col min="5406" max="5408" width="15.33203125" style="248" customWidth="1"/>
    <col min="5409" max="5409" width="17" style="248" customWidth="1"/>
    <col min="5410" max="5410" width="0" style="248" hidden="1"/>
    <col min="5411" max="5412" width="15.5546875" style="248" customWidth="1"/>
    <col min="5413" max="5413" width="13.6640625" style="248" customWidth="1"/>
    <col min="5414" max="5414" width="9" style="248" customWidth="1"/>
    <col min="5415" max="5415" width="49.88671875" style="248" customWidth="1"/>
    <col min="5416" max="5416" width="0" style="248" hidden="1"/>
    <col min="5417" max="5418" width="15.88671875" style="248" customWidth="1"/>
    <col min="5419" max="5419" width="14.5546875" style="248" customWidth="1"/>
    <col min="5420" max="5420" width="16.33203125" style="248" customWidth="1"/>
    <col min="5421" max="5421" width="18.109375" style="248" customWidth="1"/>
    <col min="5422" max="5422" width="14.109375" style="248" customWidth="1"/>
    <col min="5423" max="5649" width="0" style="248" hidden="1"/>
    <col min="5650" max="5650" width="7.5546875" style="248" customWidth="1"/>
    <col min="5651" max="5651" width="36.77734375" style="248" customWidth="1"/>
    <col min="5652" max="5653" width="0" style="248" hidden="1"/>
    <col min="5654" max="5654" width="16.6640625" style="248" customWidth="1"/>
    <col min="5655" max="5655" width="17.33203125" style="248" customWidth="1"/>
    <col min="5656" max="5656" width="15.5546875" style="248" customWidth="1"/>
    <col min="5657" max="5657" width="0" style="248" hidden="1"/>
    <col min="5658" max="5658" width="16.6640625" style="248" customWidth="1"/>
    <col min="5659" max="5659" width="17.44140625" style="248" customWidth="1"/>
    <col min="5660" max="5661" width="0" style="248" hidden="1"/>
    <col min="5662" max="5664" width="15.33203125" style="248" customWidth="1"/>
    <col min="5665" max="5665" width="17" style="248" customWidth="1"/>
    <col min="5666" max="5666" width="0" style="248" hidden="1"/>
    <col min="5667" max="5668" width="15.5546875" style="248" customWidth="1"/>
    <col min="5669" max="5669" width="13.6640625" style="248" customWidth="1"/>
    <col min="5670" max="5670" width="9" style="248" customWidth="1"/>
    <col min="5671" max="5671" width="49.88671875" style="248" customWidth="1"/>
    <col min="5672" max="5672" width="0" style="248" hidden="1"/>
    <col min="5673" max="5674" width="15.88671875" style="248" customWidth="1"/>
    <col min="5675" max="5675" width="14.5546875" style="248" customWidth="1"/>
    <col min="5676" max="5676" width="16.33203125" style="248" customWidth="1"/>
    <col min="5677" max="5677" width="18.109375" style="248" customWidth="1"/>
    <col min="5678" max="5678" width="14.109375" style="248" customWidth="1"/>
    <col min="5679" max="5905" width="0" style="248" hidden="1"/>
    <col min="5906" max="5906" width="7.5546875" style="248" customWidth="1"/>
    <col min="5907" max="5907" width="36.77734375" style="248" customWidth="1"/>
    <col min="5908" max="5909" width="0" style="248" hidden="1"/>
    <col min="5910" max="5910" width="16.6640625" style="248" customWidth="1"/>
    <col min="5911" max="5911" width="17.33203125" style="248" customWidth="1"/>
    <col min="5912" max="5912" width="15.5546875" style="248" customWidth="1"/>
    <col min="5913" max="5913" width="0" style="248" hidden="1"/>
    <col min="5914" max="5914" width="16.6640625" style="248" customWidth="1"/>
    <col min="5915" max="5915" width="17.44140625" style="248" customWidth="1"/>
    <col min="5916" max="5917" width="0" style="248" hidden="1"/>
    <col min="5918" max="5920" width="15.33203125" style="248" customWidth="1"/>
    <col min="5921" max="5921" width="17" style="248" customWidth="1"/>
    <col min="5922" max="5922" width="0" style="248" hidden="1"/>
    <col min="5923" max="5924" width="15.5546875" style="248" customWidth="1"/>
    <col min="5925" max="5925" width="13.6640625" style="248" customWidth="1"/>
    <col min="5926" max="5926" width="9" style="248" customWidth="1"/>
    <col min="5927" max="5927" width="49.88671875" style="248" customWidth="1"/>
    <col min="5928" max="5928" width="0" style="248" hidden="1"/>
    <col min="5929" max="5930" width="15.88671875" style="248" customWidth="1"/>
    <col min="5931" max="5931" width="14.5546875" style="248" customWidth="1"/>
    <col min="5932" max="5932" width="16.33203125" style="248" customWidth="1"/>
    <col min="5933" max="5933" width="18.109375" style="248" customWidth="1"/>
    <col min="5934" max="5934" width="14.109375" style="248" customWidth="1"/>
    <col min="5935" max="6161" width="0" style="248" hidden="1"/>
    <col min="6162" max="6162" width="7.5546875" style="248" customWidth="1"/>
    <col min="6163" max="6163" width="36.77734375" style="248" customWidth="1"/>
    <col min="6164" max="6165" width="0" style="248" hidden="1"/>
    <col min="6166" max="6166" width="16.6640625" style="248" customWidth="1"/>
    <col min="6167" max="6167" width="17.33203125" style="248" customWidth="1"/>
    <col min="6168" max="6168" width="15.5546875" style="248" customWidth="1"/>
    <col min="6169" max="6169" width="0" style="248" hidden="1"/>
    <col min="6170" max="6170" width="16.6640625" style="248" customWidth="1"/>
    <col min="6171" max="6171" width="17.44140625" style="248" customWidth="1"/>
    <col min="6172" max="6173" width="0" style="248" hidden="1"/>
    <col min="6174" max="6176" width="15.33203125" style="248" customWidth="1"/>
    <col min="6177" max="6177" width="17" style="248" customWidth="1"/>
    <col min="6178" max="6178" width="0" style="248" hidden="1"/>
    <col min="6179" max="6180" width="15.5546875" style="248" customWidth="1"/>
    <col min="6181" max="6181" width="13.6640625" style="248" customWidth="1"/>
    <col min="6182" max="6182" width="9" style="248" customWidth="1"/>
    <col min="6183" max="6183" width="49.88671875" style="248" customWidth="1"/>
    <col min="6184" max="6184" width="0" style="248" hidden="1"/>
    <col min="6185" max="6186" width="15.88671875" style="248" customWidth="1"/>
    <col min="6187" max="6187" width="14.5546875" style="248" customWidth="1"/>
    <col min="6188" max="6188" width="16.33203125" style="248" customWidth="1"/>
    <col min="6189" max="6189" width="18.109375" style="248" customWidth="1"/>
    <col min="6190" max="6190" width="14.109375" style="248" customWidth="1"/>
    <col min="6191" max="6417" width="0" style="248" hidden="1"/>
    <col min="6418" max="6418" width="7.5546875" style="248" customWidth="1"/>
    <col min="6419" max="6419" width="36.77734375" style="248" customWidth="1"/>
    <col min="6420" max="6421" width="0" style="248" hidden="1"/>
    <col min="6422" max="6422" width="16.6640625" style="248" customWidth="1"/>
    <col min="6423" max="6423" width="17.33203125" style="248" customWidth="1"/>
    <col min="6424" max="6424" width="15.5546875" style="248" customWidth="1"/>
    <col min="6425" max="6425" width="0" style="248" hidden="1"/>
    <col min="6426" max="6426" width="16.6640625" style="248" customWidth="1"/>
    <col min="6427" max="6427" width="17.44140625" style="248" customWidth="1"/>
    <col min="6428" max="6429" width="0" style="248" hidden="1"/>
    <col min="6430" max="6432" width="15.33203125" style="248" customWidth="1"/>
    <col min="6433" max="6433" width="17" style="248" customWidth="1"/>
    <col min="6434" max="6434" width="0" style="248" hidden="1"/>
    <col min="6435" max="6436" width="15.5546875" style="248" customWidth="1"/>
    <col min="6437" max="6437" width="13.6640625" style="248" customWidth="1"/>
    <col min="6438" max="6438" width="9" style="248" customWidth="1"/>
    <col min="6439" max="6439" width="49.88671875" style="248" customWidth="1"/>
    <col min="6440" max="6440" width="0" style="248" hidden="1"/>
    <col min="6441" max="6442" width="15.88671875" style="248" customWidth="1"/>
    <col min="6443" max="6443" width="14.5546875" style="248" customWidth="1"/>
    <col min="6444" max="6444" width="16.33203125" style="248" customWidth="1"/>
    <col min="6445" max="6445" width="18.109375" style="248" customWidth="1"/>
    <col min="6446" max="6446" width="14.109375" style="248" customWidth="1"/>
    <col min="6447" max="6673" width="0" style="248" hidden="1"/>
    <col min="6674" max="6674" width="7.5546875" style="248" customWidth="1"/>
    <col min="6675" max="6675" width="36.77734375" style="248" customWidth="1"/>
    <col min="6676" max="6677" width="0" style="248" hidden="1"/>
    <col min="6678" max="6678" width="16.6640625" style="248" customWidth="1"/>
    <col min="6679" max="6679" width="17.33203125" style="248" customWidth="1"/>
    <col min="6680" max="6680" width="15.5546875" style="248" customWidth="1"/>
    <col min="6681" max="6681" width="0" style="248" hidden="1"/>
    <col min="6682" max="6682" width="16.6640625" style="248" customWidth="1"/>
    <col min="6683" max="6683" width="17.44140625" style="248" customWidth="1"/>
    <col min="6684" max="6685" width="0" style="248" hidden="1"/>
    <col min="6686" max="6688" width="15.33203125" style="248" customWidth="1"/>
    <col min="6689" max="6689" width="17" style="248" customWidth="1"/>
    <col min="6690" max="6690" width="0" style="248" hidden="1"/>
    <col min="6691" max="6692" width="15.5546875" style="248" customWidth="1"/>
    <col min="6693" max="6693" width="13.6640625" style="248" customWidth="1"/>
    <col min="6694" max="6694" width="9" style="248" customWidth="1"/>
    <col min="6695" max="6695" width="49.88671875" style="248" customWidth="1"/>
    <col min="6696" max="6696" width="0" style="248" hidden="1"/>
    <col min="6697" max="6698" width="15.88671875" style="248" customWidth="1"/>
    <col min="6699" max="6699" width="14.5546875" style="248" customWidth="1"/>
    <col min="6700" max="6700" width="16.33203125" style="248" customWidth="1"/>
    <col min="6701" max="6701" width="18.109375" style="248" customWidth="1"/>
    <col min="6702" max="6702" width="14.109375" style="248" customWidth="1"/>
    <col min="6703" max="6929" width="0" style="248" hidden="1"/>
    <col min="6930" max="6930" width="7.5546875" style="248" customWidth="1"/>
    <col min="6931" max="6931" width="36.77734375" style="248" customWidth="1"/>
    <col min="6932" max="6933" width="0" style="248" hidden="1"/>
    <col min="6934" max="6934" width="16.6640625" style="248" customWidth="1"/>
    <col min="6935" max="6935" width="17.33203125" style="248" customWidth="1"/>
    <col min="6936" max="6936" width="15.5546875" style="248" customWidth="1"/>
    <col min="6937" max="6937" width="0" style="248" hidden="1"/>
    <col min="6938" max="6938" width="16.6640625" style="248" customWidth="1"/>
    <col min="6939" max="6939" width="17.44140625" style="248" customWidth="1"/>
    <col min="6940" max="6941" width="0" style="248" hidden="1"/>
    <col min="6942" max="6944" width="15.33203125" style="248" customWidth="1"/>
    <col min="6945" max="6945" width="17" style="248" customWidth="1"/>
    <col min="6946" max="6946" width="0" style="248" hidden="1"/>
    <col min="6947" max="6948" width="15.5546875" style="248" customWidth="1"/>
    <col min="6949" max="6949" width="13.6640625" style="248" customWidth="1"/>
    <col min="6950" max="6950" width="9" style="248" customWidth="1"/>
    <col min="6951" max="6951" width="49.88671875" style="248" customWidth="1"/>
    <col min="6952" max="6952" width="0" style="248" hidden="1"/>
    <col min="6953" max="6954" width="15.88671875" style="248" customWidth="1"/>
    <col min="6955" max="6955" width="14.5546875" style="248" customWidth="1"/>
    <col min="6956" max="6956" width="16.33203125" style="248" customWidth="1"/>
    <col min="6957" max="6957" width="18.109375" style="248" customWidth="1"/>
    <col min="6958" max="6958" width="14.109375" style="248" customWidth="1"/>
    <col min="6959" max="7185" width="0" style="248" hidden="1"/>
    <col min="7186" max="7186" width="7.5546875" style="248" customWidth="1"/>
    <col min="7187" max="7187" width="36.77734375" style="248" customWidth="1"/>
    <col min="7188" max="7189" width="0" style="248" hidden="1"/>
    <col min="7190" max="7190" width="16.6640625" style="248" customWidth="1"/>
    <col min="7191" max="7191" width="17.33203125" style="248" customWidth="1"/>
    <col min="7192" max="7192" width="15.5546875" style="248" customWidth="1"/>
    <col min="7193" max="7193" width="0" style="248" hidden="1"/>
    <col min="7194" max="7194" width="16.6640625" style="248" customWidth="1"/>
    <col min="7195" max="7195" width="17.44140625" style="248" customWidth="1"/>
    <col min="7196" max="7197" width="0" style="248" hidden="1"/>
    <col min="7198" max="7200" width="15.33203125" style="248" customWidth="1"/>
    <col min="7201" max="7201" width="17" style="248" customWidth="1"/>
    <col min="7202" max="7202" width="0" style="248" hidden="1"/>
    <col min="7203" max="7204" width="15.5546875" style="248" customWidth="1"/>
    <col min="7205" max="7205" width="13.6640625" style="248" customWidth="1"/>
    <col min="7206" max="7206" width="9" style="248" customWidth="1"/>
    <col min="7207" max="7207" width="49.88671875" style="248" customWidth="1"/>
    <col min="7208" max="7208" width="0" style="248" hidden="1"/>
    <col min="7209" max="7210" width="15.88671875" style="248" customWidth="1"/>
    <col min="7211" max="7211" width="14.5546875" style="248" customWidth="1"/>
    <col min="7212" max="7212" width="16.33203125" style="248" customWidth="1"/>
    <col min="7213" max="7213" width="18.109375" style="248" customWidth="1"/>
    <col min="7214" max="7214" width="14.109375" style="248" customWidth="1"/>
    <col min="7215" max="7441" width="0" style="248" hidden="1"/>
    <col min="7442" max="7442" width="7.5546875" style="248" customWidth="1"/>
    <col min="7443" max="7443" width="36.77734375" style="248" customWidth="1"/>
    <col min="7444" max="7445" width="0" style="248" hidden="1"/>
    <col min="7446" max="7446" width="16.6640625" style="248" customWidth="1"/>
    <col min="7447" max="7447" width="17.33203125" style="248" customWidth="1"/>
    <col min="7448" max="7448" width="15.5546875" style="248" customWidth="1"/>
    <col min="7449" max="7449" width="0" style="248" hidden="1"/>
    <col min="7450" max="7450" width="16.6640625" style="248" customWidth="1"/>
    <col min="7451" max="7451" width="17.44140625" style="248" customWidth="1"/>
    <col min="7452" max="7453" width="0" style="248" hidden="1"/>
    <col min="7454" max="7456" width="15.33203125" style="248" customWidth="1"/>
    <col min="7457" max="7457" width="17" style="248" customWidth="1"/>
    <col min="7458" max="7458" width="0" style="248" hidden="1"/>
    <col min="7459" max="7460" width="15.5546875" style="248" customWidth="1"/>
    <col min="7461" max="7461" width="13.6640625" style="248" customWidth="1"/>
    <col min="7462" max="7462" width="9" style="248" customWidth="1"/>
    <col min="7463" max="7463" width="49.88671875" style="248" customWidth="1"/>
    <col min="7464" max="7464" width="0" style="248" hidden="1"/>
    <col min="7465" max="7466" width="15.88671875" style="248" customWidth="1"/>
    <col min="7467" max="7467" width="14.5546875" style="248" customWidth="1"/>
    <col min="7468" max="7468" width="16.33203125" style="248" customWidth="1"/>
    <col min="7469" max="7469" width="18.109375" style="248" customWidth="1"/>
    <col min="7470" max="7470" width="14.109375" style="248" customWidth="1"/>
    <col min="7471" max="7697" width="0" style="248" hidden="1"/>
    <col min="7698" max="7698" width="7.5546875" style="248" customWidth="1"/>
    <col min="7699" max="7699" width="36.77734375" style="248" customWidth="1"/>
    <col min="7700" max="7701" width="0" style="248" hidden="1"/>
    <col min="7702" max="7702" width="16.6640625" style="248" customWidth="1"/>
    <col min="7703" max="7703" width="17.33203125" style="248" customWidth="1"/>
    <col min="7704" max="7704" width="15.5546875" style="248" customWidth="1"/>
    <col min="7705" max="7705" width="0" style="248" hidden="1"/>
    <col min="7706" max="7706" width="16.6640625" style="248" customWidth="1"/>
    <col min="7707" max="7707" width="17.44140625" style="248" customWidth="1"/>
    <col min="7708" max="7709" width="0" style="248" hidden="1"/>
    <col min="7710" max="7712" width="15.33203125" style="248" customWidth="1"/>
    <col min="7713" max="7713" width="17" style="248" customWidth="1"/>
    <col min="7714" max="7714" width="0" style="248" hidden="1"/>
    <col min="7715" max="7716" width="15.5546875" style="248" customWidth="1"/>
    <col min="7717" max="7717" width="13.6640625" style="248" customWidth="1"/>
    <col min="7718" max="7718" width="9" style="248" customWidth="1"/>
    <col min="7719" max="7719" width="49.88671875" style="248" customWidth="1"/>
    <col min="7720" max="7720" width="0" style="248" hidden="1"/>
    <col min="7721" max="7722" width="15.88671875" style="248" customWidth="1"/>
    <col min="7723" max="7723" width="14.5546875" style="248" customWidth="1"/>
    <col min="7724" max="7724" width="16.33203125" style="248" customWidth="1"/>
    <col min="7725" max="7725" width="18.109375" style="248" customWidth="1"/>
    <col min="7726" max="7726" width="14.109375" style="248" customWidth="1"/>
    <col min="7727" max="7953" width="0" style="248" hidden="1"/>
    <col min="7954" max="7954" width="7.5546875" style="248" customWidth="1"/>
    <col min="7955" max="7955" width="36.77734375" style="248" customWidth="1"/>
    <col min="7956" max="7957" width="0" style="248" hidden="1"/>
    <col min="7958" max="7958" width="16.6640625" style="248" customWidth="1"/>
    <col min="7959" max="7959" width="17.33203125" style="248" customWidth="1"/>
    <col min="7960" max="7960" width="15.5546875" style="248" customWidth="1"/>
    <col min="7961" max="7961" width="0" style="248" hidden="1"/>
    <col min="7962" max="7962" width="16.6640625" style="248" customWidth="1"/>
    <col min="7963" max="7963" width="17.44140625" style="248" customWidth="1"/>
    <col min="7964" max="7965" width="0" style="248" hidden="1"/>
    <col min="7966" max="7968" width="15.33203125" style="248" customWidth="1"/>
    <col min="7969" max="7969" width="17" style="248" customWidth="1"/>
    <col min="7970" max="7970" width="0" style="248" hidden="1"/>
    <col min="7971" max="7972" width="15.5546875" style="248" customWidth="1"/>
    <col min="7973" max="7973" width="13.6640625" style="248" customWidth="1"/>
    <col min="7974" max="7974" width="9" style="248" customWidth="1"/>
    <col min="7975" max="7975" width="49.88671875" style="248" customWidth="1"/>
    <col min="7976" max="7976" width="0" style="248" hidden="1"/>
    <col min="7977" max="7978" width="15.88671875" style="248" customWidth="1"/>
    <col min="7979" max="7979" width="14.5546875" style="248" customWidth="1"/>
    <col min="7980" max="7980" width="16.33203125" style="248" customWidth="1"/>
    <col min="7981" max="7981" width="18.109375" style="248" customWidth="1"/>
    <col min="7982" max="7982" width="14.109375" style="248" customWidth="1"/>
    <col min="7983" max="8209" width="0" style="248" hidden="1"/>
    <col min="8210" max="8210" width="7.5546875" style="248" customWidth="1"/>
    <col min="8211" max="8211" width="36.77734375" style="248" customWidth="1"/>
    <col min="8212" max="8213" width="0" style="248" hidden="1"/>
    <col min="8214" max="8214" width="16.6640625" style="248" customWidth="1"/>
    <col min="8215" max="8215" width="17.33203125" style="248" customWidth="1"/>
    <col min="8216" max="8216" width="15.5546875" style="248" customWidth="1"/>
    <col min="8217" max="8217" width="0" style="248" hidden="1"/>
    <col min="8218" max="8218" width="16.6640625" style="248" customWidth="1"/>
    <col min="8219" max="8219" width="17.44140625" style="248" customWidth="1"/>
    <col min="8220" max="8221" width="0" style="248" hidden="1"/>
    <col min="8222" max="8224" width="15.33203125" style="248" customWidth="1"/>
    <col min="8225" max="8225" width="17" style="248" customWidth="1"/>
    <col min="8226" max="8226" width="0" style="248" hidden="1"/>
    <col min="8227" max="8228" width="15.5546875" style="248" customWidth="1"/>
    <col min="8229" max="8229" width="13.6640625" style="248" customWidth="1"/>
    <col min="8230" max="8230" width="9" style="248" customWidth="1"/>
    <col min="8231" max="8231" width="49.88671875" style="248" customWidth="1"/>
    <col min="8232" max="8232" width="0" style="248" hidden="1"/>
    <col min="8233" max="8234" width="15.88671875" style="248" customWidth="1"/>
    <col min="8235" max="8235" width="14.5546875" style="248" customWidth="1"/>
    <col min="8236" max="8236" width="16.33203125" style="248" customWidth="1"/>
    <col min="8237" max="8237" width="18.109375" style="248" customWidth="1"/>
    <col min="8238" max="8238" width="14.109375" style="248" customWidth="1"/>
    <col min="8239" max="8465" width="0" style="248" hidden="1"/>
    <col min="8466" max="8466" width="7.5546875" style="248" customWidth="1"/>
    <col min="8467" max="8467" width="36.77734375" style="248" customWidth="1"/>
    <col min="8468" max="8469" width="0" style="248" hidden="1"/>
    <col min="8470" max="8470" width="16.6640625" style="248" customWidth="1"/>
    <col min="8471" max="8471" width="17.33203125" style="248" customWidth="1"/>
    <col min="8472" max="8472" width="15.5546875" style="248" customWidth="1"/>
    <col min="8473" max="8473" width="0" style="248" hidden="1"/>
    <col min="8474" max="8474" width="16.6640625" style="248" customWidth="1"/>
    <col min="8475" max="8475" width="17.44140625" style="248" customWidth="1"/>
    <col min="8476" max="8477" width="0" style="248" hidden="1"/>
    <col min="8478" max="8480" width="15.33203125" style="248" customWidth="1"/>
    <col min="8481" max="8481" width="17" style="248" customWidth="1"/>
    <col min="8482" max="8482" width="0" style="248" hidden="1"/>
    <col min="8483" max="8484" width="15.5546875" style="248" customWidth="1"/>
    <col min="8485" max="8485" width="13.6640625" style="248" customWidth="1"/>
    <col min="8486" max="8486" width="9" style="248" customWidth="1"/>
    <col min="8487" max="8487" width="49.88671875" style="248" customWidth="1"/>
    <col min="8488" max="8488" width="0" style="248" hidden="1"/>
    <col min="8489" max="8490" width="15.88671875" style="248" customWidth="1"/>
    <col min="8491" max="8491" width="14.5546875" style="248" customWidth="1"/>
    <col min="8492" max="8492" width="16.33203125" style="248" customWidth="1"/>
    <col min="8493" max="8493" width="18.109375" style="248" customWidth="1"/>
    <col min="8494" max="8494" width="14.109375" style="248" customWidth="1"/>
    <col min="8495" max="8721" width="0" style="248" hidden="1"/>
    <col min="8722" max="8722" width="7.5546875" style="248" customWidth="1"/>
    <col min="8723" max="8723" width="36.77734375" style="248" customWidth="1"/>
    <col min="8724" max="8725" width="0" style="248" hidden="1"/>
    <col min="8726" max="8726" width="16.6640625" style="248" customWidth="1"/>
    <col min="8727" max="8727" width="17.33203125" style="248" customWidth="1"/>
    <col min="8728" max="8728" width="15.5546875" style="248" customWidth="1"/>
    <col min="8729" max="8729" width="0" style="248" hidden="1"/>
    <col min="8730" max="8730" width="16.6640625" style="248" customWidth="1"/>
    <col min="8731" max="8731" width="17.44140625" style="248" customWidth="1"/>
    <col min="8732" max="8733" width="0" style="248" hidden="1"/>
    <col min="8734" max="8736" width="15.33203125" style="248" customWidth="1"/>
    <col min="8737" max="8737" width="17" style="248" customWidth="1"/>
    <col min="8738" max="8738" width="0" style="248" hidden="1"/>
    <col min="8739" max="8740" width="15.5546875" style="248" customWidth="1"/>
    <col min="8741" max="8741" width="13.6640625" style="248" customWidth="1"/>
    <col min="8742" max="8742" width="9" style="248" customWidth="1"/>
    <col min="8743" max="8743" width="49.88671875" style="248" customWidth="1"/>
    <col min="8744" max="8744" width="0" style="248" hidden="1"/>
    <col min="8745" max="8746" width="15.88671875" style="248" customWidth="1"/>
    <col min="8747" max="8747" width="14.5546875" style="248" customWidth="1"/>
    <col min="8748" max="8748" width="16.33203125" style="248" customWidth="1"/>
    <col min="8749" max="8749" width="18.109375" style="248" customWidth="1"/>
    <col min="8750" max="8750" width="14.109375" style="248" customWidth="1"/>
    <col min="8751" max="8977" width="0" style="248" hidden="1"/>
    <col min="8978" max="8978" width="7.5546875" style="248" customWidth="1"/>
    <col min="8979" max="8979" width="36.77734375" style="248" customWidth="1"/>
    <col min="8980" max="8981" width="0" style="248" hidden="1"/>
    <col min="8982" max="8982" width="16.6640625" style="248" customWidth="1"/>
    <col min="8983" max="8983" width="17.33203125" style="248" customWidth="1"/>
    <col min="8984" max="8984" width="15.5546875" style="248" customWidth="1"/>
    <col min="8985" max="8985" width="0" style="248" hidden="1"/>
    <col min="8986" max="8986" width="16.6640625" style="248" customWidth="1"/>
    <col min="8987" max="8987" width="17.44140625" style="248" customWidth="1"/>
    <col min="8988" max="8989" width="0" style="248" hidden="1"/>
    <col min="8990" max="8992" width="15.33203125" style="248" customWidth="1"/>
    <col min="8993" max="8993" width="17" style="248" customWidth="1"/>
    <col min="8994" max="8994" width="0" style="248" hidden="1"/>
    <col min="8995" max="8996" width="15.5546875" style="248" customWidth="1"/>
    <col min="8997" max="8997" width="13.6640625" style="248" customWidth="1"/>
    <col min="8998" max="8998" width="9" style="248" customWidth="1"/>
    <col min="8999" max="8999" width="49.88671875" style="248" customWidth="1"/>
    <col min="9000" max="9000" width="0" style="248" hidden="1"/>
    <col min="9001" max="9002" width="15.88671875" style="248" customWidth="1"/>
    <col min="9003" max="9003" width="14.5546875" style="248" customWidth="1"/>
    <col min="9004" max="9004" width="16.33203125" style="248" customWidth="1"/>
    <col min="9005" max="9005" width="18.109375" style="248" customWidth="1"/>
    <col min="9006" max="9006" width="14.109375" style="248" customWidth="1"/>
    <col min="9007" max="9233" width="0" style="248" hidden="1"/>
    <col min="9234" max="9234" width="7.5546875" style="248" customWidth="1"/>
    <col min="9235" max="9235" width="36.77734375" style="248" customWidth="1"/>
    <col min="9236" max="9237" width="0" style="248" hidden="1"/>
    <col min="9238" max="9238" width="16.6640625" style="248" customWidth="1"/>
    <col min="9239" max="9239" width="17.33203125" style="248" customWidth="1"/>
    <col min="9240" max="9240" width="15.5546875" style="248" customWidth="1"/>
    <col min="9241" max="9241" width="0" style="248" hidden="1"/>
    <col min="9242" max="9242" width="16.6640625" style="248" customWidth="1"/>
    <col min="9243" max="9243" width="17.44140625" style="248" customWidth="1"/>
    <col min="9244" max="9245" width="0" style="248" hidden="1"/>
    <col min="9246" max="9248" width="15.33203125" style="248" customWidth="1"/>
    <col min="9249" max="9249" width="17" style="248" customWidth="1"/>
    <col min="9250" max="9250" width="0" style="248" hidden="1"/>
    <col min="9251" max="9252" width="15.5546875" style="248" customWidth="1"/>
    <col min="9253" max="9253" width="13.6640625" style="248" customWidth="1"/>
    <col min="9254" max="9254" width="9" style="248" customWidth="1"/>
    <col min="9255" max="9255" width="49.88671875" style="248" customWidth="1"/>
    <col min="9256" max="9256" width="0" style="248" hidden="1"/>
    <col min="9257" max="9258" width="15.88671875" style="248" customWidth="1"/>
    <col min="9259" max="9259" width="14.5546875" style="248" customWidth="1"/>
    <col min="9260" max="9260" width="16.33203125" style="248" customWidth="1"/>
    <col min="9261" max="9261" width="18.109375" style="248" customWidth="1"/>
    <col min="9262" max="9262" width="14.109375" style="248" customWidth="1"/>
    <col min="9263" max="9489" width="0" style="248" hidden="1"/>
    <col min="9490" max="9490" width="7.5546875" style="248" customWidth="1"/>
    <col min="9491" max="9491" width="36.77734375" style="248" customWidth="1"/>
    <col min="9492" max="9493" width="0" style="248" hidden="1"/>
    <col min="9494" max="9494" width="16.6640625" style="248" customWidth="1"/>
    <col min="9495" max="9495" width="17.33203125" style="248" customWidth="1"/>
    <col min="9496" max="9496" width="15.5546875" style="248" customWidth="1"/>
    <col min="9497" max="9497" width="0" style="248" hidden="1"/>
    <col min="9498" max="9498" width="16.6640625" style="248" customWidth="1"/>
    <col min="9499" max="9499" width="17.44140625" style="248" customWidth="1"/>
    <col min="9500" max="9501" width="0" style="248" hidden="1"/>
    <col min="9502" max="9504" width="15.33203125" style="248" customWidth="1"/>
    <col min="9505" max="9505" width="17" style="248" customWidth="1"/>
    <col min="9506" max="9506" width="0" style="248" hidden="1"/>
    <col min="9507" max="9508" width="15.5546875" style="248" customWidth="1"/>
    <col min="9509" max="9509" width="13.6640625" style="248" customWidth="1"/>
    <col min="9510" max="9510" width="9" style="248" customWidth="1"/>
    <col min="9511" max="9511" width="49.88671875" style="248" customWidth="1"/>
    <col min="9512" max="9512" width="0" style="248" hidden="1"/>
    <col min="9513" max="9514" width="15.88671875" style="248" customWidth="1"/>
    <col min="9515" max="9515" width="14.5546875" style="248" customWidth="1"/>
    <col min="9516" max="9516" width="16.33203125" style="248" customWidth="1"/>
    <col min="9517" max="9517" width="18.109375" style="248" customWidth="1"/>
    <col min="9518" max="9518" width="14.109375" style="248" customWidth="1"/>
    <col min="9519" max="9745" width="0" style="248" hidden="1"/>
    <col min="9746" max="9746" width="7.5546875" style="248" customWidth="1"/>
    <col min="9747" max="9747" width="36.77734375" style="248" customWidth="1"/>
    <col min="9748" max="9749" width="0" style="248" hidden="1"/>
    <col min="9750" max="9750" width="16.6640625" style="248" customWidth="1"/>
    <col min="9751" max="9751" width="17.33203125" style="248" customWidth="1"/>
    <col min="9752" max="9752" width="15.5546875" style="248" customWidth="1"/>
    <col min="9753" max="9753" width="0" style="248" hidden="1"/>
    <col min="9754" max="9754" width="16.6640625" style="248" customWidth="1"/>
    <col min="9755" max="9755" width="17.44140625" style="248" customWidth="1"/>
    <col min="9756" max="9757" width="0" style="248" hidden="1"/>
    <col min="9758" max="9760" width="15.33203125" style="248" customWidth="1"/>
    <col min="9761" max="9761" width="17" style="248" customWidth="1"/>
    <col min="9762" max="9762" width="0" style="248" hidden="1"/>
    <col min="9763" max="9764" width="15.5546875" style="248" customWidth="1"/>
    <col min="9765" max="9765" width="13.6640625" style="248" customWidth="1"/>
    <col min="9766" max="9766" width="9" style="248" customWidth="1"/>
    <col min="9767" max="9767" width="49.88671875" style="248" customWidth="1"/>
    <col min="9768" max="9768" width="0" style="248" hidden="1"/>
    <col min="9769" max="9770" width="15.88671875" style="248" customWidth="1"/>
    <col min="9771" max="9771" width="14.5546875" style="248" customWidth="1"/>
    <col min="9772" max="9772" width="16.33203125" style="248" customWidth="1"/>
    <col min="9773" max="9773" width="18.109375" style="248" customWidth="1"/>
    <col min="9774" max="9774" width="14.109375" style="248" customWidth="1"/>
    <col min="9775" max="10001" width="0" style="248" hidden="1"/>
    <col min="10002" max="10002" width="7.5546875" style="248" customWidth="1"/>
    <col min="10003" max="10003" width="36.77734375" style="248" customWidth="1"/>
    <col min="10004" max="10005" width="0" style="248" hidden="1"/>
    <col min="10006" max="10006" width="16.6640625" style="248" customWidth="1"/>
    <col min="10007" max="10007" width="17.33203125" style="248" customWidth="1"/>
    <col min="10008" max="10008" width="15.5546875" style="248" customWidth="1"/>
    <col min="10009" max="10009" width="0" style="248" hidden="1"/>
    <col min="10010" max="10010" width="16.6640625" style="248" customWidth="1"/>
    <col min="10011" max="10011" width="17.44140625" style="248" customWidth="1"/>
    <col min="10012" max="10013" width="0" style="248" hidden="1"/>
    <col min="10014" max="10016" width="15.33203125" style="248" customWidth="1"/>
    <col min="10017" max="10017" width="17" style="248" customWidth="1"/>
    <col min="10018" max="10018" width="0" style="248" hidden="1"/>
    <col min="10019" max="10020" width="15.5546875" style="248" customWidth="1"/>
    <col min="10021" max="10021" width="13.6640625" style="248" customWidth="1"/>
    <col min="10022" max="10022" width="9" style="248" customWidth="1"/>
    <col min="10023" max="10023" width="49.88671875" style="248" customWidth="1"/>
    <col min="10024" max="10024" width="0" style="248" hidden="1"/>
    <col min="10025" max="10026" width="15.88671875" style="248" customWidth="1"/>
    <col min="10027" max="10027" width="14.5546875" style="248" customWidth="1"/>
    <col min="10028" max="10028" width="16.33203125" style="248" customWidth="1"/>
    <col min="10029" max="10029" width="18.109375" style="248" customWidth="1"/>
    <col min="10030" max="10030" width="14.109375" style="248" customWidth="1"/>
    <col min="10031" max="10257" width="0" style="248" hidden="1"/>
    <col min="10258" max="10258" width="7.5546875" style="248" customWidth="1"/>
    <col min="10259" max="10259" width="36.77734375" style="248" customWidth="1"/>
    <col min="10260" max="10261" width="0" style="248" hidden="1"/>
    <col min="10262" max="10262" width="16.6640625" style="248" customWidth="1"/>
    <col min="10263" max="10263" width="17.33203125" style="248" customWidth="1"/>
    <col min="10264" max="10264" width="15.5546875" style="248" customWidth="1"/>
    <col min="10265" max="10265" width="0" style="248" hidden="1"/>
    <col min="10266" max="10266" width="16.6640625" style="248" customWidth="1"/>
    <col min="10267" max="10267" width="17.44140625" style="248" customWidth="1"/>
    <col min="10268" max="10269" width="0" style="248" hidden="1"/>
    <col min="10270" max="10272" width="15.33203125" style="248" customWidth="1"/>
    <col min="10273" max="10273" width="17" style="248" customWidth="1"/>
    <col min="10274" max="10274" width="0" style="248" hidden="1"/>
    <col min="10275" max="10276" width="15.5546875" style="248" customWidth="1"/>
    <col min="10277" max="10277" width="13.6640625" style="248" customWidth="1"/>
    <col min="10278" max="10278" width="9" style="248" customWidth="1"/>
    <col min="10279" max="10279" width="49.88671875" style="248" customWidth="1"/>
    <col min="10280" max="10280" width="0" style="248" hidden="1"/>
    <col min="10281" max="10282" width="15.88671875" style="248" customWidth="1"/>
    <col min="10283" max="10283" width="14.5546875" style="248" customWidth="1"/>
    <col min="10284" max="10284" width="16.33203125" style="248" customWidth="1"/>
    <col min="10285" max="10285" width="18.109375" style="248" customWidth="1"/>
    <col min="10286" max="10286" width="14.109375" style="248" customWidth="1"/>
    <col min="10287" max="10513" width="0" style="248" hidden="1"/>
    <col min="10514" max="10514" width="7.5546875" style="248" customWidth="1"/>
    <col min="10515" max="10515" width="36.77734375" style="248" customWidth="1"/>
    <col min="10516" max="10517" width="0" style="248" hidden="1"/>
    <col min="10518" max="10518" width="16.6640625" style="248" customWidth="1"/>
    <col min="10519" max="10519" width="17.33203125" style="248" customWidth="1"/>
    <col min="10520" max="10520" width="15.5546875" style="248" customWidth="1"/>
    <col min="10521" max="10521" width="0" style="248" hidden="1"/>
    <col min="10522" max="10522" width="16.6640625" style="248" customWidth="1"/>
    <col min="10523" max="10523" width="17.44140625" style="248" customWidth="1"/>
    <col min="10524" max="10525" width="0" style="248" hidden="1"/>
    <col min="10526" max="10528" width="15.33203125" style="248" customWidth="1"/>
    <col min="10529" max="10529" width="17" style="248" customWidth="1"/>
    <col min="10530" max="10530" width="0" style="248" hidden="1"/>
    <col min="10531" max="10532" width="15.5546875" style="248" customWidth="1"/>
    <col min="10533" max="10533" width="13.6640625" style="248" customWidth="1"/>
    <col min="10534" max="10534" width="9" style="248" customWidth="1"/>
    <col min="10535" max="10535" width="49.88671875" style="248" customWidth="1"/>
    <col min="10536" max="10536" width="0" style="248" hidden="1"/>
    <col min="10537" max="10538" width="15.88671875" style="248" customWidth="1"/>
    <col min="10539" max="10539" width="14.5546875" style="248" customWidth="1"/>
    <col min="10540" max="10540" width="16.33203125" style="248" customWidth="1"/>
    <col min="10541" max="10541" width="18.109375" style="248" customWidth="1"/>
    <col min="10542" max="10542" width="14.109375" style="248" customWidth="1"/>
    <col min="10543" max="10769" width="0" style="248" hidden="1"/>
    <col min="10770" max="10770" width="7.5546875" style="248" customWidth="1"/>
    <col min="10771" max="10771" width="36.77734375" style="248" customWidth="1"/>
    <col min="10772" max="10773" width="0" style="248" hidden="1"/>
    <col min="10774" max="10774" width="16.6640625" style="248" customWidth="1"/>
    <col min="10775" max="10775" width="17.33203125" style="248" customWidth="1"/>
    <col min="10776" max="10776" width="15.5546875" style="248" customWidth="1"/>
    <col min="10777" max="10777" width="0" style="248" hidden="1"/>
    <col min="10778" max="10778" width="16.6640625" style="248" customWidth="1"/>
    <col min="10779" max="10779" width="17.44140625" style="248" customWidth="1"/>
    <col min="10780" max="10781" width="0" style="248" hidden="1"/>
    <col min="10782" max="10784" width="15.33203125" style="248" customWidth="1"/>
    <col min="10785" max="10785" width="17" style="248" customWidth="1"/>
    <col min="10786" max="10786" width="0" style="248" hidden="1"/>
    <col min="10787" max="10788" width="15.5546875" style="248" customWidth="1"/>
    <col min="10789" max="10789" width="13.6640625" style="248" customWidth="1"/>
    <col min="10790" max="10790" width="9" style="248" customWidth="1"/>
    <col min="10791" max="10791" width="49.88671875" style="248" customWidth="1"/>
    <col min="10792" max="10792" width="0" style="248" hidden="1"/>
    <col min="10793" max="10794" width="15.88671875" style="248" customWidth="1"/>
    <col min="10795" max="10795" width="14.5546875" style="248" customWidth="1"/>
    <col min="10796" max="10796" width="16.33203125" style="248" customWidth="1"/>
    <col min="10797" max="10797" width="18.109375" style="248" customWidth="1"/>
    <col min="10798" max="10798" width="14.109375" style="248" customWidth="1"/>
    <col min="10799" max="11025" width="0" style="248" hidden="1"/>
    <col min="11026" max="11026" width="7.5546875" style="248" customWidth="1"/>
    <col min="11027" max="11027" width="36.77734375" style="248" customWidth="1"/>
    <col min="11028" max="11029" width="0" style="248" hidden="1"/>
    <col min="11030" max="11030" width="16.6640625" style="248" customWidth="1"/>
    <col min="11031" max="11031" width="17.33203125" style="248" customWidth="1"/>
    <col min="11032" max="11032" width="15.5546875" style="248" customWidth="1"/>
    <col min="11033" max="11033" width="0" style="248" hidden="1"/>
    <col min="11034" max="11034" width="16.6640625" style="248" customWidth="1"/>
    <col min="11035" max="11035" width="17.44140625" style="248" customWidth="1"/>
    <col min="11036" max="11037" width="0" style="248" hidden="1"/>
    <col min="11038" max="11040" width="15.33203125" style="248" customWidth="1"/>
    <col min="11041" max="11041" width="17" style="248" customWidth="1"/>
    <col min="11042" max="11042" width="0" style="248" hidden="1"/>
    <col min="11043" max="11044" width="15.5546875" style="248" customWidth="1"/>
    <col min="11045" max="11045" width="13.6640625" style="248" customWidth="1"/>
    <col min="11046" max="11046" width="9" style="248" customWidth="1"/>
    <col min="11047" max="11047" width="49.88671875" style="248" customWidth="1"/>
    <col min="11048" max="11048" width="0" style="248" hidden="1"/>
    <col min="11049" max="11050" width="15.88671875" style="248" customWidth="1"/>
    <col min="11051" max="11051" width="14.5546875" style="248" customWidth="1"/>
    <col min="11052" max="11052" width="16.33203125" style="248" customWidth="1"/>
    <col min="11053" max="11053" width="18.109375" style="248" customWidth="1"/>
    <col min="11054" max="11054" width="14.109375" style="248" customWidth="1"/>
    <col min="11055" max="11281" width="0" style="248" hidden="1"/>
    <col min="11282" max="11282" width="7.5546875" style="248" customWidth="1"/>
    <col min="11283" max="11283" width="36.77734375" style="248" customWidth="1"/>
    <col min="11284" max="11285" width="0" style="248" hidden="1"/>
    <col min="11286" max="11286" width="16.6640625" style="248" customWidth="1"/>
    <col min="11287" max="11287" width="17.33203125" style="248" customWidth="1"/>
    <col min="11288" max="11288" width="15.5546875" style="248" customWidth="1"/>
    <col min="11289" max="11289" width="0" style="248" hidden="1"/>
    <col min="11290" max="11290" width="16.6640625" style="248" customWidth="1"/>
    <col min="11291" max="11291" width="17.44140625" style="248" customWidth="1"/>
    <col min="11292" max="11293" width="0" style="248" hidden="1"/>
    <col min="11294" max="11296" width="15.33203125" style="248" customWidth="1"/>
    <col min="11297" max="11297" width="17" style="248" customWidth="1"/>
    <col min="11298" max="11298" width="0" style="248" hidden="1"/>
    <col min="11299" max="11300" width="15.5546875" style="248" customWidth="1"/>
    <col min="11301" max="11301" width="13.6640625" style="248" customWidth="1"/>
    <col min="11302" max="11302" width="9" style="248" customWidth="1"/>
    <col min="11303" max="11303" width="49.88671875" style="248" customWidth="1"/>
    <col min="11304" max="11304" width="0" style="248" hidden="1"/>
    <col min="11305" max="11306" width="15.88671875" style="248" customWidth="1"/>
    <col min="11307" max="11307" width="14.5546875" style="248" customWidth="1"/>
    <col min="11308" max="11308" width="16.33203125" style="248" customWidth="1"/>
    <col min="11309" max="11309" width="18.109375" style="248" customWidth="1"/>
    <col min="11310" max="11310" width="14.109375" style="248" customWidth="1"/>
    <col min="11311" max="11537" width="0" style="248" hidden="1"/>
    <col min="11538" max="11538" width="7.5546875" style="248" customWidth="1"/>
    <col min="11539" max="11539" width="36.77734375" style="248" customWidth="1"/>
    <col min="11540" max="11541" width="0" style="248" hidden="1"/>
    <col min="11542" max="11542" width="16.6640625" style="248" customWidth="1"/>
    <col min="11543" max="11543" width="17.33203125" style="248" customWidth="1"/>
    <col min="11544" max="11544" width="15.5546875" style="248" customWidth="1"/>
    <col min="11545" max="11545" width="0" style="248" hidden="1"/>
    <col min="11546" max="11546" width="16.6640625" style="248" customWidth="1"/>
    <col min="11547" max="11547" width="17.44140625" style="248" customWidth="1"/>
    <col min="11548" max="11549" width="0" style="248" hidden="1"/>
    <col min="11550" max="11552" width="15.33203125" style="248" customWidth="1"/>
    <col min="11553" max="11553" width="17" style="248" customWidth="1"/>
    <col min="11554" max="11554" width="0" style="248" hidden="1"/>
    <col min="11555" max="11556" width="15.5546875" style="248" customWidth="1"/>
    <col min="11557" max="11557" width="13.6640625" style="248" customWidth="1"/>
    <col min="11558" max="11558" width="9" style="248" customWidth="1"/>
    <col min="11559" max="11559" width="49.88671875" style="248" customWidth="1"/>
    <col min="11560" max="11560" width="0" style="248" hidden="1"/>
    <col min="11561" max="11562" width="15.88671875" style="248" customWidth="1"/>
    <col min="11563" max="11563" width="14.5546875" style="248" customWidth="1"/>
    <col min="11564" max="11564" width="16.33203125" style="248" customWidth="1"/>
    <col min="11565" max="11565" width="18.109375" style="248" customWidth="1"/>
    <col min="11566" max="11566" width="14.109375" style="248" customWidth="1"/>
    <col min="11567" max="11793" width="0" style="248" hidden="1"/>
    <col min="11794" max="11794" width="7.5546875" style="248" customWidth="1"/>
    <col min="11795" max="11795" width="36.77734375" style="248" customWidth="1"/>
    <col min="11796" max="11797" width="0" style="248" hidden="1"/>
    <col min="11798" max="11798" width="16.6640625" style="248" customWidth="1"/>
    <col min="11799" max="11799" width="17.33203125" style="248" customWidth="1"/>
    <col min="11800" max="11800" width="15.5546875" style="248" customWidth="1"/>
    <col min="11801" max="11801" width="0" style="248" hidden="1"/>
    <col min="11802" max="11802" width="16.6640625" style="248" customWidth="1"/>
    <col min="11803" max="11803" width="17.44140625" style="248" customWidth="1"/>
    <col min="11804" max="11805" width="0" style="248" hidden="1"/>
    <col min="11806" max="11808" width="15.33203125" style="248" customWidth="1"/>
    <col min="11809" max="11809" width="17" style="248" customWidth="1"/>
    <col min="11810" max="11810" width="0" style="248" hidden="1"/>
    <col min="11811" max="11812" width="15.5546875" style="248" customWidth="1"/>
    <col min="11813" max="11813" width="13.6640625" style="248" customWidth="1"/>
    <col min="11814" max="11814" width="9" style="248" customWidth="1"/>
    <col min="11815" max="11815" width="49.88671875" style="248" customWidth="1"/>
    <col min="11816" max="11816" width="0" style="248" hidden="1"/>
    <col min="11817" max="11818" width="15.88671875" style="248" customWidth="1"/>
    <col min="11819" max="11819" width="14.5546875" style="248" customWidth="1"/>
    <col min="11820" max="11820" width="16.33203125" style="248" customWidth="1"/>
    <col min="11821" max="11821" width="18.109375" style="248" customWidth="1"/>
    <col min="11822" max="11822" width="14.109375" style="248" customWidth="1"/>
    <col min="11823" max="12049" width="0" style="248" hidden="1"/>
    <col min="12050" max="12050" width="7.5546875" style="248" customWidth="1"/>
    <col min="12051" max="12051" width="36.77734375" style="248" customWidth="1"/>
    <col min="12052" max="12053" width="0" style="248" hidden="1"/>
    <col min="12054" max="12054" width="16.6640625" style="248" customWidth="1"/>
    <col min="12055" max="12055" width="17.33203125" style="248" customWidth="1"/>
    <col min="12056" max="12056" width="15.5546875" style="248" customWidth="1"/>
    <col min="12057" max="12057" width="0" style="248" hidden="1"/>
    <col min="12058" max="12058" width="16.6640625" style="248" customWidth="1"/>
    <col min="12059" max="12059" width="17.44140625" style="248" customWidth="1"/>
    <col min="12060" max="12061" width="0" style="248" hidden="1"/>
    <col min="12062" max="12064" width="15.33203125" style="248" customWidth="1"/>
    <col min="12065" max="12065" width="17" style="248" customWidth="1"/>
    <col min="12066" max="12066" width="0" style="248" hidden="1"/>
    <col min="12067" max="12068" width="15.5546875" style="248" customWidth="1"/>
    <col min="12069" max="12069" width="13.6640625" style="248" customWidth="1"/>
    <col min="12070" max="12070" width="9" style="248" customWidth="1"/>
    <col min="12071" max="12071" width="49.88671875" style="248" customWidth="1"/>
    <col min="12072" max="12072" width="0" style="248" hidden="1"/>
    <col min="12073" max="12074" width="15.88671875" style="248" customWidth="1"/>
    <col min="12075" max="12075" width="14.5546875" style="248" customWidth="1"/>
    <col min="12076" max="12076" width="16.33203125" style="248" customWidth="1"/>
    <col min="12077" max="12077" width="18.109375" style="248" customWidth="1"/>
    <col min="12078" max="12078" width="14.109375" style="248" customWidth="1"/>
    <col min="12079" max="12305" width="0" style="248" hidden="1"/>
    <col min="12306" max="12306" width="7.5546875" style="248" customWidth="1"/>
    <col min="12307" max="12307" width="36.77734375" style="248" customWidth="1"/>
    <col min="12308" max="12309" width="0" style="248" hidden="1"/>
    <col min="12310" max="12310" width="16.6640625" style="248" customWidth="1"/>
    <col min="12311" max="12311" width="17.33203125" style="248" customWidth="1"/>
    <col min="12312" max="12312" width="15.5546875" style="248" customWidth="1"/>
    <col min="12313" max="12313" width="0" style="248" hidden="1"/>
    <col min="12314" max="12314" width="16.6640625" style="248" customWidth="1"/>
    <col min="12315" max="12315" width="17.44140625" style="248" customWidth="1"/>
    <col min="12316" max="12317" width="0" style="248" hidden="1"/>
    <col min="12318" max="12320" width="15.33203125" style="248" customWidth="1"/>
    <col min="12321" max="12321" width="17" style="248" customWidth="1"/>
    <col min="12322" max="12322" width="0" style="248" hidden="1"/>
    <col min="12323" max="12324" width="15.5546875" style="248" customWidth="1"/>
    <col min="12325" max="12325" width="13.6640625" style="248" customWidth="1"/>
    <col min="12326" max="12326" width="9" style="248" customWidth="1"/>
    <col min="12327" max="12327" width="49.88671875" style="248" customWidth="1"/>
    <col min="12328" max="12328" width="0" style="248" hidden="1"/>
    <col min="12329" max="12330" width="15.88671875" style="248" customWidth="1"/>
    <col min="12331" max="12331" width="14.5546875" style="248" customWidth="1"/>
    <col min="12332" max="12332" width="16.33203125" style="248" customWidth="1"/>
    <col min="12333" max="12333" width="18.109375" style="248" customWidth="1"/>
    <col min="12334" max="12334" width="14.109375" style="248" customWidth="1"/>
    <col min="12335" max="12561" width="0" style="248" hidden="1"/>
    <col min="12562" max="12562" width="7.5546875" style="248" customWidth="1"/>
    <col min="12563" max="12563" width="36.77734375" style="248" customWidth="1"/>
    <col min="12564" max="12565" width="0" style="248" hidden="1"/>
    <col min="12566" max="12566" width="16.6640625" style="248" customWidth="1"/>
    <col min="12567" max="12567" width="17.33203125" style="248" customWidth="1"/>
    <col min="12568" max="12568" width="15.5546875" style="248" customWidth="1"/>
    <col min="12569" max="12569" width="0" style="248" hidden="1"/>
    <col min="12570" max="12570" width="16.6640625" style="248" customWidth="1"/>
    <col min="12571" max="12571" width="17.44140625" style="248" customWidth="1"/>
    <col min="12572" max="12573" width="0" style="248" hidden="1"/>
    <col min="12574" max="12576" width="15.33203125" style="248" customWidth="1"/>
    <col min="12577" max="12577" width="17" style="248" customWidth="1"/>
    <col min="12578" max="12578" width="0" style="248" hidden="1"/>
    <col min="12579" max="12580" width="15.5546875" style="248" customWidth="1"/>
    <col min="12581" max="12581" width="13.6640625" style="248" customWidth="1"/>
    <col min="12582" max="12582" width="9" style="248" customWidth="1"/>
    <col min="12583" max="12583" width="49.88671875" style="248" customWidth="1"/>
    <col min="12584" max="12584" width="0" style="248" hidden="1"/>
    <col min="12585" max="12586" width="15.88671875" style="248" customWidth="1"/>
    <col min="12587" max="12587" width="14.5546875" style="248" customWidth="1"/>
    <col min="12588" max="12588" width="16.33203125" style="248" customWidth="1"/>
    <col min="12589" max="12589" width="18.109375" style="248" customWidth="1"/>
    <col min="12590" max="12590" width="14.109375" style="248" customWidth="1"/>
    <col min="12591" max="12817" width="0" style="248" hidden="1"/>
    <col min="12818" max="12818" width="7.5546875" style="248" customWidth="1"/>
    <col min="12819" max="12819" width="36.77734375" style="248" customWidth="1"/>
    <col min="12820" max="12821" width="0" style="248" hidden="1"/>
    <col min="12822" max="12822" width="16.6640625" style="248" customWidth="1"/>
    <col min="12823" max="12823" width="17.33203125" style="248" customWidth="1"/>
    <col min="12824" max="12824" width="15.5546875" style="248" customWidth="1"/>
    <col min="12825" max="12825" width="0" style="248" hidden="1"/>
    <col min="12826" max="12826" width="16.6640625" style="248" customWidth="1"/>
    <col min="12827" max="12827" width="17.44140625" style="248" customWidth="1"/>
    <col min="12828" max="12829" width="0" style="248" hidden="1"/>
    <col min="12830" max="12832" width="15.33203125" style="248" customWidth="1"/>
    <col min="12833" max="12833" width="17" style="248" customWidth="1"/>
    <col min="12834" max="12834" width="0" style="248" hidden="1"/>
    <col min="12835" max="12836" width="15.5546875" style="248" customWidth="1"/>
    <col min="12837" max="12837" width="13.6640625" style="248" customWidth="1"/>
    <col min="12838" max="12838" width="9" style="248" customWidth="1"/>
    <col min="12839" max="12839" width="49.88671875" style="248" customWidth="1"/>
    <col min="12840" max="12840" width="0" style="248" hidden="1"/>
    <col min="12841" max="12842" width="15.88671875" style="248" customWidth="1"/>
    <col min="12843" max="12843" width="14.5546875" style="248" customWidth="1"/>
    <col min="12844" max="12844" width="16.33203125" style="248" customWidth="1"/>
    <col min="12845" max="12845" width="18.109375" style="248" customWidth="1"/>
    <col min="12846" max="12846" width="14.109375" style="248" customWidth="1"/>
    <col min="12847" max="13073" width="0" style="248" hidden="1"/>
    <col min="13074" max="13074" width="7.5546875" style="248" customWidth="1"/>
    <col min="13075" max="13075" width="36.77734375" style="248" customWidth="1"/>
    <col min="13076" max="13077" width="0" style="248" hidden="1"/>
    <col min="13078" max="13078" width="16.6640625" style="248" customWidth="1"/>
    <col min="13079" max="13079" width="17.33203125" style="248" customWidth="1"/>
    <col min="13080" max="13080" width="15.5546875" style="248" customWidth="1"/>
    <col min="13081" max="13081" width="0" style="248" hidden="1"/>
    <col min="13082" max="13082" width="16.6640625" style="248" customWidth="1"/>
    <col min="13083" max="13083" width="17.44140625" style="248" customWidth="1"/>
    <col min="13084" max="13085" width="0" style="248" hidden="1"/>
    <col min="13086" max="13088" width="15.33203125" style="248" customWidth="1"/>
    <col min="13089" max="13089" width="17" style="248" customWidth="1"/>
    <col min="13090" max="13090" width="0" style="248" hidden="1"/>
    <col min="13091" max="13092" width="15.5546875" style="248" customWidth="1"/>
    <col min="13093" max="13093" width="13.6640625" style="248" customWidth="1"/>
    <col min="13094" max="13094" width="9" style="248" customWidth="1"/>
    <col min="13095" max="13095" width="49.88671875" style="248" customWidth="1"/>
    <col min="13096" max="13096" width="0" style="248" hidden="1"/>
    <col min="13097" max="13098" width="15.88671875" style="248" customWidth="1"/>
    <col min="13099" max="13099" width="14.5546875" style="248" customWidth="1"/>
    <col min="13100" max="13100" width="16.33203125" style="248" customWidth="1"/>
    <col min="13101" max="13101" width="18.109375" style="248" customWidth="1"/>
    <col min="13102" max="13102" width="14.109375" style="248" customWidth="1"/>
    <col min="13103" max="13329" width="0" style="248" hidden="1"/>
    <col min="13330" max="13330" width="7.5546875" style="248" customWidth="1"/>
    <col min="13331" max="13331" width="36.77734375" style="248" customWidth="1"/>
    <col min="13332" max="13333" width="0" style="248" hidden="1"/>
    <col min="13334" max="13334" width="16.6640625" style="248" customWidth="1"/>
    <col min="13335" max="13335" width="17.33203125" style="248" customWidth="1"/>
    <col min="13336" max="13336" width="15.5546875" style="248" customWidth="1"/>
    <col min="13337" max="13337" width="0" style="248" hidden="1"/>
    <col min="13338" max="13338" width="16.6640625" style="248" customWidth="1"/>
    <col min="13339" max="13339" width="17.44140625" style="248" customWidth="1"/>
    <col min="13340" max="13341" width="0" style="248" hidden="1"/>
    <col min="13342" max="13344" width="15.33203125" style="248" customWidth="1"/>
    <col min="13345" max="13345" width="17" style="248" customWidth="1"/>
    <col min="13346" max="13346" width="0" style="248" hidden="1"/>
    <col min="13347" max="13348" width="15.5546875" style="248" customWidth="1"/>
    <col min="13349" max="13349" width="13.6640625" style="248" customWidth="1"/>
    <col min="13350" max="13350" width="9" style="248" customWidth="1"/>
    <col min="13351" max="13351" width="49.88671875" style="248" customWidth="1"/>
    <col min="13352" max="13352" width="0" style="248" hidden="1"/>
    <col min="13353" max="13354" width="15.88671875" style="248" customWidth="1"/>
    <col min="13355" max="13355" width="14.5546875" style="248" customWidth="1"/>
    <col min="13356" max="13356" width="16.33203125" style="248" customWidth="1"/>
    <col min="13357" max="13357" width="18.109375" style="248" customWidth="1"/>
    <col min="13358" max="13358" width="14.109375" style="248" customWidth="1"/>
    <col min="13359" max="13585" width="0" style="248" hidden="1"/>
    <col min="13586" max="13586" width="7.5546875" style="248" customWidth="1"/>
    <col min="13587" max="13587" width="36.77734375" style="248" customWidth="1"/>
    <col min="13588" max="13589" width="0" style="248" hidden="1"/>
    <col min="13590" max="13590" width="16.6640625" style="248" customWidth="1"/>
    <col min="13591" max="13591" width="17.33203125" style="248" customWidth="1"/>
    <col min="13592" max="13592" width="15.5546875" style="248" customWidth="1"/>
    <col min="13593" max="13593" width="0" style="248" hidden="1"/>
    <col min="13594" max="13594" width="16.6640625" style="248" customWidth="1"/>
    <col min="13595" max="13595" width="17.44140625" style="248" customWidth="1"/>
    <col min="13596" max="13597" width="0" style="248" hidden="1"/>
    <col min="13598" max="13600" width="15.33203125" style="248" customWidth="1"/>
    <col min="13601" max="13601" width="17" style="248" customWidth="1"/>
    <col min="13602" max="13602" width="0" style="248" hidden="1"/>
    <col min="13603" max="13604" width="15.5546875" style="248" customWidth="1"/>
    <col min="13605" max="13605" width="13.6640625" style="248" customWidth="1"/>
    <col min="13606" max="13606" width="9" style="248" customWidth="1"/>
    <col min="13607" max="13607" width="49.88671875" style="248" customWidth="1"/>
    <col min="13608" max="13608" width="0" style="248" hidden="1"/>
    <col min="13609" max="13610" width="15.88671875" style="248" customWidth="1"/>
    <col min="13611" max="13611" width="14.5546875" style="248" customWidth="1"/>
    <col min="13612" max="13612" width="16.33203125" style="248" customWidth="1"/>
    <col min="13613" max="13613" width="18.109375" style="248" customWidth="1"/>
    <col min="13614" max="13614" width="14.109375" style="248" customWidth="1"/>
    <col min="13615" max="13841" width="0" style="248" hidden="1"/>
    <col min="13842" max="13842" width="7.5546875" style="248" customWidth="1"/>
    <col min="13843" max="13843" width="36.77734375" style="248" customWidth="1"/>
    <col min="13844" max="13845" width="0" style="248" hidden="1"/>
    <col min="13846" max="13846" width="16.6640625" style="248" customWidth="1"/>
    <col min="13847" max="13847" width="17.33203125" style="248" customWidth="1"/>
    <col min="13848" max="13848" width="15.5546875" style="248" customWidth="1"/>
    <col min="13849" max="13849" width="0" style="248" hidden="1"/>
    <col min="13850" max="13850" width="16.6640625" style="248" customWidth="1"/>
    <col min="13851" max="13851" width="17.44140625" style="248" customWidth="1"/>
    <col min="13852" max="13853" width="0" style="248" hidden="1"/>
    <col min="13854" max="13856" width="15.33203125" style="248" customWidth="1"/>
    <col min="13857" max="13857" width="17" style="248" customWidth="1"/>
    <col min="13858" max="13858" width="0" style="248" hidden="1"/>
    <col min="13859" max="13860" width="15.5546875" style="248" customWidth="1"/>
    <col min="13861" max="13861" width="13.6640625" style="248" customWidth="1"/>
    <col min="13862" max="13862" width="9" style="248" customWidth="1"/>
    <col min="13863" max="13863" width="49.88671875" style="248" customWidth="1"/>
    <col min="13864" max="13864" width="0" style="248" hidden="1"/>
    <col min="13865" max="13866" width="15.88671875" style="248" customWidth="1"/>
    <col min="13867" max="13867" width="14.5546875" style="248" customWidth="1"/>
    <col min="13868" max="13868" width="16.33203125" style="248" customWidth="1"/>
    <col min="13869" max="13869" width="18.109375" style="248" customWidth="1"/>
    <col min="13870" max="13870" width="14.109375" style="248" customWidth="1"/>
    <col min="13871" max="14097" width="0" style="248" hidden="1"/>
    <col min="14098" max="14098" width="7.5546875" style="248" customWidth="1"/>
    <col min="14099" max="14099" width="36.77734375" style="248" customWidth="1"/>
    <col min="14100" max="14101" width="0" style="248" hidden="1"/>
    <col min="14102" max="14102" width="16.6640625" style="248" customWidth="1"/>
    <col min="14103" max="14103" width="17.33203125" style="248" customWidth="1"/>
    <col min="14104" max="14104" width="15.5546875" style="248" customWidth="1"/>
    <col min="14105" max="14105" width="0" style="248" hidden="1"/>
    <col min="14106" max="14106" width="16.6640625" style="248" customWidth="1"/>
    <col min="14107" max="14107" width="17.44140625" style="248" customWidth="1"/>
    <col min="14108" max="14109" width="0" style="248" hidden="1"/>
    <col min="14110" max="14112" width="15.33203125" style="248" customWidth="1"/>
    <col min="14113" max="14113" width="17" style="248" customWidth="1"/>
    <col min="14114" max="14114" width="0" style="248" hidden="1"/>
    <col min="14115" max="14116" width="15.5546875" style="248" customWidth="1"/>
    <col min="14117" max="14117" width="13.6640625" style="248" customWidth="1"/>
    <col min="14118" max="14118" width="9" style="248" customWidth="1"/>
    <col min="14119" max="14119" width="49.88671875" style="248" customWidth="1"/>
    <col min="14120" max="14120" width="0" style="248" hidden="1"/>
    <col min="14121" max="14122" width="15.88671875" style="248" customWidth="1"/>
    <col min="14123" max="14123" width="14.5546875" style="248" customWidth="1"/>
    <col min="14124" max="14124" width="16.33203125" style="248" customWidth="1"/>
    <col min="14125" max="14125" width="18.109375" style="248" customWidth="1"/>
    <col min="14126" max="14126" width="14.109375" style="248" customWidth="1"/>
    <col min="14127" max="14353" width="0" style="248" hidden="1"/>
    <col min="14354" max="14354" width="7.5546875" style="248" customWidth="1"/>
    <col min="14355" max="14355" width="36.77734375" style="248" customWidth="1"/>
    <col min="14356" max="14357" width="0" style="248" hidden="1"/>
    <col min="14358" max="14358" width="16.6640625" style="248" customWidth="1"/>
    <col min="14359" max="14359" width="17.33203125" style="248" customWidth="1"/>
    <col min="14360" max="14360" width="15.5546875" style="248" customWidth="1"/>
    <col min="14361" max="14361" width="0" style="248" hidden="1"/>
    <col min="14362" max="14362" width="16.6640625" style="248" customWidth="1"/>
    <col min="14363" max="14363" width="17.44140625" style="248" customWidth="1"/>
    <col min="14364" max="14365" width="0" style="248" hidden="1"/>
    <col min="14366" max="14368" width="15.33203125" style="248" customWidth="1"/>
    <col min="14369" max="14369" width="17" style="248" customWidth="1"/>
    <col min="14370" max="14370" width="0" style="248" hidden="1"/>
    <col min="14371" max="14372" width="15.5546875" style="248" customWidth="1"/>
    <col min="14373" max="14373" width="13.6640625" style="248" customWidth="1"/>
    <col min="14374" max="14374" width="9" style="248" customWidth="1"/>
    <col min="14375" max="14375" width="49.88671875" style="248" customWidth="1"/>
    <col min="14376" max="14376" width="0" style="248" hidden="1"/>
    <col min="14377" max="14378" width="15.88671875" style="248" customWidth="1"/>
    <col min="14379" max="14379" width="14.5546875" style="248" customWidth="1"/>
    <col min="14380" max="14380" width="16.33203125" style="248" customWidth="1"/>
    <col min="14381" max="14381" width="18.109375" style="248" customWidth="1"/>
    <col min="14382" max="14382" width="14.109375" style="248" customWidth="1"/>
    <col min="14383" max="14609" width="0" style="248" hidden="1"/>
    <col min="14610" max="14610" width="7.5546875" style="248" customWidth="1"/>
    <col min="14611" max="14611" width="36.77734375" style="248" customWidth="1"/>
    <col min="14612" max="14613" width="0" style="248" hidden="1"/>
    <col min="14614" max="14614" width="16.6640625" style="248" customWidth="1"/>
    <col min="14615" max="14615" width="17.33203125" style="248" customWidth="1"/>
    <col min="14616" max="14616" width="15.5546875" style="248" customWidth="1"/>
    <col min="14617" max="14617" width="0" style="248" hidden="1"/>
    <col min="14618" max="14618" width="16.6640625" style="248" customWidth="1"/>
    <col min="14619" max="14619" width="17.44140625" style="248" customWidth="1"/>
    <col min="14620" max="14621" width="0" style="248" hidden="1"/>
    <col min="14622" max="14624" width="15.33203125" style="248" customWidth="1"/>
    <col min="14625" max="14625" width="17" style="248" customWidth="1"/>
    <col min="14626" max="14626" width="0" style="248" hidden="1"/>
    <col min="14627" max="14628" width="15.5546875" style="248" customWidth="1"/>
    <col min="14629" max="14629" width="13.6640625" style="248" customWidth="1"/>
    <col min="14630" max="14630" width="9" style="248" customWidth="1"/>
    <col min="14631" max="14631" width="49.88671875" style="248" customWidth="1"/>
    <col min="14632" max="14632" width="0" style="248" hidden="1"/>
    <col min="14633" max="14634" width="15.88671875" style="248" customWidth="1"/>
    <col min="14635" max="14635" width="14.5546875" style="248" customWidth="1"/>
    <col min="14636" max="14636" width="16.33203125" style="248" customWidth="1"/>
    <col min="14637" max="14637" width="18.109375" style="248" customWidth="1"/>
    <col min="14638" max="14638" width="14.109375" style="248" customWidth="1"/>
    <col min="14639" max="14865" width="0" style="248" hidden="1"/>
    <col min="14866" max="14866" width="7.5546875" style="248" customWidth="1"/>
    <col min="14867" max="14867" width="36.77734375" style="248" customWidth="1"/>
    <col min="14868" max="14869" width="0" style="248" hidden="1"/>
    <col min="14870" max="14870" width="16.6640625" style="248" customWidth="1"/>
    <col min="14871" max="14871" width="17.33203125" style="248" customWidth="1"/>
    <col min="14872" max="14872" width="15.5546875" style="248" customWidth="1"/>
    <col min="14873" max="14873" width="0" style="248" hidden="1"/>
    <col min="14874" max="14874" width="16.6640625" style="248" customWidth="1"/>
    <col min="14875" max="14875" width="17.44140625" style="248" customWidth="1"/>
    <col min="14876" max="14877" width="0" style="248" hidden="1"/>
    <col min="14878" max="14880" width="15.33203125" style="248" customWidth="1"/>
    <col min="14881" max="14881" width="17" style="248" customWidth="1"/>
    <col min="14882" max="14882" width="0" style="248" hidden="1"/>
    <col min="14883" max="14884" width="15.5546875" style="248" customWidth="1"/>
    <col min="14885" max="14885" width="13.6640625" style="248" customWidth="1"/>
    <col min="14886" max="14886" width="9" style="248" customWidth="1"/>
    <col min="14887" max="14887" width="49.88671875" style="248" customWidth="1"/>
    <col min="14888" max="14888" width="0" style="248" hidden="1"/>
    <col min="14889" max="14890" width="15.88671875" style="248" customWidth="1"/>
    <col min="14891" max="14891" width="14.5546875" style="248" customWidth="1"/>
    <col min="14892" max="14892" width="16.33203125" style="248" customWidth="1"/>
    <col min="14893" max="14893" width="18.109375" style="248" customWidth="1"/>
    <col min="14894" max="14894" width="14.109375" style="248" customWidth="1"/>
    <col min="14895" max="15121" width="0" style="248" hidden="1"/>
    <col min="15122" max="15122" width="7.5546875" style="248" customWidth="1"/>
    <col min="15123" max="15123" width="36.77734375" style="248" customWidth="1"/>
    <col min="15124" max="15125" width="0" style="248" hidden="1"/>
    <col min="15126" max="15126" width="16.6640625" style="248" customWidth="1"/>
    <col min="15127" max="15127" width="17.33203125" style="248" customWidth="1"/>
    <col min="15128" max="15128" width="15.5546875" style="248" customWidth="1"/>
    <col min="15129" max="15129" width="0" style="248" hidden="1"/>
    <col min="15130" max="15130" width="16.6640625" style="248" customWidth="1"/>
    <col min="15131" max="15131" width="17.44140625" style="248" customWidth="1"/>
    <col min="15132" max="15133" width="0" style="248" hidden="1"/>
    <col min="15134" max="15136" width="15.33203125" style="248" customWidth="1"/>
    <col min="15137" max="15137" width="17" style="248" customWidth="1"/>
    <col min="15138" max="15138" width="0" style="248" hidden="1"/>
    <col min="15139" max="15140" width="15.5546875" style="248" customWidth="1"/>
    <col min="15141" max="15141" width="13.6640625" style="248" customWidth="1"/>
    <col min="15142" max="15142" width="9" style="248" customWidth="1"/>
    <col min="15143" max="15143" width="49.88671875" style="248" customWidth="1"/>
    <col min="15144" max="15144" width="0" style="248" hidden="1"/>
    <col min="15145" max="15146" width="15.88671875" style="248" customWidth="1"/>
    <col min="15147" max="15147" width="14.5546875" style="248" customWidth="1"/>
    <col min="15148" max="15148" width="16.33203125" style="248" customWidth="1"/>
    <col min="15149" max="15149" width="18.109375" style="248" customWidth="1"/>
    <col min="15150" max="15150" width="14.109375" style="248" customWidth="1"/>
    <col min="15151" max="15377" width="0" style="248" hidden="1"/>
    <col min="15378" max="15378" width="7.5546875" style="248" customWidth="1"/>
    <col min="15379" max="15379" width="36.77734375" style="248" customWidth="1"/>
    <col min="15380" max="15381" width="0" style="248" hidden="1"/>
    <col min="15382" max="15382" width="16.6640625" style="248" customWidth="1"/>
    <col min="15383" max="15383" width="17.33203125" style="248" customWidth="1"/>
    <col min="15384" max="15384" width="15.5546875" style="248" customWidth="1"/>
    <col min="15385" max="15385" width="0" style="248" hidden="1"/>
    <col min="15386" max="15386" width="16.6640625" style="248" customWidth="1"/>
    <col min="15387" max="15387" width="17.44140625" style="248" customWidth="1"/>
    <col min="15388" max="15389" width="0" style="248" hidden="1"/>
    <col min="15390" max="15392" width="15.33203125" style="248" customWidth="1"/>
    <col min="15393" max="15393" width="17" style="248" customWidth="1"/>
    <col min="15394" max="15394" width="0" style="248" hidden="1"/>
    <col min="15395" max="15396" width="15.5546875" style="248" customWidth="1"/>
    <col min="15397" max="15397" width="13.6640625" style="248" customWidth="1"/>
    <col min="15398" max="15398" width="9" style="248" customWidth="1"/>
    <col min="15399" max="15399" width="49.88671875" style="248" customWidth="1"/>
    <col min="15400" max="15400" width="0" style="248" hidden="1"/>
    <col min="15401" max="15402" width="15.88671875" style="248" customWidth="1"/>
    <col min="15403" max="15403" width="14.5546875" style="248" customWidth="1"/>
    <col min="15404" max="15404" width="16.33203125" style="248" customWidth="1"/>
    <col min="15405" max="15405" width="18.109375" style="248" customWidth="1"/>
    <col min="15406" max="15406" width="14.109375" style="248" customWidth="1"/>
    <col min="15407" max="15633" width="0" style="248" hidden="1"/>
    <col min="15634" max="15634" width="7.5546875" style="248" customWidth="1"/>
    <col min="15635" max="15635" width="36.77734375" style="248" customWidth="1"/>
    <col min="15636" max="15637" width="0" style="248" hidden="1"/>
    <col min="15638" max="15638" width="16.6640625" style="248" customWidth="1"/>
    <col min="15639" max="15639" width="17.33203125" style="248" customWidth="1"/>
    <col min="15640" max="15640" width="15.5546875" style="248" customWidth="1"/>
    <col min="15641" max="15641" width="0" style="248" hidden="1"/>
    <col min="15642" max="15642" width="16.6640625" style="248" customWidth="1"/>
    <col min="15643" max="15643" width="17.44140625" style="248" customWidth="1"/>
    <col min="15644" max="15645" width="0" style="248" hidden="1"/>
    <col min="15646" max="15648" width="15.33203125" style="248" customWidth="1"/>
    <col min="15649" max="15649" width="17" style="248" customWidth="1"/>
    <col min="15650" max="15650" width="0" style="248" hidden="1"/>
    <col min="15651" max="15652" width="15.5546875" style="248" customWidth="1"/>
    <col min="15653" max="15653" width="13.6640625" style="248" customWidth="1"/>
    <col min="15654" max="15654" width="9" style="248" customWidth="1"/>
    <col min="15655" max="15655" width="49.88671875" style="248" customWidth="1"/>
    <col min="15656" max="15656" width="0" style="248" hidden="1"/>
    <col min="15657" max="15658" width="15.88671875" style="248" customWidth="1"/>
    <col min="15659" max="15659" width="14.5546875" style="248" customWidth="1"/>
    <col min="15660" max="15660" width="16.33203125" style="248" customWidth="1"/>
    <col min="15661" max="15661" width="18.109375" style="248" customWidth="1"/>
    <col min="15662" max="15662" width="14.109375" style="248" customWidth="1"/>
    <col min="15663" max="15889" width="0" style="248" hidden="1"/>
    <col min="15890" max="15890" width="7.5546875" style="248" customWidth="1"/>
    <col min="15891" max="15891" width="36.77734375" style="248" customWidth="1"/>
    <col min="15892" max="15893" width="0" style="248" hidden="1"/>
    <col min="15894" max="15894" width="16.6640625" style="248" customWidth="1"/>
    <col min="15895" max="15895" width="17.33203125" style="248" customWidth="1"/>
    <col min="15896" max="15896" width="15.5546875" style="248" customWidth="1"/>
    <col min="15897" max="15897" width="0" style="248" hidden="1"/>
    <col min="15898" max="15898" width="16.6640625" style="248" customWidth="1"/>
    <col min="15899" max="15899" width="17.44140625" style="248" customWidth="1"/>
    <col min="15900" max="15901" width="0" style="248" hidden="1"/>
    <col min="15902" max="15904" width="15.33203125" style="248" customWidth="1"/>
    <col min="15905" max="15905" width="17" style="248" customWidth="1"/>
    <col min="15906" max="15906" width="0" style="248" hidden="1"/>
    <col min="15907" max="15908" width="15.5546875" style="248" customWidth="1"/>
    <col min="15909" max="15909" width="13.6640625" style="248" customWidth="1"/>
    <col min="15910" max="15910" width="9" style="248" customWidth="1"/>
    <col min="15911" max="15911" width="49.88671875" style="248" customWidth="1"/>
    <col min="15912" max="15912" width="0" style="248" hidden="1"/>
    <col min="15913" max="15914" width="15.88671875" style="248" customWidth="1"/>
    <col min="15915" max="15915" width="14.5546875" style="248" customWidth="1"/>
    <col min="15916" max="15916" width="16.33203125" style="248" customWidth="1"/>
    <col min="15917" max="15917" width="18.109375" style="248" customWidth="1"/>
    <col min="15918" max="15918" width="14.109375" style="248" customWidth="1"/>
    <col min="15919" max="16384" width="0" style="248" hidden="1"/>
  </cols>
  <sheetData>
    <row r="1" spans="1:27" ht="24.75" customHeight="1">
      <c r="A1" s="175" t="s">
        <v>98</v>
      </c>
      <c r="B1" s="1"/>
      <c r="C1" s="1"/>
      <c r="D1" s="332"/>
      <c r="E1" s="1"/>
      <c r="F1" s="44"/>
      <c r="G1" s="50"/>
      <c r="H1" s="50"/>
      <c r="I1" s="44"/>
      <c r="J1" s="44"/>
      <c r="K1" s="44"/>
      <c r="L1" s="1"/>
      <c r="M1" s="1"/>
      <c r="N1" s="44"/>
      <c r="O1" s="44"/>
      <c r="P1" s="44"/>
      <c r="Q1" s="44"/>
      <c r="R1" s="1"/>
      <c r="S1" s="1"/>
      <c r="T1" s="1"/>
      <c r="U1" s="2"/>
      <c r="V1" s="2"/>
      <c r="W1" s="248"/>
    </row>
    <row r="2" spans="1:27" ht="24.75" customHeight="1">
      <c r="A2" s="176" t="s">
        <v>145</v>
      </c>
      <c r="B2" s="5"/>
      <c r="C2" s="5"/>
      <c r="D2" s="333"/>
      <c r="E2" s="5"/>
      <c r="F2" s="249"/>
      <c r="G2" s="250"/>
      <c r="H2" s="250"/>
      <c r="I2" s="249"/>
      <c r="J2" s="249"/>
      <c r="K2" s="249"/>
      <c r="L2" s="5"/>
      <c r="M2" s="5"/>
      <c r="N2" s="249"/>
      <c r="O2" s="249"/>
      <c r="P2" s="249"/>
      <c r="Q2" s="249"/>
      <c r="R2" s="5"/>
      <c r="S2" s="5"/>
      <c r="T2" s="5"/>
      <c r="U2" s="251"/>
      <c r="V2" s="251"/>
      <c r="W2" s="248"/>
    </row>
    <row r="3" spans="1:27" ht="26.25" customHeight="1">
      <c r="A3" s="8" t="s">
        <v>49</v>
      </c>
      <c r="B3" s="8"/>
      <c r="C3" s="252"/>
      <c r="D3" s="8"/>
      <c r="E3" s="252"/>
      <c r="F3" s="253"/>
      <c r="G3" s="254"/>
      <c r="H3" s="254"/>
      <c r="I3" s="253"/>
      <c r="J3" s="253"/>
      <c r="K3" s="253"/>
      <c r="L3" s="255" t="s">
        <v>16546</v>
      </c>
      <c r="M3" s="255" t="s">
        <v>16547</v>
      </c>
      <c r="N3" s="253"/>
      <c r="O3" s="253"/>
      <c r="P3" s="253"/>
      <c r="Q3" s="253" t="s">
        <v>16547</v>
      </c>
      <c r="S3" s="257"/>
      <c r="T3" s="257"/>
      <c r="V3" s="259"/>
      <c r="W3" s="248"/>
    </row>
    <row r="4" spans="1:27" ht="15" customHeight="1" thickBot="1">
      <c r="A4" s="260"/>
      <c r="B4" s="260"/>
      <c r="C4" s="252"/>
      <c r="D4" s="8"/>
      <c r="E4" s="252"/>
      <c r="F4" s="253"/>
      <c r="G4" s="254"/>
      <c r="H4" s="254"/>
      <c r="I4" s="253"/>
      <c r="J4" s="253"/>
      <c r="K4" s="253"/>
      <c r="L4" s="261">
        <v>0.05</v>
      </c>
      <c r="M4" s="261">
        <v>0.25</v>
      </c>
      <c r="N4" s="253"/>
      <c r="O4" s="253"/>
      <c r="P4" s="253"/>
      <c r="Q4" s="261">
        <v>0.25</v>
      </c>
      <c r="S4" s="257"/>
      <c r="T4" s="257"/>
      <c r="V4" s="259"/>
      <c r="W4" s="248"/>
    </row>
    <row r="5" spans="1:27" s="19" customFormat="1" ht="67.8" customHeight="1" thickBot="1">
      <c r="A5" s="16" t="s">
        <v>0</v>
      </c>
      <c r="B5" s="16" t="s">
        <v>45</v>
      </c>
      <c r="C5" s="17" t="s">
        <v>1</v>
      </c>
      <c r="D5" s="181" t="s">
        <v>6</v>
      </c>
      <c r="E5" s="455" t="s">
        <v>50</v>
      </c>
      <c r="F5" s="40" t="s">
        <v>33</v>
      </c>
      <c r="G5" s="42" t="s">
        <v>42</v>
      </c>
      <c r="H5" s="42" t="s">
        <v>115</v>
      </c>
      <c r="I5" s="48" t="s">
        <v>16543</v>
      </c>
      <c r="J5" s="40" t="s">
        <v>117</v>
      </c>
      <c r="K5" s="40" t="s">
        <v>118</v>
      </c>
      <c r="L5" s="136" t="s">
        <v>119</v>
      </c>
      <c r="M5" s="136" t="s">
        <v>120</v>
      </c>
      <c r="N5" s="48" t="s">
        <v>121</v>
      </c>
      <c r="O5" s="172" t="s">
        <v>122</v>
      </c>
      <c r="P5" s="172" t="s">
        <v>123</v>
      </c>
      <c r="Q5" s="48" t="s">
        <v>124</v>
      </c>
      <c r="R5" s="137" t="s">
        <v>34</v>
      </c>
      <c r="S5" s="49" t="s">
        <v>99</v>
      </c>
      <c r="T5" s="456" t="s">
        <v>47</v>
      </c>
      <c r="U5" s="455" t="s">
        <v>7</v>
      </c>
      <c r="V5" s="18"/>
      <c r="AA5" s="553"/>
    </row>
    <row r="6" spans="1:27" s="262" customFormat="1" ht="30" customHeight="1">
      <c r="A6" s="466">
        <v>1</v>
      </c>
      <c r="B6" s="467" t="s">
        <v>130</v>
      </c>
      <c r="C6" s="468" t="s">
        <v>131</v>
      </c>
      <c r="D6" s="445" t="s">
        <v>85</v>
      </c>
      <c r="E6" s="469" t="s">
        <v>51</v>
      </c>
      <c r="F6" s="446"/>
      <c r="G6" s="448"/>
      <c r="H6" s="448"/>
      <c r="I6" s="510">
        <f>Table1351452010[[#This Row],[ค่าบริการรายเดือนตาม Package]]</f>
        <v>0</v>
      </c>
      <c r="J6" s="446">
        <v>88000</v>
      </c>
      <c r="K6" s="470">
        <v>79155.7</v>
      </c>
      <c r="L6" s="494">
        <f>IF(Table1351452010[[#This Row],[ค่าขายอุปกรณ์]]&gt;Table1351452010[[#This Row],[ต้นทุนค่าขายอุปกรณ์]],Table1351452010[[#This Row],[ต้นทุนค่าขายอุปกรณ์]]*$L$4,Table1351452010[[#This Row],[ค่าขายอุปกรณ์]]*$L$4)</f>
        <v>3957.7849999999999</v>
      </c>
      <c r="M6" s="495">
        <f>IF(Table1351452010[[#This Row],[ค่าขายอุปกรณ์]]&gt;Table1351452010[[#This Row],[ต้นทุนค่าขายอุปกรณ์]],SUM(Table1351452010[[#This Row],[ค่าขายอุปกรณ์]]-Table1351452010[[#This Row],[ต้นทุนค่าขายอุปกรณ์]])*$M$4,0)</f>
        <v>2211.0750000000007</v>
      </c>
      <c r="N6" s="510">
        <f>SUM(Table1351452010[[#This Row],[คอมฯอุปกรณ์
 5%]:[คอมฯ อุปกรณ์
25%]])</f>
        <v>6168.8600000000006</v>
      </c>
      <c r="O6" s="471"/>
      <c r="P6" s="471"/>
      <c r="Q6" s="510">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6" s="522">
        <f>SUM(Table1351452010[[#This Row],[Total
รายการเบิก
คอมขาย]],Table1351452010[[#This Row],[Total
คอมฯ อุปกรณ์]])+Table1351452010[[#This Row],[Total 
คอมฯค่าติดตั้ง/ค่าเชื่อมสัญญาณ]]</f>
        <v>6168.8600000000006</v>
      </c>
      <c r="S6" s="472" t="s">
        <v>139</v>
      </c>
      <c r="T6" s="472" t="s">
        <v>140</v>
      </c>
      <c r="U6" s="473" t="s">
        <v>141</v>
      </c>
      <c r="V6" s="248"/>
      <c r="AA6" s="484"/>
    </row>
    <row r="7" spans="1:27" s="262" customFormat="1" ht="30" customHeight="1">
      <c r="A7" s="474">
        <v>6.4028571428571404</v>
      </c>
      <c r="B7" s="339"/>
      <c r="C7" s="279" t="s">
        <v>132</v>
      </c>
      <c r="D7" s="267"/>
      <c r="E7" s="263"/>
      <c r="F7" s="263"/>
      <c r="G7" s="264"/>
      <c r="H7" s="264"/>
      <c r="I7" s="511"/>
      <c r="J7" s="265"/>
      <c r="K7" s="266"/>
      <c r="L7" s="518"/>
      <c r="M7" s="464"/>
      <c r="N7" s="511"/>
      <c r="O7" s="267"/>
      <c r="P7" s="267"/>
      <c r="Q7" s="511"/>
      <c r="R7" s="523"/>
      <c r="S7" s="268"/>
      <c r="T7" s="273"/>
      <c r="U7" s="452"/>
      <c r="V7" s="248"/>
      <c r="AA7" s="484"/>
    </row>
    <row r="8" spans="1:27" s="262" customFormat="1" ht="30" customHeight="1" thickBot="1">
      <c r="A8" s="475">
        <v>7.0257142857142796</v>
      </c>
      <c r="B8" s="476"/>
      <c r="C8" s="477" t="s">
        <v>133</v>
      </c>
      <c r="D8" s="477"/>
      <c r="E8" s="478"/>
      <c r="F8" s="479"/>
      <c r="G8" s="480"/>
      <c r="H8" s="480"/>
      <c r="I8" s="512"/>
      <c r="J8" s="479"/>
      <c r="K8" s="479"/>
      <c r="L8" s="519"/>
      <c r="M8" s="519"/>
      <c r="N8" s="512"/>
      <c r="O8" s="481"/>
      <c r="P8" s="481"/>
      <c r="Q8" s="512"/>
      <c r="R8" s="524"/>
      <c r="S8" s="482"/>
      <c r="T8" s="482"/>
      <c r="U8" s="483"/>
      <c r="V8" s="248"/>
      <c r="AA8" s="484"/>
    </row>
    <row r="9" spans="1:27" ht="30" customHeight="1">
      <c r="A9" s="487">
        <v>2</v>
      </c>
      <c r="B9" s="488">
        <v>120000057551</v>
      </c>
      <c r="C9" s="489" t="s">
        <v>134</v>
      </c>
      <c r="D9" s="489" t="s">
        <v>85</v>
      </c>
      <c r="E9" s="490" t="s">
        <v>51</v>
      </c>
      <c r="F9" s="491">
        <v>9418.5</v>
      </c>
      <c r="G9" s="492">
        <v>243831</v>
      </c>
      <c r="H9" s="447"/>
      <c r="I9" s="510">
        <f>Table1351452010[[#This Row],[ค่าบริการรายเดือนตาม Package]]</f>
        <v>9418.5</v>
      </c>
      <c r="J9" s="446"/>
      <c r="K9" s="493"/>
      <c r="L9" s="494">
        <f>IF(Table1351452010[[#This Row],[ค่าขายอุปกรณ์]]&gt;Table1351452010[[#This Row],[ต้นทุนค่าขายอุปกรณ์]],Table1351452010[[#This Row],[ต้นทุนค่าขายอุปกรณ์]]*$L$4,Table1351452010[[#This Row],[ค่าขายอุปกรณ์]]*$L$4)</f>
        <v>0</v>
      </c>
      <c r="M9" s="495">
        <f>IF(Table1351452010[[#This Row],[ค่าขายอุปกรณ์]]&gt;Table1351452010[[#This Row],[ต้นทุนค่าขายอุปกรณ์]],SUM(Table1351452010[[#This Row],[ค่าขายอุปกรณ์]]-Table1351452010[[#This Row],[ต้นทุนค่าขายอุปกรณ์]])*$M$4,0)</f>
        <v>0</v>
      </c>
      <c r="N9" s="510">
        <f>SUM(Table1351452010[[#This Row],[คอมฯอุปกรณ์
 5%]:[คอมฯ อุปกรณ์
25%]])</f>
        <v>0</v>
      </c>
      <c r="O9" s="471"/>
      <c r="P9" s="496"/>
      <c r="Q9" s="510">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9" s="522">
        <f>SUM(Table1351452010[[#This Row],[Total
รายการเบิก
คอมขาย]],Table1351452010[[#This Row],[Total
คอมฯ อุปกรณ์]])+Table1351452010[[#This Row],[Total 
คอมฯค่าติดตั้ง/ค่าเชื่อมสัญญาณ]]</f>
        <v>9418.5</v>
      </c>
      <c r="S9" s="449" t="s">
        <v>142</v>
      </c>
      <c r="T9" s="450"/>
      <c r="U9" s="451" t="s">
        <v>141</v>
      </c>
      <c r="V9" s="248"/>
      <c r="W9" s="248"/>
    </row>
    <row r="10" spans="1:27" s="262" customFormat="1" ht="30" customHeight="1">
      <c r="A10" s="497">
        <v>8.1</v>
      </c>
      <c r="B10" s="438"/>
      <c r="C10" s="439" t="s">
        <v>135</v>
      </c>
      <c r="D10" s="440"/>
      <c r="E10" s="441" t="s">
        <v>136</v>
      </c>
      <c r="F10" s="441"/>
      <c r="G10" s="442"/>
      <c r="H10" s="264"/>
      <c r="I10" s="511"/>
      <c r="J10" s="265"/>
      <c r="K10" s="266"/>
      <c r="L10" s="518"/>
      <c r="M10" s="464"/>
      <c r="N10" s="511"/>
      <c r="O10" s="267"/>
      <c r="P10" s="267"/>
      <c r="Q10" s="511"/>
      <c r="R10" s="523"/>
      <c r="S10" s="268"/>
      <c r="T10" s="273"/>
      <c r="U10" s="452"/>
      <c r="V10" s="248"/>
      <c r="AA10" s="484"/>
    </row>
    <row r="11" spans="1:27" s="262" customFormat="1" ht="30" customHeight="1" thickBot="1">
      <c r="A11" s="498">
        <v>8.1999999999999993</v>
      </c>
      <c r="B11" s="499"/>
      <c r="C11" s="500"/>
      <c r="D11" s="482"/>
      <c r="E11" s="501"/>
      <c r="F11" s="502"/>
      <c r="G11" s="503"/>
      <c r="H11" s="480"/>
      <c r="I11" s="512"/>
      <c r="J11" s="479"/>
      <c r="K11" s="479"/>
      <c r="L11" s="519"/>
      <c r="M11" s="519"/>
      <c r="N11" s="512"/>
      <c r="O11" s="481"/>
      <c r="P11" s="481"/>
      <c r="Q11" s="512"/>
      <c r="R11" s="524"/>
      <c r="S11" s="482"/>
      <c r="T11" s="482"/>
      <c r="U11" s="483"/>
      <c r="V11" s="248"/>
      <c r="AA11" s="484"/>
    </row>
    <row r="12" spans="1:27" ht="30" customHeight="1">
      <c r="A12" s="487">
        <v>3</v>
      </c>
      <c r="B12" s="444">
        <v>120000065983</v>
      </c>
      <c r="C12" s="445" t="s">
        <v>137</v>
      </c>
      <c r="D12" s="504" t="s">
        <v>80</v>
      </c>
      <c r="E12" s="505" t="s">
        <v>51</v>
      </c>
      <c r="F12" s="446">
        <v>3574.77</v>
      </c>
      <c r="G12" s="447">
        <v>243862</v>
      </c>
      <c r="H12" s="448"/>
      <c r="I12" s="510">
        <f>Table1351452010[[#This Row],[ค่าบริการรายเดือนตาม Package]]</f>
        <v>3574.77</v>
      </c>
      <c r="J12" s="446"/>
      <c r="K12" s="493"/>
      <c r="L12" s="494">
        <f>IF(Table1351452010[[#This Row],[ค่าขายอุปกรณ์]]&gt;Table1351452010[[#This Row],[ต้นทุนค่าขายอุปกรณ์]],Table1351452010[[#This Row],[ต้นทุนค่าขายอุปกรณ์]]*$L$4,Table1351452010[[#This Row],[ค่าขายอุปกรณ์]]*$L$4)</f>
        <v>0</v>
      </c>
      <c r="M12" s="495">
        <f>IF(Table1351452010[[#This Row],[ค่าขายอุปกรณ์]]&gt;Table1351452010[[#This Row],[ต้นทุนค่าขายอุปกรณ์]],SUM(Table1351452010[[#This Row],[ค่าขายอุปกรณ์]]-Table1351452010[[#This Row],[ต้นทุนค่าขายอุปกรณ์]])*$M$4,0)</f>
        <v>0</v>
      </c>
      <c r="N12" s="510">
        <f>SUM(Table1351452010[[#This Row],[คอมฯอุปกรณ์
 5%]:[คอมฯ อุปกรณ์
25%]])</f>
        <v>0</v>
      </c>
      <c r="O12" s="446"/>
      <c r="P12" s="493"/>
      <c r="Q12" s="517">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12" s="522">
        <f>SUM(Table1351452010[[#This Row],[Total
รายการเบิก
คอมขาย]],Table1351452010[[#This Row],[Total
คอมฯ อุปกรณ์]])+Table1351452010[[#This Row],[Total 
คอมฯค่าติดตั้ง/ค่าเชื่อมสัญญาณ]]</f>
        <v>3574.77</v>
      </c>
      <c r="S12" s="449" t="s">
        <v>143</v>
      </c>
      <c r="T12" s="450"/>
      <c r="U12" s="451" t="s">
        <v>144</v>
      </c>
      <c r="V12" s="248"/>
      <c r="W12" s="248"/>
    </row>
    <row r="13" spans="1:27" s="262" customFormat="1" ht="30" customHeight="1">
      <c r="A13" s="497"/>
      <c r="B13" s="437"/>
      <c r="C13" s="443" t="s">
        <v>138</v>
      </c>
      <c r="D13" s="267"/>
      <c r="E13" s="263"/>
      <c r="F13" s="263"/>
      <c r="G13" s="264"/>
      <c r="H13" s="264"/>
      <c r="I13" s="511"/>
      <c r="J13" s="265"/>
      <c r="K13" s="266"/>
      <c r="L13" s="518"/>
      <c r="M13" s="464"/>
      <c r="N13" s="511"/>
      <c r="O13" s="265"/>
      <c r="P13" s="266"/>
      <c r="Q13" s="511"/>
      <c r="R13" s="523"/>
      <c r="S13" s="268"/>
      <c r="T13" s="273"/>
      <c r="U13" s="452"/>
      <c r="V13" s="248"/>
      <c r="AA13" s="484"/>
    </row>
    <row r="14" spans="1:27" s="262" customFormat="1" ht="30" customHeight="1" thickBot="1">
      <c r="A14" s="498"/>
      <c r="B14" s="506"/>
      <c r="C14" s="507"/>
      <c r="D14" s="482"/>
      <c r="E14" s="501"/>
      <c r="F14" s="502"/>
      <c r="G14" s="503"/>
      <c r="H14" s="480"/>
      <c r="I14" s="512"/>
      <c r="J14" s="479"/>
      <c r="K14" s="479"/>
      <c r="L14" s="519"/>
      <c r="M14" s="519"/>
      <c r="N14" s="512"/>
      <c r="O14" s="479"/>
      <c r="P14" s="479"/>
      <c r="Q14" s="512"/>
      <c r="R14" s="524"/>
      <c r="S14" s="482"/>
      <c r="T14" s="482"/>
      <c r="U14" s="483"/>
      <c r="V14" s="248"/>
      <c r="AA14" s="484"/>
    </row>
    <row r="15" spans="1:27" ht="30" customHeight="1">
      <c r="A15" s="628">
        <v>4</v>
      </c>
      <c r="B15" s="629" t="s">
        <v>151</v>
      </c>
      <c r="C15" s="630" t="s">
        <v>152</v>
      </c>
      <c r="D15" s="489" t="s">
        <v>103</v>
      </c>
      <c r="E15" s="505" t="s">
        <v>51</v>
      </c>
      <c r="F15" s="491">
        <v>15000</v>
      </c>
      <c r="G15" s="508">
        <v>243892</v>
      </c>
      <c r="H15" s="448"/>
      <c r="I15" s="510">
        <f>Table1351452010[[#This Row],[ค่าบริการรายเดือนตาม Package]]</f>
        <v>15000</v>
      </c>
      <c r="J15" s="446"/>
      <c r="K15" s="493"/>
      <c r="L15" s="494">
        <f>IF(Table1351452010[[#This Row],[ค่าขายอุปกรณ์]]&gt;Table1351452010[[#This Row],[ต้นทุนค่าขายอุปกรณ์]],Table1351452010[[#This Row],[ต้นทุนค่าขายอุปกรณ์]]*$L$4,Table1351452010[[#This Row],[ค่าขายอุปกรณ์]]*$L$4)</f>
        <v>0</v>
      </c>
      <c r="M15" s="495">
        <f>IF(Table1351452010[[#This Row],[ค่าขายอุปกรณ์]]&gt;Table1351452010[[#This Row],[ต้นทุนค่าขายอุปกรณ์]],SUM(Table1351452010[[#This Row],[ค่าขายอุปกรณ์]]-Table1351452010[[#This Row],[ต้นทุนค่าขายอุปกรณ์]])*$M$4,0)</f>
        <v>0</v>
      </c>
      <c r="N15" s="510">
        <f>SUM(Table1351452010[[#This Row],[คอมฯอุปกรณ์
 5%]:[คอมฯ อุปกรณ์
25%]])</f>
        <v>0</v>
      </c>
      <c r="O15" s="446">
        <v>10000</v>
      </c>
      <c r="P15" s="493">
        <v>106914.56</v>
      </c>
      <c r="Q15" s="517">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15" s="522">
        <f>SUM(Table1351452010[[#This Row],[Total
รายการเบิก
คอมขาย]],Table1351452010[[#This Row],[Total
คอมฯ อุปกรณ์]])+Table1351452010[[#This Row],[Total 
คอมฯค่าติดตั้ง/ค่าเชื่อมสัญญาณ]]</f>
        <v>15000</v>
      </c>
      <c r="S15" s="637" t="s">
        <v>16544</v>
      </c>
      <c r="T15" s="450"/>
      <c r="U15" s="451" t="s">
        <v>153</v>
      </c>
      <c r="V15" s="248"/>
      <c r="W15" s="248"/>
      <c r="Z15" s="638"/>
    </row>
    <row r="16" spans="1:27" s="262" customFormat="1" ht="30" customHeight="1">
      <c r="A16" s="631"/>
      <c r="B16" s="632"/>
      <c r="C16" s="439" t="s">
        <v>147</v>
      </c>
      <c r="D16" s="440"/>
      <c r="E16" s="441"/>
      <c r="F16" s="441"/>
      <c r="G16" s="442"/>
      <c r="H16" s="264"/>
      <c r="I16" s="511"/>
      <c r="J16" s="265"/>
      <c r="K16" s="266"/>
      <c r="L16" s="518"/>
      <c r="M16" s="464"/>
      <c r="N16" s="511"/>
      <c r="O16" s="267"/>
      <c r="P16" s="267"/>
      <c r="Q16" s="511"/>
      <c r="R16" s="523"/>
      <c r="S16" s="636" t="s">
        <v>16545</v>
      </c>
      <c r="T16" s="509"/>
      <c r="U16" s="452"/>
      <c r="V16" s="248"/>
      <c r="AA16" s="484"/>
    </row>
    <row r="17" spans="1:27" s="262" customFormat="1" ht="30" customHeight="1" thickBot="1">
      <c r="A17" s="633"/>
      <c r="B17" s="634"/>
      <c r="C17" s="635"/>
      <c r="D17" s="482"/>
      <c r="E17" s="482"/>
      <c r="F17" s="482"/>
      <c r="G17" s="482"/>
      <c r="H17" s="482"/>
      <c r="I17" s="512"/>
      <c r="J17" s="482"/>
      <c r="K17" s="482"/>
      <c r="L17" s="520"/>
      <c r="M17" s="520"/>
      <c r="N17" s="516"/>
      <c r="O17" s="482"/>
      <c r="P17" s="482"/>
      <c r="Q17" s="516"/>
      <c r="R17" s="524"/>
      <c r="S17" s="482"/>
      <c r="T17" s="482"/>
      <c r="U17" s="483"/>
      <c r="V17" s="248"/>
      <c r="AA17" s="484"/>
    </row>
    <row r="18" spans="1:27" ht="30" customHeight="1">
      <c r="A18" s="457">
        <v>5</v>
      </c>
      <c r="B18" s="629" t="s">
        <v>149</v>
      </c>
      <c r="C18" s="630" t="s">
        <v>150</v>
      </c>
      <c r="D18" s="458" t="s">
        <v>21</v>
      </c>
      <c r="E18" s="505" t="s">
        <v>51</v>
      </c>
      <c r="F18" s="459">
        <v>29820</v>
      </c>
      <c r="G18" s="460">
        <v>243558</v>
      </c>
      <c r="H18" s="486"/>
      <c r="I18" s="513">
        <f>Table1351452010[[#This Row],[ค่าบริการรายเดือนตาม Package]]</f>
        <v>29820</v>
      </c>
      <c r="J18" s="461">
        <v>67500</v>
      </c>
      <c r="K18" s="462">
        <v>16010</v>
      </c>
      <c r="L18" s="463">
        <f>IF(Table1351452010[[#This Row],[ค่าขายอุปกรณ์]]&gt;Table1351452010[[#This Row],[ต้นทุนค่าขายอุปกรณ์]],Table1351452010[[#This Row],[ต้นทุนค่าขายอุปกรณ์]]*$L$4,Table1351452010[[#This Row],[ค่าขายอุปกรณ์]]*$L$4)</f>
        <v>800.5</v>
      </c>
      <c r="M18" s="464">
        <f>IF(Table1351452010[[#This Row],[ค่าขายอุปกรณ์]]&gt;Table1351452010[[#This Row],[ต้นทุนค่าขายอุปกรณ์]],SUM(Table1351452010[[#This Row],[ค่าขายอุปกรณ์]]-Table1351452010[[#This Row],[ต้นทุนค่าขายอุปกรณ์]])*$M$4,0)</f>
        <v>12872.5</v>
      </c>
      <c r="N18" s="513">
        <f>SUM(Table1351452010[[#This Row],[คอมฯอุปกรณ์
 5%]:[คอมฯ อุปกรณ์
25%]])</f>
        <v>13673</v>
      </c>
      <c r="O18" s="267">
        <v>35000</v>
      </c>
      <c r="P18" s="639">
        <v>0</v>
      </c>
      <c r="Q18" s="511">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8750</v>
      </c>
      <c r="R18" s="525">
        <f>SUM(Table1351452010[[#This Row],[Total
รายการเบิก
คอมขาย]],Table1351452010[[#This Row],[Total
คอมฯ อุปกรณ์]])+Table1351452010[[#This Row],[Total 
คอมฯค่าติดตั้ง/ค่าเชื่อมสัญญาณ]]</f>
        <v>52243</v>
      </c>
      <c r="S18" s="275" t="s">
        <v>154</v>
      </c>
      <c r="T18" s="465"/>
      <c r="U18" s="271" t="s">
        <v>153</v>
      </c>
      <c r="V18" s="248"/>
      <c r="W18" s="248"/>
    </row>
    <row r="19" spans="1:27" s="262" customFormat="1" ht="30" customHeight="1">
      <c r="A19" s="276"/>
      <c r="B19" s="632"/>
      <c r="C19" s="439" t="s">
        <v>148</v>
      </c>
      <c r="D19" s="458" t="s">
        <v>103</v>
      </c>
      <c r="E19" s="441"/>
      <c r="F19" s="441"/>
      <c r="G19" s="442"/>
      <c r="H19" s="264"/>
      <c r="I19" s="511"/>
      <c r="J19" s="265"/>
      <c r="K19" s="266"/>
      <c r="L19" s="518"/>
      <c r="M19" s="464"/>
      <c r="N19" s="511"/>
      <c r="O19" s="267"/>
      <c r="P19" s="267"/>
      <c r="Q19" s="511"/>
      <c r="R19" s="523"/>
      <c r="S19" s="268" t="s">
        <v>156</v>
      </c>
      <c r="T19" s="509"/>
      <c r="U19" s="274"/>
      <c r="V19" s="248"/>
      <c r="AA19" s="484"/>
    </row>
    <row r="20" spans="1:27" s="262" customFormat="1" ht="30" customHeight="1" thickBot="1">
      <c r="A20" s="527"/>
      <c r="B20" s="688"/>
      <c r="C20" s="689" t="s">
        <v>157</v>
      </c>
      <c r="D20" s="428"/>
      <c r="E20" s="428"/>
      <c r="F20" s="428"/>
      <c r="G20" s="428"/>
      <c r="H20" s="428"/>
      <c r="I20" s="514"/>
      <c r="J20" s="428"/>
      <c r="K20" s="428"/>
      <c r="L20" s="528"/>
      <c r="M20" s="528"/>
      <c r="N20" s="529"/>
      <c r="O20" s="428"/>
      <c r="P20" s="428"/>
      <c r="Q20" s="529"/>
      <c r="R20" s="530"/>
      <c r="S20" s="269" t="s">
        <v>155</v>
      </c>
      <c r="T20" s="428"/>
      <c r="U20" s="428"/>
      <c r="V20" s="248"/>
      <c r="AA20" s="484"/>
    </row>
    <row r="21" spans="1:27" ht="30" customHeight="1">
      <c r="A21" s="487">
        <v>6</v>
      </c>
      <c r="B21" s="629" t="s">
        <v>149</v>
      </c>
      <c r="C21" s="630" t="s">
        <v>150</v>
      </c>
      <c r="D21" s="489" t="s">
        <v>21</v>
      </c>
      <c r="E21" s="505" t="s">
        <v>51</v>
      </c>
      <c r="F21" s="491">
        <v>39192</v>
      </c>
      <c r="G21" s="508">
        <v>243558</v>
      </c>
      <c r="H21" s="448"/>
      <c r="I21" s="510">
        <f>Table1351452010[[#This Row],[ค่าบริการรายเดือนตาม Package]]</f>
        <v>39192</v>
      </c>
      <c r="J21" s="446"/>
      <c r="K21" s="493"/>
      <c r="L21" s="494">
        <f>IF(Table1351452010[[#This Row],[ค่าขายอุปกรณ์]]&gt;Table1351452010[[#This Row],[ต้นทุนค่าขายอุปกรณ์]],Table1351452010[[#This Row],[ต้นทุนค่าขายอุปกรณ์]]*$L$4,Table1351452010[[#This Row],[ค่าขายอุปกรณ์]]*$L$4)</f>
        <v>0</v>
      </c>
      <c r="M21" s="495">
        <f>IF(Table1351452010[[#This Row],[ค่าขายอุปกรณ์]]&gt;Table1351452010[[#This Row],[ต้นทุนค่าขายอุปกรณ์]],SUM(Table1351452010[[#This Row],[ค่าขายอุปกรณ์]]-Table1351452010[[#This Row],[ต้นทุนค่าขายอุปกรณ์]])*$M$4,0)</f>
        <v>0</v>
      </c>
      <c r="N21" s="510">
        <f>SUM(Table1351452010[[#This Row],[คอมฯอุปกรณ์
 5%]:[คอมฯ อุปกรณ์
25%]])</f>
        <v>0</v>
      </c>
      <c r="O21" s="471"/>
      <c r="P21" s="496"/>
      <c r="Q21" s="517">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21" s="522">
        <f>SUM(Table1351452010[[#This Row],[Total
รายการเบิก
คอมขาย]],Table1351452010[[#This Row],[Total
คอมฯ อุปกรณ์]])+Table1351452010[[#This Row],[Total 
คอมฯค่าติดตั้ง/ค่าเชื่อมสัญญาณ]]</f>
        <v>39192</v>
      </c>
      <c r="S21" s="449" t="s">
        <v>158</v>
      </c>
      <c r="T21" s="450"/>
      <c r="U21" s="451" t="s">
        <v>153</v>
      </c>
      <c r="V21" s="248"/>
      <c r="W21" s="248"/>
    </row>
    <row r="22" spans="1:27" s="262" customFormat="1" ht="30" customHeight="1">
      <c r="A22" s="497"/>
      <c r="B22" s="632"/>
      <c r="C22" s="439" t="s">
        <v>148</v>
      </c>
      <c r="D22" s="458" t="s">
        <v>103</v>
      </c>
      <c r="E22" s="441" t="s">
        <v>136</v>
      </c>
      <c r="F22" s="441"/>
      <c r="G22" s="442"/>
      <c r="H22" s="264"/>
      <c r="I22" s="511"/>
      <c r="J22" s="265"/>
      <c r="K22" s="266"/>
      <c r="L22" s="518"/>
      <c r="M22" s="464"/>
      <c r="N22" s="511"/>
      <c r="O22" s="267"/>
      <c r="P22" s="267"/>
      <c r="Q22" s="511"/>
      <c r="R22" s="523"/>
      <c r="S22" s="268"/>
      <c r="T22" s="273"/>
      <c r="U22" s="452"/>
      <c r="V22" s="248"/>
      <c r="AA22" s="484"/>
    </row>
    <row r="23" spans="1:27" s="262" customFormat="1" ht="30" customHeight="1" thickBot="1">
      <c r="A23" s="498"/>
      <c r="B23" s="634"/>
      <c r="C23" s="690" t="s">
        <v>157</v>
      </c>
      <c r="D23" s="482"/>
      <c r="E23" s="482"/>
      <c r="F23" s="482"/>
      <c r="G23" s="482"/>
      <c r="H23" s="482"/>
      <c r="I23" s="512"/>
      <c r="J23" s="482"/>
      <c r="K23" s="482"/>
      <c r="L23" s="520"/>
      <c r="M23" s="520"/>
      <c r="N23" s="516"/>
      <c r="O23" s="482"/>
      <c r="P23" s="482"/>
      <c r="Q23" s="516"/>
      <c r="R23" s="533"/>
      <c r="S23" s="453"/>
      <c r="T23" s="454"/>
      <c r="U23" s="534"/>
      <c r="V23" s="248"/>
      <c r="AA23" s="484"/>
    </row>
    <row r="24" spans="1:27" ht="30" hidden="1" customHeight="1">
      <c r="A24" s="487">
        <v>7</v>
      </c>
      <c r="B24" s="535"/>
      <c r="C24" s="445"/>
      <c r="D24" s="445"/>
      <c r="E24" s="469"/>
      <c r="F24" s="493"/>
      <c r="G24" s="448"/>
      <c r="H24" s="448"/>
      <c r="I24" s="510">
        <f>Table1351452010[[#This Row],[ค่าบริการรายเดือนตาม Package]]</f>
        <v>0</v>
      </c>
      <c r="J24" s="446"/>
      <c r="K24" s="493"/>
      <c r="L24" s="494">
        <f>IF(Table1351452010[[#This Row],[ค่าขายอุปกรณ์]]&gt;Table1351452010[[#This Row],[ต้นทุนค่าขายอุปกรณ์]],Table1351452010[[#This Row],[ต้นทุนค่าขายอุปกรณ์]]*$L$4,Table1351452010[[#This Row],[ค่าขายอุปกรณ์]]*$L$4)</f>
        <v>0</v>
      </c>
      <c r="M24" s="495">
        <f>IF(Table1351452010[[#This Row],[ค่าขายอุปกรณ์]]&gt;Table1351452010[[#This Row],[ต้นทุนค่าขายอุปกรณ์]],SUM(Table1351452010[[#This Row],[ค่าขายอุปกรณ์]]-Table1351452010[[#This Row],[ต้นทุนค่าขายอุปกรณ์]])*$M$4,0)</f>
        <v>0</v>
      </c>
      <c r="N24" s="510">
        <f>SUM(Table1351452010[[#This Row],[คอมฯอุปกรณ์
 5%]:[คอมฯ อุปกรณ์
25%]])</f>
        <v>0</v>
      </c>
      <c r="O24" s="471"/>
      <c r="P24" s="496"/>
      <c r="Q24" s="517">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24" s="522">
        <f>SUM(Table1351452010[[#This Row],[Total
รายการเบิก
คอมขาย]],Table1351452010[[#This Row],[Total
คอมฯ อุปกรณ์]])+Table1351452010[[#This Row],[Total 
คอมฯค่าติดตั้ง/ค่าเชื่อมสัญญาณ]]</f>
        <v>0</v>
      </c>
      <c r="S24" s="449"/>
      <c r="T24" s="449"/>
      <c r="U24" s="451"/>
      <c r="V24" s="248"/>
      <c r="W24" s="248"/>
    </row>
    <row r="25" spans="1:27" s="262" customFormat="1" ht="30" hidden="1" customHeight="1">
      <c r="A25" s="497"/>
      <c r="B25" s="278"/>
      <c r="C25" s="272"/>
      <c r="D25" s="267"/>
      <c r="E25" s="263"/>
      <c r="F25" s="263"/>
      <c r="G25" s="264"/>
      <c r="H25" s="264"/>
      <c r="I25" s="511"/>
      <c r="J25" s="265"/>
      <c r="K25" s="266"/>
      <c r="L25" s="518"/>
      <c r="M25" s="464"/>
      <c r="N25" s="511"/>
      <c r="O25" s="267"/>
      <c r="P25" s="267"/>
      <c r="Q25" s="511"/>
      <c r="R25" s="523"/>
      <c r="S25" s="268"/>
      <c r="T25" s="273"/>
      <c r="U25" s="452"/>
      <c r="V25" s="248"/>
      <c r="AA25" s="484"/>
    </row>
    <row r="26" spans="1:27" s="262" customFormat="1" ht="30" hidden="1" customHeight="1" thickBot="1">
      <c r="A26" s="498"/>
      <c r="B26" s="536"/>
      <c r="C26" s="477"/>
      <c r="D26" s="482"/>
      <c r="E26" s="482"/>
      <c r="F26" s="482"/>
      <c r="G26" s="482"/>
      <c r="H26" s="482"/>
      <c r="I26" s="512"/>
      <c r="J26" s="482"/>
      <c r="K26" s="482"/>
      <c r="L26" s="520"/>
      <c r="M26" s="520"/>
      <c r="N26" s="516"/>
      <c r="O26" s="482"/>
      <c r="P26" s="482"/>
      <c r="Q26" s="516"/>
      <c r="R26" s="533"/>
      <c r="S26" s="482"/>
      <c r="T26" s="482"/>
      <c r="U26" s="483"/>
      <c r="V26" s="248"/>
      <c r="AA26" s="484"/>
    </row>
    <row r="27" spans="1:27" ht="30" hidden="1" customHeight="1">
      <c r="A27" s="457">
        <v>9</v>
      </c>
      <c r="B27" s="531"/>
      <c r="C27" s="485"/>
      <c r="D27" s="485"/>
      <c r="E27" s="532"/>
      <c r="F27" s="462"/>
      <c r="G27" s="486"/>
      <c r="H27" s="486"/>
      <c r="I27" s="513">
        <f>Table1351452010[[#This Row],[ค่าบริการรายเดือนตาม Package]]</f>
        <v>0</v>
      </c>
      <c r="J27" s="461"/>
      <c r="K27" s="462"/>
      <c r="L27" s="463">
        <f>IF(Table1351452010[[#This Row],[ค่าขายอุปกรณ์]]&gt;Table1351452010[[#This Row],[ต้นทุนค่าขายอุปกรณ์]],Table1351452010[[#This Row],[ต้นทุนค่าขายอุปกรณ์]]*$L$4,Table1351452010[[#This Row],[ค่าขายอุปกรณ์]]*$L$4)</f>
        <v>0</v>
      </c>
      <c r="M27" s="464">
        <f>IF(Table1351452010[[#This Row],[ค่าขายอุปกรณ์]]&gt;Table1351452010[[#This Row],[ต้นทุนค่าขายอุปกรณ์]],SUM(Table1351452010[[#This Row],[ค่าขายอุปกรณ์]]-Table1351452010[[#This Row],[ต้นทุนค่าขายอุปกรณ์]])*$M$4,0)</f>
        <v>0</v>
      </c>
      <c r="N27" s="513">
        <f>SUM(Table1351452010[[#This Row],[คอมฯอุปกรณ์
 5%]:[คอมฯ อุปกรณ์
25%]])</f>
        <v>0</v>
      </c>
      <c r="O27" s="267"/>
      <c r="P27" s="267"/>
      <c r="Q27" s="511">
        <f>IF(Table1351452010[[#This Row],[ค่าติดตั้ง/ค่าเชื่อมสัญญาณ]]&gt;Table1351452010[[#This Row],[ต้นทุนค่าติดตั้ง/ค่าเชื่อมสัญญาณ]],SUM(Table1351452010[[#This Row],[ค่าติดตั้ง/ค่าเชื่อมสัญญาณ]]-Table1351452010[[#This Row],[ต้นทุนค่าติดตั้ง/ค่าเชื่อมสัญญาณ]])*$Q$4,0)</f>
        <v>0</v>
      </c>
      <c r="R27" s="525">
        <f>SUM(Table1351452010[[#This Row],[Total
รายการเบิก
คอมขาย]],Table1351452010[[#This Row],[Total
คอมฯ อุปกรณ์]])+Table1351452010[[#This Row],[Total 
คอมฯค่าติดตั้ง/ค่าเชื่อมสัญญาณ]]</f>
        <v>0</v>
      </c>
      <c r="S27" s="275"/>
      <c r="T27" s="275"/>
      <c r="U27" s="271"/>
      <c r="V27" s="248"/>
      <c r="W27" s="248"/>
    </row>
    <row r="28" spans="1:27" s="262" customFormat="1" ht="30" hidden="1" customHeight="1">
      <c r="A28" s="276">
        <v>8.1</v>
      </c>
      <c r="B28" s="278"/>
      <c r="C28" s="272"/>
      <c r="D28" s="267"/>
      <c r="E28" s="263"/>
      <c r="F28" s="263"/>
      <c r="G28" s="264"/>
      <c r="H28" s="264"/>
      <c r="I28" s="511"/>
      <c r="J28" s="265"/>
      <c r="K28" s="266"/>
      <c r="L28" s="518"/>
      <c r="M28" s="464"/>
      <c r="N28" s="511"/>
      <c r="O28" s="267"/>
      <c r="P28" s="267"/>
      <c r="Q28" s="511"/>
      <c r="R28" s="523"/>
      <c r="S28" s="268"/>
      <c r="T28" s="273"/>
      <c r="U28" s="274"/>
      <c r="V28" s="248"/>
      <c r="AA28" s="484"/>
    </row>
    <row r="29" spans="1:27" s="262" customFormat="1" ht="30" hidden="1" customHeight="1" thickBot="1">
      <c r="A29" s="277">
        <v>8.1999999999999993</v>
      </c>
      <c r="B29" s="280"/>
      <c r="C29" s="281"/>
      <c r="D29" s="334"/>
      <c r="E29" s="269"/>
      <c r="F29" s="263"/>
      <c r="G29" s="264"/>
      <c r="H29" s="264"/>
      <c r="I29" s="514"/>
      <c r="J29" s="263"/>
      <c r="K29" s="263"/>
      <c r="L29" s="464"/>
      <c r="M29" s="464"/>
      <c r="N29" s="514"/>
      <c r="O29" s="270"/>
      <c r="P29" s="270"/>
      <c r="Q29" s="514"/>
      <c r="R29" s="526"/>
      <c r="S29" s="268"/>
      <c r="T29" s="273"/>
      <c r="U29" s="271"/>
      <c r="V29" s="248"/>
      <c r="AA29" s="484"/>
    </row>
    <row r="30" spans="1:27" s="8" customFormat="1" ht="30" customHeight="1" thickBot="1">
      <c r="A30" s="282"/>
      <c r="B30" s="282"/>
      <c r="C30" s="283" t="s">
        <v>5</v>
      </c>
      <c r="D30" s="282"/>
      <c r="E30" s="283"/>
      <c r="F30" s="284">
        <f>SUM(F6:F29)</f>
        <v>97005.27</v>
      </c>
      <c r="G30" s="284"/>
      <c r="H30" s="284"/>
      <c r="I30" s="515">
        <f t="shared" ref="I30:U30" si="0">SUM(I6:I29)</f>
        <v>97005.27</v>
      </c>
      <c r="J30" s="284">
        <f t="shared" si="0"/>
        <v>155500</v>
      </c>
      <c r="K30" s="284">
        <f t="shared" si="0"/>
        <v>95165.7</v>
      </c>
      <c r="L30" s="521">
        <f t="shared" si="0"/>
        <v>4758.2849999999999</v>
      </c>
      <c r="M30" s="521">
        <f t="shared" si="0"/>
        <v>15083.575000000001</v>
      </c>
      <c r="N30" s="515">
        <f t="shared" si="0"/>
        <v>19841.86</v>
      </c>
      <c r="O30" s="284">
        <f t="shared" si="0"/>
        <v>45000</v>
      </c>
      <c r="P30" s="284">
        <f t="shared" si="0"/>
        <v>106914.56</v>
      </c>
      <c r="Q30" s="515">
        <f t="shared" si="0"/>
        <v>8750</v>
      </c>
      <c r="R30" s="285">
        <f t="shared" si="0"/>
        <v>125597.13</v>
      </c>
      <c r="S30" s="284">
        <f t="shared" si="0"/>
        <v>0</v>
      </c>
      <c r="T30" s="284">
        <f t="shared" si="0"/>
        <v>0</v>
      </c>
      <c r="U30" s="284">
        <f t="shared" si="0"/>
        <v>0</v>
      </c>
      <c r="W30" s="286"/>
      <c r="AA30" s="554"/>
    </row>
    <row r="31" spans="1:27" ht="28.5" customHeight="1" thickTop="1">
      <c r="R31" s="290"/>
      <c r="S31" s="291"/>
      <c r="T31" s="291"/>
      <c r="U31" s="292"/>
    </row>
    <row r="32" spans="1:27" ht="17.399999999999999">
      <c r="C32" s="289"/>
      <c r="D32" s="335"/>
      <c r="E32" s="288"/>
    </row>
    <row r="33" spans="3:5" ht="17.399999999999999">
      <c r="C33" s="294"/>
      <c r="D33" s="294"/>
      <c r="E33" s="295"/>
    </row>
    <row r="34" spans="3:5" ht="17.399999999999999"/>
    <row r="35" spans="3:5" ht="0" hidden="1" customHeight="1"/>
    <row r="36" spans="3:5" ht="0" hidden="1" customHeight="1"/>
    <row r="37" spans="3:5" ht="0" hidden="1" customHeight="1"/>
  </sheetData>
  <sheetProtection formatCells="0" insertRows="0" insertHyperlinks="0" deleteRows="0" sort="0" autoFilter="0" pivotTables="0"/>
  <phoneticPr fontId="23" type="noConversion"/>
  <dataValidations count="3">
    <dataValidation type="list" allowBlank="1" showInputMessage="1" showErrorMessage="1" sqref="WMD98303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A65528:B65528 JN65528 TJ65528 ADF65528 ANB65528 AWX65528 BGT65528 BQP65528 CAL65528 CKH65528 CUD65528 DDZ65528 DNV65528 DXR65528 EHN65528 ERJ65528 FBF65528 FLB65528 FUX65528 GET65528 GOP65528 GYL65528 HIH65528 HSD65528 IBZ65528 ILV65528 IVR65528 JFN65528 JPJ65528 JZF65528 KJB65528 KSX65528 LCT65528 LMP65528 LWL65528 MGH65528 MQD65528 MZZ65528 NJV65528 NTR65528 ODN65528 ONJ65528 OXF65528 PHB65528 PQX65528 QAT65528 QKP65528 QUL65528 REH65528 ROD65528 RXZ65528 SHV65528 SRR65528 TBN65528 TLJ65528 TVF65528 UFB65528 UOX65528 UYT65528 VIP65528 VSL65528 WCH65528 WMD65528 A131064:B131064 JN131064 TJ131064 ADF131064 ANB131064 AWX131064 BGT131064 BQP131064 CAL131064 CKH131064 CUD131064 DDZ131064 DNV131064 DXR131064 EHN131064 ERJ131064 FBF131064 FLB131064 FUX131064 GET131064 GOP131064 GYL131064 HIH131064 HSD131064 IBZ131064 ILV131064 IVR131064 JFN131064 JPJ131064 JZF131064 KJB131064 KSX131064 LCT131064 LMP131064 LWL131064 MGH131064 MQD131064 MZZ131064 NJV131064 NTR131064 ODN131064 ONJ131064 OXF131064 PHB131064 PQX131064 QAT131064 QKP131064 QUL131064 REH131064 ROD131064 RXZ131064 SHV131064 SRR131064 TBN131064 TLJ131064 TVF131064 UFB131064 UOX131064 UYT131064 VIP131064 VSL131064 WCH131064 WMD131064 A196600:B196600 JN196600 TJ196600 ADF196600 ANB196600 AWX196600 BGT196600 BQP196600 CAL196600 CKH196600 CUD196600 DDZ196600 DNV196600 DXR196600 EHN196600 ERJ196600 FBF196600 FLB196600 FUX196600 GET196600 GOP196600 GYL196600 HIH196600 HSD196600 IBZ196600 ILV196600 IVR196600 JFN196600 JPJ196600 JZF196600 KJB196600 KSX196600 LCT196600 LMP196600 LWL196600 MGH196600 MQD196600 MZZ196600 NJV196600 NTR196600 ODN196600 ONJ196600 OXF196600 PHB196600 PQX196600 QAT196600 QKP196600 QUL196600 REH196600 ROD196600 RXZ196600 SHV196600 SRR196600 TBN196600 TLJ196600 TVF196600 UFB196600 UOX196600 UYT196600 VIP196600 VSL196600 WCH196600 WMD196600 A262136:B262136 JN262136 TJ262136 ADF262136 ANB262136 AWX262136 BGT262136 BQP262136 CAL262136 CKH262136 CUD262136 DDZ262136 DNV262136 DXR262136 EHN262136 ERJ262136 FBF262136 FLB262136 FUX262136 GET262136 GOP262136 GYL262136 HIH262136 HSD262136 IBZ262136 ILV262136 IVR262136 JFN262136 JPJ262136 JZF262136 KJB262136 KSX262136 LCT262136 LMP262136 LWL262136 MGH262136 MQD262136 MZZ262136 NJV262136 NTR262136 ODN262136 ONJ262136 OXF262136 PHB262136 PQX262136 QAT262136 QKP262136 QUL262136 REH262136 ROD262136 RXZ262136 SHV262136 SRR262136 TBN262136 TLJ262136 TVF262136 UFB262136 UOX262136 UYT262136 VIP262136 VSL262136 WCH262136 WMD262136 A327672:B327672 JN327672 TJ327672 ADF327672 ANB327672 AWX327672 BGT327672 BQP327672 CAL327672 CKH327672 CUD327672 DDZ327672 DNV327672 DXR327672 EHN327672 ERJ327672 FBF327672 FLB327672 FUX327672 GET327672 GOP327672 GYL327672 HIH327672 HSD327672 IBZ327672 ILV327672 IVR327672 JFN327672 JPJ327672 JZF327672 KJB327672 KSX327672 LCT327672 LMP327672 LWL327672 MGH327672 MQD327672 MZZ327672 NJV327672 NTR327672 ODN327672 ONJ327672 OXF327672 PHB327672 PQX327672 QAT327672 QKP327672 QUL327672 REH327672 ROD327672 RXZ327672 SHV327672 SRR327672 TBN327672 TLJ327672 TVF327672 UFB327672 UOX327672 UYT327672 VIP327672 VSL327672 WCH327672 WMD327672 A393208:B393208 JN393208 TJ393208 ADF393208 ANB393208 AWX393208 BGT393208 BQP393208 CAL393208 CKH393208 CUD393208 DDZ393208 DNV393208 DXR393208 EHN393208 ERJ393208 FBF393208 FLB393208 FUX393208 GET393208 GOP393208 GYL393208 HIH393208 HSD393208 IBZ393208 ILV393208 IVR393208 JFN393208 JPJ393208 JZF393208 KJB393208 KSX393208 LCT393208 LMP393208 LWL393208 MGH393208 MQD393208 MZZ393208 NJV393208 NTR393208 ODN393208 ONJ393208 OXF393208 PHB393208 PQX393208 QAT393208 QKP393208 QUL393208 REH393208 ROD393208 RXZ393208 SHV393208 SRR393208 TBN393208 TLJ393208 TVF393208 UFB393208 UOX393208 UYT393208 VIP393208 VSL393208 WCH393208 WMD393208 A458744:B458744 JN458744 TJ458744 ADF458744 ANB458744 AWX458744 BGT458744 BQP458744 CAL458744 CKH458744 CUD458744 DDZ458744 DNV458744 DXR458744 EHN458744 ERJ458744 FBF458744 FLB458744 FUX458744 GET458744 GOP458744 GYL458744 HIH458744 HSD458744 IBZ458744 ILV458744 IVR458744 JFN458744 JPJ458744 JZF458744 KJB458744 KSX458744 LCT458744 LMP458744 LWL458744 MGH458744 MQD458744 MZZ458744 NJV458744 NTR458744 ODN458744 ONJ458744 OXF458744 PHB458744 PQX458744 QAT458744 QKP458744 QUL458744 REH458744 ROD458744 RXZ458744 SHV458744 SRR458744 TBN458744 TLJ458744 TVF458744 UFB458744 UOX458744 UYT458744 VIP458744 VSL458744 WCH458744 WMD458744 A524280:B524280 JN524280 TJ524280 ADF524280 ANB524280 AWX524280 BGT524280 BQP524280 CAL524280 CKH524280 CUD524280 DDZ524280 DNV524280 DXR524280 EHN524280 ERJ524280 FBF524280 FLB524280 FUX524280 GET524280 GOP524280 GYL524280 HIH524280 HSD524280 IBZ524280 ILV524280 IVR524280 JFN524280 JPJ524280 JZF524280 KJB524280 KSX524280 LCT524280 LMP524280 LWL524280 MGH524280 MQD524280 MZZ524280 NJV524280 NTR524280 ODN524280 ONJ524280 OXF524280 PHB524280 PQX524280 QAT524280 QKP524280 QUL524280 REH524280 ROD524280 RXZ524280 SHV524280 SRR524280 TBN524280 TLJ524280 TVF524280 UFB524280 UOX524280 UYT524280 VIP524280 VSL524280 WCH524280 WMD524280 A589816:B589816 JN589816 TJ589816 ADF589816 ANB589816 AWX589816 BGT589816 BQP589816 CAL589816 CKH589816 CUD589816 DDZ589816 DNV589816 DXR589816 EHN589816 ERJ589816 FBF589816 FLB589816 FUX589816 GET589816 GOP589816 GYL589816 HIH589816 HSD589816 IBZ589816 ILV589816 IVR589816 JFN589816 JPJ589816 JZF589816 KJB589816 KSX589816 LCT589816 LMP589816 LWL589816 MGH589816 MQD589816 MZZ589816 NJV589816 NTR589816 ODN589816 ONJ589816 OXF589816 PHB589816 PQX589816 QAT589816 QKP589816 QUL589816 REH589816 ROD589816 RXZ589816 SHV589816 SRR589816 TBN589816 TLJ589816 TVF589816 UFB589816 UOX589816 UYT589816 VIP589816 VSL589816 WCH589816 WMD589816 A655352:B655352 JN655352 TJ655352 ADF655352 ANB655352 AWX655352 BGT655352 BQP655352 CAL655352 CKH655352 CUD655352 DDZ655352 DNV655352 DXR655352 EHN655352 ERJ655352 FBF655352 FLB655352 FUX655352 GET655352 GOP655352 GYL655352 HIH655352 HSD655352 IBZ655352 ILV655352 IVR655352 JFN655352 JPJ655352 JZF655352 KJB655352 KSX655352 LCT655352 LMP655352 LWL655352 MGH655352 MQD655352 MZZ655352 NJV655352 NTR655352 ODN655352 ONJ655352 OXF655352 PHB655352 PQX655352 QAT655352 QKP655352 QUL655352 REH655352 ROD655352 RXZ655352 SHV655352 SRR655352 TBN655352 TLJ655352 TVF655352 UFB655352 UOX655352 UYT655352 VIP655352 VSL655352 WCH655352 WMD655352 A720888:B720888 JN720888 TJ720888 ADF720888 ANB720888 AWX720888 BGT720888 BQP720888 CAL720888 CKH720888 CUD720888 DDZ720888 DNV720888 DXR720888 EHN720888 ERJ720888 FBF720888 FLB720888 FUX720888 GET720888 GOP720888 GYL720888 HIH720888 HSD720888 IBZ720888 ILV720888 IVR720888 JFN720888 JPJ720888 JZF720888 KJB720888 KSX720888 LCT720888 LMP720888 LWL720888 MGH720888 MQD720888 MZZ720888 NJV720888 NTR720888 ODN720888 ONJ720888 OXF720888 PHB720888 PQX720888 QAT720888 QKP720888 QUL720888 REH720888 ROD720888 RXZ720888 SHV720888 SRR720888 TBN720888 TLJ720888 TVF720888 UFB720888 UOX720888 UYT720888 VIP720888 VSL720888 WCH720888 WMD720888 A786424:B786424 JN786424 TJ786424 ADF786424 ANB786424 AWX786424 BGT786424 BQP786424 CAL786424 CKH786424 CUD786424 DDZ786424 DNV786424 DXR786424 EHN786424 ERJ786424 FBF786424 FLB786424 FUX786424 GET786424 GOP786424 GYL786424 HIH786424 HSD786424 IBZ786424 ILV786424 IVR786424 JFN786424 JPJ786424 JZF786424 KJB786424 KSX786424 LCT786424 LMP786424 LWL786424 MGH786424 MQD786424 MZZ786424 NJV786424 NTR786424 ODN786424 ONJ786424 OXF786424 PHB786424 PQX786424 QAT786424 QKP786424 QUL786424 REH786424 ROD786424 RXZ786424 SHV786424 SRR786424 TBN786424 TLJ786424 TVF786424 UFB786424 UOX786424 UYT786424 VIP786424 VSL786424 WCH786424 WMD786424 A851960:B851960 JN851960 TJ851960 ADF851960 ANB851960 AWX851960 BGT851960 BQP851960 CAL851960 CKH851960 CUD851960 DDZ851960 DNV851960 DXR851960 EHN851960 ERJ851960 FBF851960 FLB851960 FUX851960 GET851960 GOP851960 GYL851960 HIH851960 HSD851960 IBZ851960 ILV851960 IVR851960 JFN851960 JPJ851960 JZF851960 KJB851960 KSX851960 LCT851960 LMP851960 LWL851960 MGH851960 MQD851960 MZZ851960 NJV851960 NTR851960 ODN851960 ONJ851960 OXF851960 PHB851960 PQX851960 QAT851960 QKP851960 QUL851960 REH851960 ROD851960 RXZ851960 SHV851960 SRR851960 TBN851960 TLJ851960 TVF851960 UFB851960 UOX851960 UYT851960 VIP851960 VSL851960 WCH851960 WMD851960 A917496:B917496 JN917496 TJ917496 ADF917496 ANB917496 AWX917496 BGT917496 BQP917496 CAL917496 CKH917496 CUD917496 DDZ917496 DNV917496 DXR917496 EHN917496 ERJ917496 FBF917496 FLB917496 FUX917496 GET917496 GOP917496 GYL917496 HIH917496 HSD917496 IBZ917496 ILV917496 IVR917496 JFN917496 JPJ917496 JZF917496 KJB917496 KSX917496 LCT917496 LMP917496 LWL917496 MGH917496 MQD917496 MZZ917496 NJV917496 NTR917496 ODN917496 ONJ917496 OXF917496 PHB917496 PQX917496 QAT917496 QKP917496 QUL917496 REH917496 ROD917496 RXZ917496 SHV917496 SRR917496 TBN917496 TLJ917496 TVF917496 UFB917496 UOX917496 UYT917496 VIP917496 VSL917496 WCH917496 WMD917496 A983032:B983032 JN983032 TJ983032 ADF983032 ANB983032 AWX983032 BGT983032 BQP983032 CAL983032 CKH983032 CUD983032 DDZ983032 DNV983032 DXR983032 EHN983032 ERJ983032 FBF983032 FLB983032 FUX983032 GET983032 GOP983032 GYL983032 HIH983032 HSD983032 IBZ983032 ILV983032 IVR983032 JFN983032 JPJ983032 JZF983032 KJB983032 KSX983032 LCT983032 LMP983032 LWL983032 MGH983032 MQD983032 MZZ983032 NJV983032 NTR983032 ODN983032 ONJ983032 OXF983032 PHB983032 PQX983032 QAT983032 QKP983032 QUL983032 REH983032 ROD983032 RXZ983032 SHV983032 SRR983032 TBN983032 TLJ983032 TVF983032 UFB983032 UOX983032 UYT983032 VIP983032 VSL983032 WCH983032 A2" xr:uid="{03142BC0-4A64-4949-8FC3-7924DF007D13}">
      <formula1>"ประจำเดือน มกราคม,ประจำเดือน กุมภาพันธ์,ประจำเดือน มีนาคม,ประจำเดือน เมษายน,ประจำเดือน พฤษภาคม,ประจำเดือน มิถุนายน,ประจำเดือน กรกฏาคม,ประจำเดือน สิงหาคม,ประจำเดือน กันยายน,ประจำเดือน ตุลาคม,ประจำเดือน พฤศจิกายน,ประจำเดือน ธันวาคม"</formula1>
    </dataValidation>
    <dataValidation type="list" allowBlank="1" showInputMessage="1" showErrorMessage="1" sqref="WMV983036:WMV983065 AJ65532:AJ65561 KF65532:KF65561 UB65532:UB65561 ADX65532:ADX65561 ANT65532:ANT65561 AXP65532:AXP65561 BHL65532:BHL65561 BRH65532:BRH65561 CBD65532:CBD65561 CKZ65532:CKZ65561 CUV65532:CUV65561 DER65532:DER65561 DON65532:DON65561 DYJ65532:DYJ65561 EIF65532:EIF65561 ESB65532:ESB65561 FBX65532:FBX65561 FLT65532:FLT65561 FVP65532:FVP65561 GFL65532:GFL65561 GPH65532:GPH65561 GZD65532:GZD65561 HIZ65532:HIZ65561 HSV65532:HSV65561 ICR65532:ICR65561 IMN65532:IMN65561 IWJ65532:IWJ65561 JGF65532:JGF65561 JQB65532:JQB65561 JZX65532:JZX65561 KJT65532:KJT65561 KTP65532:KTP65561 LDL65532:LDL65561 LNH65532:LNH65561 LXD65532:LXD65561 MGZ65532:MGZ65561 MQV65532:MQV65561 NAR65532:NAR65561 NKN65532:NKN65561 NUJ65532:NUJ65561 OEF65532:OEF65561 OOB65532:OOB65561 OXX65532:OXX65561 PHT65532:PHT65561 PRP65532:PRP65561 QBL65532:QBL65561 QLH65532:QLH65561 QVD65532:QVD65561 REZ65532:REZ65561 ROV65532:ROV65561 RYR65532:RYR65561 SIN65532:SIN65561 SSJ65532:SSJ65561 TCF65532:TCF65561 TMB65532:TMB65561 TVX65532:TVX65561 UFT65532:UFT65561 UPP65532:UPP65561 UZL65532:UZL65561 VJH65532:VJH65561 VTD65532:VTD65561 WCZ65532:WCZ65561 WMV65532:WMV65561 AJ131068:AJ131097 KF131068:KF131097 UB131068:UB131097 ADX131068:ADX131097 ANT131068:ANT131097 AXP131068:AXP131097 BHL131068:BHL131097 BRH131068:BRH131097 CBD131068:CBD131097 CKZ131068:CKZ131097 CUV131068:CUV131097 DER131068:DER131097 DON131068:DON131097 DYJ131068:DYJ131097 EIF131068:EIF131097 ESB131068:ESB131097 FBX131068:FBX131097 FLT131068:FLT131097 FVP131068:FVP131097 GFL131068:GFL131097 GPH131068:GPH131097 GZD131068:GZD131097 HIZ131068:HIZ131097 HSV131068:HSV131097 ICR131068:ICR131097 IMN131068:IMN131097 IWJ131068:IWJ131097 JGF131068:JGF131097 JQB131068:JQB131097 JZX131068:JZX131097 KJT131068:KJT131097 KTP131068:KTP131097 LDL131068:LDL131097 LNH131068:LNH131097 LXD131068:LXD131097 MGZ131068:MGZ131097 MQV131068:MQV131097 NAR131068:NAR131097 NKN131068:NKN131097 NUJ131068:NUJ131097 OEF131068:OEF131097 OOB131068:OOB131097 OXX131068:OXX131097 PHT131068:PHT131097 PRP131068:PRP131097 QBL131068:QBL131097 QLH131068:QLH131097 QVD131068:QVD131097 REZ131068:REZ131097 ROV131068:ROV131097 RYR131068:RYR131097 SIN131068:SIN131097 SSJ131068:SSJ131097 TCF131068:TCF131097 TMB131068:TMB131097 TVX131068:TVX131097 UFT131068:UFT131097 UPP131068:UPP131097 UZL131068:UZL131097 VJH131068:VJH131097 VTD131068:VTD131097 WCZ131068:WCZ131097 WMV131068:WMV131097 AJ196604:AJ196633 KF196604:KF196633 UB196604:UB196633 ADX196604:ADX196633 ANT196604:ANT196633 AXP196604:AXP196633 BHL196604:BHL196633 BRH196604:BRH196633 CBD196604:CBD196633 CKZ196604:CKZ196633 CUV196604:CUV196633 DER196604:DER196633 DON196604:DON196633 DYJ196604:DYJ196633 EIF196604:EIF196633 ESB196604:ESB196633 FBX196604:FBX196633 FLT196604:FLT196633 FVP196604:FVP196633 GFL196604:GFL196633 GPH196604:GPH196633 GZD196604:GZD196633 HIZ196604:HIZ196633 HSV196604:HSV196633 ICR196604:ICR196633 IMN196604:IMN196633 IWJ196604:IWJ196633 JGF196604:JGF196633 JQB196604:JQB196633 JZX196604:JZX196633 KJT196604:KJT196633 KTP196604:KTP196633 LDL196604:LDL196633 LNH196604:LNH196633 LXD196604:LXD196633 MGZ196604:MGZ196633 MQV196604:MQV196633 NAR196604:NAR196633 NKN196604:NKN196633 NUJ196604:NUJ196633 OEF196604:OEF196633 OOB196604:OOB196633 OXX196604:OXX196633 PHT196604:PHT196633 PRP196604:PRP196633 QBL196604:QBL196633 QLH196604:QLH196633 QVD196604:QVD196633 REZ196604:REZ196633 ROV196604:ROV196633 RYR196604:RYR196633 SIN196604:SIN196633 SSJ196604:SSJ196633 TCF196604:TCF196633 TMB196604:TMB196633 TVX196604:TVX196633 UFT196604:UFT196633 UPP196604:UPP196633 UZL196604:UZL196633 VJH196604:VJH196633 VTD196604:VTD196633 WCZ196604:WCZ196633 WMV196604:WMV196633 AJ262140:AJ262169 KF262140:KF262169 UB262140:UB262169 ADX262140:ADX262169 ANT262140:ANT262169 AXP262140:AXP262169 BHL262140:BHL262169 BRH262140:BRH262169 CBD262140:CBD262169 CKZ262140:CKZ262169 CUV262140:CUV262169 DER262140:DER262169 DON262140:DON262169 DYJ262140:DYJ262169 EIF262140:EIF262169 ESB262140:ESB262169 FBX262140:FBX262169 FLT262140:FLT262169 FVP262140:FVP262169 GFL262140:GFL262169 GPH262140:GPH262169 GZD262140:GZD262169 HIZ262140:HIZ262169 HSV262140:HSV262169 ICR262140:ICR262169 IMN262140:IMN262169 IWJ262140:IWJ262169 JGF262140:JGF262169 JQB262140:JQB262169 JZX262140:JZX262169 KJT262140:KJT262169 KTP262140:KTP262169 LDL262140:LDL262169 LNH262140:LNH262169 LXD262140:LXD262169 MGZ262140:MGZ262169 MQV262140:MQV262169 NAR262140:NAR262169 NKN262140:NKN262169 NUJ262140:NUJ262169 OEF262140:OEF262169 OOB262140:OOB262169 OXX262140:OXX262169 PHT262140:PHT262169 PRP262140:PRP262169 QBL262140:QBL262169 QLH262140:QLH262169 QVD262140:QVD262169 REZ262140:REZ262169 ROV262140:ROV262169 RYR262140:RYR262169 SIN262140:SIN262169 SSJ262140:SSJ262169 TCF262140:TCF262169 TMB262140:TMB262169 TVX262140:TVX262169 UFT262140:UFT262169 UPP262140:UPP262169 UZL262140:UZL262169 VJH262140:VJH262169 VTD262140:VTD262169 WCZ262140:WCZ262169 WMV262140:WMV262169 AJ327676:AJ327705 KF327676:KF327705 UB327676:UB327705 ADX327676:ADX327705 ANT327676:ANT327705 AXP327676:AXP327705 BHL327676:BHL327705 BRH327676:BRH327705 CBD327676:CBD327705 CKZ327676:CKZ327705 CUV327676:CUV327705 DER327676:DER327705 DON327676:DON327705 DYJ327676:DYJ327705 EIF327676:EIF327705 ESB327676:ESB327705 FBX327676:FBX327705 FLT327676:FLT327705 FVP327676:FVP327705 GFL327676:GFL327705 GPH327676:GPH327705 GZD327676:GZD327705 HIZ327676:HIZ327705 HSV327676:HSV327705 ICR327676:ICR327705 IMN327676:IMN327705 IWJ327676:IWJ327705 JGF327676:JGF327705 JQB327676:JQB327705 JZX327676:JZX327705 KJT327676:KJT327705 KTP327676:KTP327705 LDL327676:LDL327705 LNH327676:LNH327705 LXD327676:LXD327705 MGZ327676:MGZ327705 MQV327676:MQV327705 NAR327676:NAR327705 NKN327676:NKN327705 NUJ327676:NUJ327705 OEF327676:OEF327705 OOB327676:OOB327705 OXX327676:OXX327705 PHT327676:PHT327705 PRP327676:PRP327705 QBL327676:QBL327705 QLH327676:QLH327705 QVD327676:QVD327705 REZ327676:REZ327705 ROV327676:ROV327705 RYR327676:RYR327705 SIN327676:SIN327705 SSJ327676:SSJ327705 TCF327676:TCF327705 TMB327676:TMB327705 TVX327676:TVX327705 UFT327676:UFT327705 UPP327676:UPP327705 UZL327676:UZL327705 VJH327676:VJH327705 VTD327676:VTD327705 WCZ327676:WCZ327705 WMV327676:WMV327705 AJ393212:AJ393241 KF393212:KF393241 UB393212:UB393241 ADX393212:ADX393241 ANT393212:ANT393241 AXP393212:AXP393241 BHL393212:BHL393241 BRH393212:BRH393241 CBD393212:CBD393241 CKZ393212:CKZ393241 CUV393212:CUV393241 DER393212:DER393241 DON393212:DON393241 DYJ393212:DYJ393241 EIF393212:EIF393241 ESB393212:ESB393241 FBX393212:FBX393241 FLT393212:FLT393241 FVP393212:FVP393241 GFL393212:GFL393241 GPH393212:GPH393241 GZD393212:GZD393241 HIZ393212:HIZ393241 HSV393212:HSV393241 ICR393212:ICR393241 IMN393212:IMN393241 IWJ393212:IWJ393241 JGF393212:JGF393241 JQB393212:JQB393241 JZX393212:JZX393241 KJT393212:KJT393241 KTP393212:KTP393241 LDL393212:LDL393241 LNH393212:LNH393241 LXD393212:LXD393241 MGZ393212:MGZ393241 MQV393212:MQV393241 NAR393212:NAR393241 NKN393212:NKN393241 NUJ393212:NUJ393241 OEF393212:OEF393241 OOB393212:OOB393241 OXX393212:OXX393241 PHT393212:PHT393241 PRP393212:PRP393241 QBL393212:QBL393241 QLH393212:QLH393241 QVD393212:QVD393241 REZ393212:REZ393241 ROV393212:ROV393241 RYR393212:RYR393241 SIN393212:SIN393241 SSJ393212:SSJ393241 TCF393212:TCF393241 TMB393212:TMB393241 TVX393212:TVX393241 UFT393212:UFT393241 UPP393212:UPP393241 UZL393212:UZL393241 VJH393212:VJH393241 VTD393212:VTD393241 WCZ393212:WCZ393241 WMV393212:WMV393241 AJ458748:AJ458777 KF458748:KF458777 UB458748:UB458777 ADX458748:ADX458777 ANT458748:ANT458777 AXP458748:AXP458777 BHL458748:BHL458777 BRH458748:BRH458777 CBD458748:CBD458777 CKZ458748:CKZ458777 CUV458748:CUV458777 DER458748:DER458777 DON458748:DON458777 DYJ458748:DYJ458777 EIF458748:EIF458777 ESB458748:ESB458777 FBX458748:FBX458777 FLT458748:FLT458777 FVP458748:FVP458777 GFL458748:GFL458777 GPH458748:GPH458777 GZD458748:GZD458777 HIZ458748:HIZ458777 HSV458748:HSV458777 ICR458748:ICR458777 IMN458748:IMN458777 IWJ458748:IWJ458777 JGF458748:JGF458777 JQB458748:JQB458777 JZX458748:JZX458777 KJT458748:KJT458777 KTP458748:KTP458777 LDL458748:LDL458777 LNH458748:LNH458777 LXD458748:LXD458777 MGZ458748:MGZ458777 MQV458748:MQV458777 NAR458748:NAR458777 NKN458748:NKN458777 NUJ458748:NUJ458777 OEF458748:OEF458777 OOB458748:OOB458777 OXX458748:OXX458777 PHT458748:PHT458777 PRP458748:PRP458777 QBL458748:QBL458777 QLH458748:QLH458777 QVD458748:QVD458777 REZ458748:REZ458777 ROV458748:ROV458777 RYR458748:RYR458777 SIN458748:SIN458777 SSJ458748:SSJ458777 TCF458748:TCF458777 TMB458748:TMB458777 TVX458748:TVX458777 UFT458748:UFT458777 UPP458748:UPP458777 UZL458748:UZL458777 VJH458748:VJH458777 VTD458748:VTD458777 WCZ458748:WCZ458777 WMV458748:WMV458777 AJ524284:AJ524313 KF524284:KF524313 UB524284:UB524313 ADX524284:ADX524313 ANT524284:ANT524313 AXP524284:AXP524313 BHL524284:BHL524313 BRH524284:BRH524313 CBD524284:CBD524313 CKZ524284:CKZ524313 CUV524284:CUV524313 DER524284:DER524313 DON524284:DON524313 DYJ524284:DYJ524313 EIF524284:EIF524313 ESB524284:ESB524313 FBX524284:FBX524313 FLT524284:FLT524313 FVP524284:FVP524313 GFL524284:GFL524313 GPH524284:GPH524313 GZD524284:GZD524313 HIZ524284:HIZ524313 HSV524284:HSV524313 ICR524284:ICR524313 IMN524284:IMN524313 IWJ524284:IWJ524313 JGF524284:JGF524313 JQB524284:JQB524313 JZX524284:JZX524313 KJT524284:KJT524313 KTP524284:KTP524313 LDL524284:LDL524313 LNH524284:LNH524313 LXD524284:LXD524313 MGZ524284:MGZ524313 MQV524284:MQV524313 NAR524284:NAR524313 NKN524284:NKN524313 NUJ524284:NUJ524313 OEF524284:OEF524313 OOB524284:OOB524313 OXX524284:OXX524313 PHT524284:PHT524313 PRP524284:PRP524313 QBL524284:QBL524313 QLH524284:QLH524313 QVD524284:QVD524313 REZ524284:REZ524313 ROV524284:ROV524313 RYR524284:RYR524313 SIN524284:SIN524313 SSJ524284:SSJ524313 TCF524284:TCF524313 TMB524284:TMB524313 TVX524284:TVX524313 UFT524284:UFT524313 UPP524284:UPP524313 UZL524284:UZL524313 VJH524284:VJH524313 VTD524284:VTD524313 WCZ524284:WCZ524313 WMV524284:WMV524313 AJ589820:AJ589849 KF589820:KF589849 UB589820:UB589849 ADX589820:ADX589849 ANT589820:ANT589849 AXP589820:AXP589849 BHL589820:BHL589849 BRH589820:BRH589849 CBD589820:CBD589849 CKZ589820:CKZ589849 CUV589820:CUV589849 DER589820:DER589849 DON589820:DON589849 DYJ589820:DYJ589849 EIF589820:EIF589849 ESB589820:ESB589849 FBX589820:FBX589849 FLT589820:FLT589849 FVP589820:FVP589849 GFL589820:GFL589849 GPH589820:GPH589849 GZD589820:GZD589849 HIZ589820:HIZ589849 HSV589820:HSV589849 ICR589820:ICR589849 IMN589820:IMN589849 IWJ589820:IWJ589849 JGF589820:JGF589849 JQB589820:JQB589849 JZX589820:JZX589849 KJT589820:KJT589849 KTP589820:KTP589849 LDL589820:LDL589849 LNH589820:LNH589849 LXD589820:LXD589849 MGZ589820:MGZ589849 MQV589820:MQV589849 NAR589820:NAR589849 NKN589820:NKN589849 NUJ589820:NUJ589849 OEF589820:OEF589849 OOB589820:OOB589849 OXX589820:OXX589849 PHT589820:PHT589849 PRP589820:PRP589849 QBL589820:QBL589849 QLH589820:QLH589849 QVD589820:QVD589849 REZ589820:REZ589849 ROV589820:ROV589849 RYR589820:RYR589849 SIN589820:SIN589849 SSJ589820:SSJ589849 TCF589820:TCF589849 TMB589820:TMB589849 TVX589820:TVX589849 UFT589820:UFT589849 UPP589820:UPP589849 UZL589820:UZL589849 VJH589820:VJH589849 VTD589820:VTD589849 WCZ589820:WCZ589849 WMV589820:WMV589849 AJ655356:AJ655385 KF655356:KF655385 UB655356:UB655385 ADX655356:ADX655385 ANT655356:ANT655385 AXP655356:AXP655385 BHL655356:BHL655385 BRH655356:BRH655385 CBD655356:CBD655385 CKZ655356:CKZ655385 CUV655356:CUV655385 DER655356:DER655385 DON655356:DON655385 DYJ655356:DYJ655385 EIF655356:EIF655385 ESB655356:ESB655385 FBX655356:FBX655385 FLT655356:FLT655385 FVP655356:FVP655385 GFL655356:GFL655385 GPH655356:GPH655385 GZD655356:GZD655385 HIZ655356:HIZ655385 HSV655356:HSV655385 ICR655356:ICR655385 IMN655356:IMN655385 IWJ655356:IWJ655385 JGF655356:JGF655385 JQB655356:JQB655385 JZX655356:JZX655385 KJT655356:KJT655385 KTP655356:KTP655385 LDL655356:LDL655385 LNH655356:LNH655385 LXD655356:LXD655385 MGZ655356:MGZ655385 MQV655356:MQV655385 NAR655356:NAR655385 NKN655356:NKN655385 NUJ655356:NUJ655385 OEF655356:OEF655385 OOB655356:OOB655385 OXX655356:OXX655385 PHT655356:PHT655385 PRP655356:PRP655385 QBL655356:QBL655385 QLH655356:QLH655385 QVD655356:QVD655385 REZ655356:REZ655385 ROV655356:ROV655385 RYR655356:RYR655385 SIN655356:SIN655385 SSJ655356:SSJ655385 TCF655356:TCF655385 TMB655356:TMB655385 TVX655356:TVX655385 UFT655356:UFT655385 UPP655356:UPP655385 UZL655356:UZL655385 VJH655356:VJH655385 VTD655356:VTD655385 WCZ655356:WCZ655385 WMV655356:WMV655385 AJ720892:AJ720921 KF720892:KF720921 UB720892:UB720921 ADX720892:ADX720921 ANT720892:ANT720921 AXP720892:AXP720921 BHL720892:BHL720921 BRH720892:BRH720921 CBD720892:CBD720921 CKZ720892:CKZ720921 CUV720892:CUV720921 DER720892:DER720921 DON720892:DON720921 DYJ720892:DYJ720921 EIF720892:EIF720921 ESB720892:ESB720921 FBX720892:FBX720921 FLT720892:FLT720921 FVP720892:FVP720921 GFL720892:GFL720921 GPH720892:GPH720921 GZD720892:GZD720921 HIZ720892:HIZ720921 HSV720892:HSV720921 ICR720892:ICR720921 IMN720892:IMN720921 IWJ720892:IWJ720921 JGF720892:JGF720921 JQB720892:JQB720921 JZX720892:JZX720921 KJT720892:KJT720921 KTP720892:KTP720921 LDL720892:LDL720921 LNH720892:LNH720921 LXD720892:LXD720921 MGZ720892:MGZ720921 MQV720892:MQV720921 NAR720892:NAR720921 NKN720892:NKN720921 NUJ720892:NUJ720921 OEF720892:OEF720921 OOB720892:OOB720921 OXX720892:OXX720921 PHT720892:PHT720921 PRP720892:PRP720921 QBL720892:QBL720921 QLH720892:QLH720921 QVD720892:QVD720921 REZ720892:REZ720921 ROV720892:ROV720921 RYR720892:RYR720921 SIN720892:SIN720921 SSJ720892:SSJ720921 TCF720892:TCF720921 TMB720892:TMB720921 TVX720892:TVX720921 UFT720892:UFT720921 UPP720892:UPP720921 UZL720892:UZL720921 VJH720892:VJH720921 VTD720892:VTD720921 WCZ720892:WCZ720921 WMV720892:WMV720921 AJ786428:AJ786457 KF786428:KF786457 UB786428:UB786457 ADX786428:ADX786457 ANT786428:ANT786457 AXP786428:AXP786457 BHL786428:BHL786457 BRH786428:BRH786457 CBD786428:CBD786457 CKZ786428:CKZ786457 CUV786428:CUV786457 DER786428:DER786457 DON786428:DON786457 DYJ786428:DYJ786457 EIF786428:EIF786457 ESB786428:ESB786457 FBX786428:FBX786457 FLT786428:FLT786457 FVP786428:FVP786457 GFL786428:GFL786457 GPH786428:GPH786457 GZD786428:GZD786457 HIZ786428:HIZ786457 HSV786428:HSV786457 ICR786428:ICR786457 IMN786428:IMN786457 IWJ786428:IWJ786457 JGF786428:JGF786457 JQB786428:JQB786457 JZX786428:JZX786457 KJT786428:KJT786457 KTP786428:KTP786457 LDL786428:LDL786457 LNH786428:LNH786457 LXD786428:LXD786457 MGZ786428:MGZ786457 MQV786428:MQV786457 NAR786428:NAR786457 NKN786428:NKN786457 NUJ786428:NUJ786457 OEF786428:OEF786457 OOB786428:OOB786457 OXX786428:OXX786457 PHT786428:PHT786457 PRP786428:PRP786457 QBL786428:QBL786457 QLH786428:QLH786457 QVD786428:QVD786457 REZ786428:REZ786457 ROV786428:ROV786457 RYR786428:RYR786457 SIN786428:SIN786457 SSJ786428:SSJ786457 TCF786428:TCF786457 TMB786428:TMB786457 TVX786428:TVX786457 UFT786428:UFT786457 UPP786428:UPP786457 UZL786428:UZL786457 VJH786428:VJH786457 VTD786428:VTD786457 WCZ786428:WCZ786457 WMV786428:WMV786457 AJ851964:AJ851993 KF851964:KF851993 UB851964:UB851993 ADX851964:ADX851993 ANT851964:ANT851993 AXP851964:AXP851993 BHL851964:BHL851993 BRH851964:BRH851993 CBD851964:CBD851993 CKZ851964:CKZ851993 CUV851964:CUV851993 DER851964:DER851993 DON851964:DON851993 DYJ851964:DYJ851993 EIF851964:EIF851993 ESB851964:ESB851993 FBX851964:FBX851993 FLT851964:FLT851993 FVP851964:FVP851993 GFL851964:GFL851993 GPH851964:GPH851993 GZD851964:GZD851993 HIZ851964:HIZ851993 HSV851964:HSV851993 ICR851964:ICR851993 IMN851964:IMN851993 IWJ851964:IWJ851993 JGF851964:JGF851993 JQB851964:JQB851993 JZX851964:JZX851993 KJT851964:KJT851993 KTP851964:KTP851993 LDL851964:LDL851993 LNH851964:LNH851993 LXD851964:LXD851993 MGZ851964:MGZ851993 MQV851964:MQV851993 NAR851964:NAR851993 NKN851964:NKN851993 NUJ851964:NUJ851993 OEF851964:OEF851993 OOB851964:OOB851993 OXX851964:OXX851993 PHT851964:PHT851993 PRP851964:PRP851993 QBL851964:QBL851993 QLH851964:QLH851993 QVD851964:QVD851993 REZ851964:REZ851993 ROV851964:ROV851993 RYR851964:RYR851993 SIN851964:SIN851993 SSJ851964:SSJ851993 TCF851964:TCF851993 TMB851964:TMB851993 TVX851964:TVX851993 UFT851964:UFT851993 UPP851964:UPP851993 UZL851964:UZL851993 VJH851964:VJH851993 VTD851964:VTD851993 WCZ851964:WCZ851993 WMV851964:WMV851993 AJ917500:AJ917529 KF917500:KF917529 UB917500:UB917529 ADX917500:ADX917529 ANT917500:ANT917529 AXP917500:AXP917529 BHL917500:BHL917529 BRH917500:BRH917529 CBD917500:CBD917529 CKZ917500:CKZ917529 CUV917500:CUV917529 DER917500:DER917529 DON917500:DON917529 DYJ917500:DYJ917529 EIF917500:EIF917529 ESB917500:ESB917529 FBX917500:FBX917529 FLT917500:FLT917529 FVP917500:FVP917529 GFL917500:GFL917529 GPH917500:GPH917529 GZD917500:GZD917529 HIZ917500:HIZ917529 HSV917500:HSV917529 ICR917500:ICR917529 IMN917500:IMN917529 IWJ917500:IWJ917529 JGF917500:JGF917529 JQB917500:JQB917529 JZX917500:JZX917529 KJT917500:KJT917529 KTP917500:KTP917529 LDL917500:LDL917529 LNH917500:LNH917529 LXD917500:LXD917529 MGZ917500:MGZ917529 MQV917500:MQV917529 NAR917500:NAR917529 NKN917500:NKN917529 NUJ917500:NUJ917529 OEF917500:OEF917529 OOB917500:OOB917529 OXX917500:OXX917529 PHT917500:PHT917529 PRP917500:PRP917529 QBL917500:QBL917529 QLH917500:QLH917529 QVD917500:QVD917529 REZ917500:REZ917529 ROV917500:ROV917529 RYR917500:RYR917529 SIN917500:SIN917529 SSJ917500:SSJ917529 TCF917500:TCF917529 TMB917500:TMB917529 TVX917500:TVX917529 UFT917500:UFT917529 UPP917500:UPP917529 UZL917500:UZL917529 VJH917500:VJH917529 VTD917500:VTD917529 WCZ917500:WCZ917529 WMV917500:WMV917529 AJ983036:AJ983065 KF983036:KF983065 UB983036:UB983065 ADX983036:ADX983065 ANT983036:ANT983065 AXP983036:AXP983065 BHL983036:BHL983065 BRH983036:BRH983065 CBD983036:CBD983065 CKZ983036:CKZ983065 CUV983036:CUV983065 DER983036:DER983065 DON983036:DON983065 DYJ983036:DYJ983065 EIF983036:EIF983065 ESB983036:ESB983065 FBX983036:FBX983065 FLT983036:FLT983065 FVP983036:FVP983065 GFL983036:GFL983065 GPH983036:GPH983065 GZD983036:GZD983065 HIZ983036:HIZ983065 HSV983036:HSV983065 ICR983036:ICR983065 IMN983036:IMN983065 IWJ983036:IWJ983065 JGF983036:JGF983065 JQB983036:JQB983065 JZX983036:JZX983065 KJT983036:KJT983065 KTP983036:KTP983065 LDL983036:LDL983065 LNH983036:LNH983065 LXD983036:LXD983065 MGZ983036:MGZ983065 MQV983036:MQV983065 NAR983036:NAR983065 NKN983036:NKN983065 NUJ983036:NUJ983065 OEF983036:OEF983065 OOB983036:OOB983065 OXX983036:OXX983065 PHT983036:PHT983065 PRP983036:PRP983065 QBL983036:QBL983065 QLH983036:QLH983065 QVD983036:QVD983065 REZ983036:REZ983065 ROV983036:ROV983065 RYR983036:RYR983065 SIN983036:SIN983065 SSJ983036:SSJ983065 TCF983036:TCF983065 TMB983036:TMB983065 TVX983036:TVX983065 UFT983036:UFT983065 UPP983036:UPP983065 UZL983036:UZL983065 VJH983036:VJH983065 VTD983036:VTD983065 WCZ983036:WCZ983065 AF6:AF29 KB6:KB29 TX6:TX29 ADT6:ADT29 ANP6:ANP29 AXL6:AXL29 BHH6:BHH29 BRD6:BRD29 CAZ6:CAZ29 CKV6:CKV29 CUR6:CUR29 DEN6:DEN29 DOJ6:DOJ29 DYF6:DYF29 EIB6:EIB29 ERX6:ERX29 FBT6:FBT29 FLP6:FLP29 FVL6:FVL29 GFH6:GFH29 GPD6:GPD29 GYZ6:GYZ29 HIV6:HIV29 HSR6:HSR29 ICN6:ICN29 IMJ6:IMJ29 IWF6:IWF29 JGB6:JGB29 JPX6:JPX29 JZT6:JZT29 KJP6:KJP29 KTL6:KTL29 LDH6:LDH29 LND6:LND29 LWZ6:LWZ29 MGV6:MGV29 MQR6:MQR29 NAN6:NAN29 NKJ6:NKJ29 NUF6:NUF29 OEB6:OEB29 ONX6:ONX29 OXT6:OXT29 PHP6:PHP29 PRL6:PRL29 QBH6:QBH29 QLD6:QLD29 QUZ6:QUZ29 REV6:REV29 ROR6:ROR29 RYN6:RYN29 SIJ6:SIJ29 SSF6:SSF29 TCB6:TCB29 TLX6:TLX29 TVT6:TVT29 UFP6:UFP29 UPL6:UPL29 UZH6:UZH29 VJD6:VJD29 WMR6:WMR29 VSZ6:VSZ29 WCV6:WCV29" xr:uid="{855F6B68-028B-4980-B22A-8A39AD64CF66}">
      <formula1>"สมเด็จ, มานพ, นิคม, คลองเตย,"</formula1>
    </dataValidation>
    <dataValidation type="list" allowBlank="1" showInputMessage="1" showErrorMessage="1" sqref="WMU983036:WMU983065 AI65532:AI65561 KE65532:KE65561 UA65532:UA65561 ADW65532:ADW65561 ANS65532:ANS65561 AXO65532:AXO65561 BHK65532:BHK65561 BRG65532:BRG65561 CBC65532:CBC65561 CKY65532:CKY65561 CUU65532:CUU65561 DEQ65532:DEQ65561 DOM65532:DOM65561 DYI65532:DYI65561 EIE65532:EIE65561 ESA65532:ESA65561 FBW65532:FBW65561 FLS65532:FLS65561 FVO65532:FVO65561 GFK65532:GFK65561 GPG65532:GPG65561 GZC65532:GZC65561 HIY65532:HIY65561 HSU65532:HSU65561 ICQ65532:ICQ65561 IMM65532:IMM65561 IWI65532:IWI65561 JGE65532:JGE65561 JQA65532:JQA65561 JZW65532:JZW65561 KJS65532:KJS65561 KTO65532:KTO65561 LDK65532:LDK65561 LNG65532:LNG65561 LXC65532:LXC65561 MGY65532:MGY65561 MQU65532:MQU65561 NAQ65532:NAQ65561 NKM65532:NKM65561 NUI65532:NUI65561 OEE65532:OEE65561 OOA65532:OOA65561 OXW65532:OXW65561 PHS65532:PHS65561 PRO65532:PRO65561 QBK65532:QBK65561 QLG65532:QLG65561 QVC65532:QVC65561 REY65532:REY65561 ROU65532:ROU65561 RYQ65532:RYQ65561 SIM65532:SIM65561 SSI65532:SSI65561 TCE65532:TCE65561 TMA65532:TMA65561 TVW65532:TVW65561 UFS65532:UFS65561 UPO65532:UPO65561 UZK65532:UZK65561 VJG65532:VJG65561 VTC65532:VTC65561 WCY65532:WCY65561 WMU65532:WMU65561 AI131068:AI131097 KE131068:KE131097 UA131068:UA131097 ADW131068:ADW131097 ANS131068:ANS131097 AXO131068:AXO131097 BHK131068:BHK131097 BRG131068:BRG131097 CBC131068:CBC131097 CKY131068:CKY131097 CUU131068:CUU131097 DEQ131068:DEQ131097 DOM131068:DOM131097 DYI131068:DYI131097 EIE131068:EIE131097 ESA131068:ESA131097 FBW131068:FBW131097 FLS131068:FLS131097 FVO131068:FVO131097 GFK131068:GFK131097 GPG131068:GPG131097 GZC131068:GZC131097 HIY131068:HIY131097 HSU131068:HSU131097 ICQ131068:ICQ131097 IMM131068:IMM131097 IWI131068:IWI131097 JGE131068:JGE131097 JQA131068:JQA131097 JZW131068:JZW131097 KJS131068:KJS131097 KTO131068:KTO131097 LDK131068:LDK131097 LNG131068:LNG131097 LXC131068:LXC131097 MGY131068:MGY131097 MQU131068:MQU131097 NAQ131068:NAQ131097 NKM131068:NKM131097 NUI131068:NUI131097 OEE131068:OEE131097 OOA131068:OOA131097 OXW131068:OXW131097 PHS131068:PHS131097 PRO131068:PRO131097 QBK131068:QBK131097 QLG131068:QLG131097 QVC131068:QVC131097 REY131068:REY131097 ROU131068:ROU131097 RYQ131068:RYQ131097 SIM131068:SIM131097 SSI131068:SSI131097 TCE131068:TCE131097 TMA131068:TMA131097 TVW131068:TVW131097 UFS131068:UFS131097 UPO131068:UPO131097 UZK131068:UZK131097 VJG131068:VJG131097 VTC131068:VTC131097 WCY131068:WCY131097 WMU131068:WMU131097 AI196604:AI196633 KE196604:KE196633 UA196604:UA196633 ADW196604:ADW196633 ANS196604:ANS196633 AXO196604:AXO196633 BHK196604:BHK196633 BRG196604:BRG196633 CBC196604:CBC196633 CKY196604:CKY196633 CUU196604:CUU196633 DEQ196604:DEQ196633 DOM196604:DOM196633 DYI196604:DYI196633 EIE196604:EIE196633 ESA196604:ESA196633 FBW196604:FBW196633 FLS196604:FLS196633 FVO196604:FVO196633 GFK196604:GFK196633 GPG196604:GPG196633 GZC196604:GZC196633 HIY196604:HIY196633 HSU196604:HSU196633 ICQ196604:ICQ196633 IMM196604:IMM196633 IWI196604:IWI196633 JGE196604:JGE196633 JQA196604:JQA196633 JZW196604:JZW196633 KJS196604:KJS196633 KTO196604:KTO196633 LDK196604:LDK196633 LNG196604:LNG196633 LXC196604:LXC196633 MGY196604:MGY196633 MQU196604:MQU196633 NAQ196604:NAQ196633 NKM196604:NKM196633 NUI196604:NUI196633 OEE196604:OEE196633 OOA196604:OOA196633 OXW196604:OXW196633 PHS196604:PHS196633 PRO196604:PRO196633 QBK196604:QBK196633 QLG196604:QLG196633 QVC196604:QVC196633 REY196604:REY196633 ROU196604:ROU196633 RYQ196604:RYQ196633 SIM196604:SIM196633 SSI196604:SSI196633 TCE196604:TCE196633 TMA196604:TMA196633 TVW196604:TVW196633 UFS196604:UFS196633 UPO196604:UPO196633 UZK196604:UZK196633 VJG196604:VJG196633 VTC196604:VTC196633 WCY196604:WCY196633 WMU196604:WMU196633 AI262140:AI262169 KE262140:KE262169 UA262140:UA262169 ADW262140:ADW262169 ANS262140:ANS262169 AXO262140:AXO262169 BHK262140:BHK262169 BRG262140:BRG262169 CBC262140:CBC262169 CKY262140:CKY262169 CUU262140:CUU262169 DEQ262140:DEQ262169 DOM262140:DOM262169 DYI262140:DYI262169 EIE262140:EIE262169 ESA262140:ESA262169 FBW262140:FBW262169 FLS262140:FLS262169 FVO262140:FVO262169 GFK262140:GFK262169 GPG262140:GPG262169 GZC262140:GZC262169 HIY262140:HIY262169 HSU262140:HSU262169 ICQ262140:ICQ262169 IMM262140:IMM262169 IWI262140:IWI262169 JGE262140:JGE262169 JQA262140:JQA262169 JZW262140:JZW262169 KJS262140:KJS262169 KTO262140:KTO262169 LDK262140:LDK262169 LNG262140:LNG262169 LXC262140:LXC262169 MGY262140:MGY262169 MQU262140:MQU262169 NAQ262140:NAQ262169 NKM262140:NKM262169 NUI262140:NUI262169 OEE262140:OEE262169 OOA262140:OOA262169 OXW262140:OXW262169 PHS262140:PHS262169 PRO262140:PRO262169 QBK262140:QBK262169 QLG262140:QLG262169 QVC262140:QVC262169 REY262140:REY262169 ROU262140:ROU262169 RYQ262140:RYQ262169 SIM262140:SIM262169 SSI262140:SSI262169 TCE262140:TCE262169 TMA262140:TMA262169 TVW262140:TVW262169 UFS262140:UFS262169 UPO262140:UPO262169 UZK262140:UZK262169 VJG262140:VJG262169 VTC262140:VTC262169 WCY262140:WCY262169 WMU262140:WMU262169 AI327676:AI327705 KE327676:KE327705 UA327676:UA327705 ADW327676:ADW327705 ANS327676:ANS327705 AXO327676:AXO327705 BHK327676:BHK327705 BRG327676:BRG327705 CBC327676:CBC327705 CKY327676:CKY327705 CUU327676:CUU327705 DEQ327676:DEQ327705 DOM327676:DOM327705 DYI327676:DYI327705 EIE327676:EIE327705 ESA327676:ESA327705 FBW327676:FBW327705 FLS327676:FLS327705 FVO327676:FVO327705 GFK327676:GFK327705 GPG327676:GPG327705 GZC327676:GZC327705 HIY327676:HIY327705 HSU327676:HSU327705 ICQ327676:ICQ327705 IMM327676:IMM327705 IWI327676:IWI327705 JGE327676:JGE327705 JQA327676:JQA327705 JZW327676:JZW327705 KJS327676:KJS327705 KTO327676:KTO327705 LDK327676:LDK327705 LNG327676:LNG327705 LXC327676:LXC327705 MGY327676:MGY327705 MQU327676:MQU327705 NAQ327676:NAQ327705 NKM327676:NKM327705 NUI327676:NUI327705 OEE327676:OEE327705 OOA327676:OOA327705 OXW327676:OXW327705 PHS327676:PHS327705 PRO327676:PRO327705 QBK327676:QBK327705 QLG327676:QLG327705 QVC327676:QVC327705 REY327676:REY327705 ROU327676:ROU327705 RYQ327676:RYQ327705 SIM327676:SIM327705 SSI327676:SSI327705 TCE327676:TCE327705 TMA327676:TMA327705 TVW327676:TVW327705 UFS327676:UFS327705 UPO327676:UPO327705 UZK327676:UZK327705 VJG327676:VJG327705 VTC327676:VTC327705 WCY327676:WCY327705 WMU327676:WMU327705 AI393212:AI393241 KE393212:KE393241 UA393212:UA393241 ADW393212:ADW393241 ANS393212:ANS393241 AXO393212:AXO393241 BHK393212:BHK393241 BRG393212:BRG393241 CBC393212:CBC393241 CKY393212:CKY393241 CUU393212:CUU393241 DEQ393212:DEQ393241 DOM393212:DOM393241 DYI393212:DYI393241 EIE393212:EIE393241 ESA393212:ESA393241 FBW393212:FBW393241 FLS393212:FLS393241 FVO393212:FVO393241 GFK393212:GFK393241 GPG393212:GPG393241 GZC393212:GZC393241 HIY393212:HIY393241 HSU393212:HSU393241 ICQ393212:ICQ393241 IMM393212:IMM393241 IWI393212:IWI393241 JGE393212:JGE393241 JQA393212:JQA393241 JZW393212:JZW393241 KJS393212:KJS393241 KTO393212:KTO393241 LDK393212:LDK393241 LNG393212:LNG393241 LXC393212:LXC393241 MGY393212:MGY393241 MQU393212:MQU393241 NAQ393212:NAQ393241 NKM393212:NKM393241 NUI393212:NUI393241 OEE393212:OEE393241 OOA393212:OOA393241 OXW393212:OXW393241 PHS393212:PHS393241 PRO393212:PRO393241 QBK393212:QBK393241 QLG393212:QLG393241 QVC393212:QVC393241 REY393212:REY393241 ROU393212:ROU393241 RYQ393212:RYQ393241 SIM393212:SIM393241 SSI393212:SSI393241 TCE393212:TCE393241 TMA393212:TMA393241 TVW393212:TVW393241 UFS393212:UFS393241 UPO393212:UPO393241 UZK393212:UZK393241 VJG393212:VJG393241 VTC393212:VTC393241 WCY393212:WCY393241 WMU393212:WMU393241 AI458748:AI458777 KE458748:KE458777 UA458748:UA458777 ADW458748:ADW458777 ANS458748:ANS458777 AXO458748:AXO458777 BHK458748:BHK458777 BRG458748:BRG458777 CBC458748:CBC458777 CKY458748:CKY458777 CUU458748:CUU458777 DEQ458748:DEQ458777 DOM458748:DOM458777 DYI458748:DYI458777 EIE458748:EIE458777 ESA458748:ESA458777 FBW458748:FBW458777 FLS458748:FLS458777 FVO458748:FVO458777 GFK458748:GFK458777 GPG458748:GPG458777 GZC458748:GZC458777 HIY458748:HIY458777 HSU458748:HSU458777 ICQ458748:ICQ458777 IMM458748:IMM458777 IWI458748:IWI458777 JGE458748:JGE458777 JQA458748:JQA458777 JZW458748:JZW458777 KJS458748:KJS458777 KTO458748:KTO458777 LDK458748:LDK458777 LNG458748:LNG458777 LXC458748:LXC458777 MGY458748:MGY458777 MQU458748:MQU458777 NAQ458748:NAQ458777 NKM458748:NKM458777 NUI458748:NUI458777 OEE458748:OEE458777 OOA458748:OOA458777 OXW458748:OXW458777 PHS458748:PHS458777 PRO458748:PRO458777 QBK458748:QBK458777 QLG458748:QLG458777 QVC458748:QVC458777 REY458748:REY458777 ROU458748:ROU458777 RYQ458748:RYQ458777 SIM458748:SIM458777 SSI458748:SSI458777 TCE458748:TCE458777 TMA458748:TMA458777 TVW458748:TVW458777 UFS458748:UFS458777 UPO458748:UPO458777 UZK458748:UZK458777 VJG458748:VJG458777 VTC458748:VTC458777 WCY458748:WCY458777 WMU458748:WMU458777 AI524284:AI524313 KE524284:KE524313 UA524284:UA524313 ADW524284:ADW524313 ANS524284:ANS524313 AXO524284:AXO524313 BHK524284:BHK524313 BRG524284:BRG524313 CBC524284:CBC524313 CKY524284:CKY524313 CUU524284:CUU524313 DEQ524284:DEQ524313 DOM524284:DOM524313 DYI524284:DYI524313 EIE524284:EIE524313 ESA524284:ESA524313 FBW524284:FBW524313 FLS524284:FLS524313 FVO524284:FVO524313 GFK524284:GFK524313 GPG524284:GPG524313 GZC524284:GZC524313 HIY524284:HIY524313 HSU524284:HSU524313 ICQ524284:ICQ524313 IMM524284:IMM524313 IWI524284:IWI524313 JGE524284:JGE524313 JQA524284:JQA524313 JZW524284:JZW524313 KJS524284:KJS524313 KTO524284:KTO524313 LDK524284:LDK524313 LNG524284:LNG524313 LXC524284:LXC524313 MGY524284:MGY524313 MQU524284:MQU524313 NAQ524284:NAQ524313 NKM524284:NKM524313 NUI524284:NUI524313 OEE524284:OEE524313 OOA524284:OOA524313 OXW524284:OXW524313 PHS524284:PHS524313 PRO524284:PRO524313 QBK524284:QBK524313 QLG524284:QLG524313 QVC524284:QVC524313 REY524284:REY524313 ROU524284:ROU524313 RYQ524284:RYQ524313 SIM524284:SIM524313 SSI524284:SSI524313 TCE524284:TCE524313 TMA524284:TMA524313 TVW524284:TVW524313 UFS524284:UFS524313 UPO524284:UPO524313 UZK524284:UZK524313 VJG524284:VJG524313 VTC524284:VTC524313 WCY524284:WCY524313 WMU524284:WMU524313 AI589820:AI589849 KE589820:KE589849 UA589820:UA589849 ADW589820:ADW589849 ANS589820:ANS589849 AXO589820:AXO589849 BHK589820:BHK589849 BRG589820:BRG589849 CBC589820:CBC589849 CKY589820:CKY589849 CUU589820:CUU589849 DEQ589820:DEQ589849 DOM589820:DOM589849 DYI589820:DYI589849 EIE589820:EIE589849 ESA589820:ESA589849 FBW589820:FBW589849 FLS589820:FLS589849 FVO589820:FVO589849 GFK589820:GFK589849 GPG589820:GPG589849 GZC589820:GZC589849 HIY589820:HIY589849 HSU589820:HSU589849 ICQ589820:ICQ589849 IMM589820:IMM589849 IWI589820:IWI589849 JGE589820:JGE589849 JQA589820:JQA589849 JZW589820:JZW589849 KJS589820:KJS589849 KTO589820:KTO589849 LDK589820:LDK589849 LNG589820:LNG589849 LXC589820:LXC589849 MGY589820:MGY589849 MQU589820:MQU589849 NAQ589820:NAQ589849 NKM589820:NKM589849 NUI589820:NUI589849 OEE589820:OEE589849 OOA589820:OOA589849 OXW589820:OXW589849 PHS589820:PHS589849 PRO589820:PRO589849 QBK589820:QBK589849 QLG589820:QLG589849 QVC589820:QVC589849 REY589820:REY589849 ROU589820:ROU589849 RYQ589820:RYQ589849 SIM589820:SIM589849 SSI589820:SSI589849 TCE589820:TCE589849 TMA589820:TMA589849 TVW589820:TVW589849 UFS589820:UFS589849 UPO589820:UPO589849 UZK589820:UZK589849 VJG589820:VJG589849 VTC589820:VTC589849 WCY589820:WCY589849 WMU589820:WMU589849 AI655356:AI655385 KE655356:KE655385 UA655356:UA655385 ADW655356:ADW655385 ANS655356:ANS655385 AXO655356:AXO655385 BHK655356:BHK655385 BRG655356:BRG655385 CBC655356:CBC655385 CKY655356:CKY655385 CUU655356:CUU655385 DEQ655356:DEQ655385 DOM655356:DOM655385 DYI655356:DYI655385 EIE655356:EIE655385 ESA655356:ESA655385 FBW655356:FBW655385 FLS655356:FLS655385 FVO655356:FVO655385 GFK655356:GFK655385 GPG655356:GPG655385 GZC655356:GZC655385 HIY655356:HIY655385 HSU655356:HSU655385 ICQ655356:ICQ655385 IMM655356:IMM655385 IWI655356:IWI655385 JGE655356:JGE655385 JQA655356:JQA655385 JZW655356:JZW655385 KJS655356:KJS655385 KTO655356:KTO655385 LDK655356:LDK655385 LNG655356:LNG655385 LXC655356:LXC655385 MGY655356:MGY655385 MQU655356:MQU655385 NAQ655356:NAQ655385 NKM655356:NKM655385 NUI655356:NUI655385 OEE655356:OEE655385 OOA655356:OOA655385 OXW655356:OXW655385 PHS655356:PHS655385 PRO655356:PRO655385 QBK655356:QBK655385 QLG655356:QLG655385 QVC655356:QVC655385 REY655356:REY655385 ROU655356:ROU655385 RYQ655356:RYQ655385 SIM655356:SIM655385 SSI655356:SSI655385 TCE655356:TCE655385 TMA655356:TMA655385 TVW655356:TVW655385 UFS655356:UFS655385 UPO655356:UPO655385 UZK655356:UZK655385 VJG655356:VJG655385 VTC655356:VTC655385 WCY655356:WCY655385 WMU655356:WMU655385 AI720892:AI720921 KE720892:KE720921 UA720892:UA720921 ADW720892:ADW720921 ANS720892:ANS720921 AXO720892:AXO720921 BHK720892:BHK720921 BRG720892:BRG720921 CBC720892:CBC720921 CKY720892:CKY720921 CUU720892:CUU720921 DEQ720892:DEQ720921 DOM720892:DOM720921 DYI720892:DYI720921 EIE720892:EIE720921 ESA720892:ESA720921 FBW720892:FBW720921 FLS720892:FLS720921 FVO720892:FVO720921 GFK720892:GFK720921 GPG720892:GPG720921 GZC720892:GZC720921 HIY720892:HIY720921 HSU720892:HSU720921 ICQ720892:ICQ720921 IMM720892:IMM720921 IWI720892:IWI720921 JGE720892:JGE720921 JQA720892:JQA720921 JZW720892:JZW720921 KJS720892:KJS720921 KTO720892:KTO720921 LDK720892:LDK720921 LNG720892:LNG720921 LXC720892:LXC720921 MGY720892:MGY720921 MQU720892:MQU720921 NAQ720892:NAQ720921 NKM720892:NKM720921 NUI720892:NUI720921 OEE720892:OEE720921 OOA720892:OOA720921 OXW720892:OXW720921 PHS720892:PHS720921 PRO720892:PRO720921 QBK720892:QBK720921 QLG720892:QLG720921 QVC720892:QVC720921 REY720892:REY720921 ROU720892:ROU720921 RYQ720892:RYQ720921 SIM720892:SIM720921 SSI720892:SSI720921 TCE720892:TCE720921 TMA720892:TMA720921 TVW720892:TVW720921 UFS720892:UFS720921 UPO720892:UPO720921 UZK720892:UZK720921 VJG720892:VJG720921 VTC720892:VTC720921 WCY720892:WCY720921 WMU720892:WMU720921 AI786428:AI786457 KE786428:KE786457 UA786428:UA786457 ADW786428:ADW786457 ANS786428:ANS786457 AXO786428:AXO786457 BHK786428:BHK786457 BRG786428:BRG786457 CBC786428:CBC786457 CKY786428:CKY786457 CUU786428:CUU786457 DEQ786428:DEQ786457 DOM786428:DOM786457 DYI786428:DYI786457 EIE786428:EIE786457 ESA786428:ESA786457 FBW786428:FBW786457 FLS786428:FLS786457 FVO786428:FVO786457 GFK786428:GFK786457 GPG786428:GPG786457 GZC786428:GZC786457 HIY786428:HIY786457 HSU786428:HSU786457 ICQ786428:ICQ786457 IMM786428:IMM786457 IWI786428:IWI786457 JGE786428:JGE786457 JQA786428:JQA786457 JZW786428:JZW786457 KJS786428:KJS786457 KTO786428:KTO786457 LDK786428:LDK786457 LNG786428:LNG786457 LXC786428:LXC786457 MGY786428:MGY786457 MQU786428:MQU786457 NAQ786428:NAQ786457 NKM786428:NKM786457 NUI786428:NUI786457 OEE786428:OEE786457 OOA786428:OOA786457 OXW786428:OXW786457 PHS786428:PHS786457 PRO786428:PRO786457 QBK786428:QBK786457 QLG786428:QLG786457 QVC786428:QVC786457 REY786428:REY786457 ROU786428:ROU786457 RYQ786428:RYQ786457 SIM786428:SIM786457 SSI786428:SSI786457 TCE786428:TCE786457 TMA786428:TMA786457 TVW786428:TVW786457 UFS786428:UFS786457 UPO786428:UPO786457 UZK786428:UZK786457 VJG786428:VJG786457 VTC786428:VTC786457 WCY786428:WCY786457 WMU786428:WMU786457 AI851964:AI851993 KE851964:KE851993 UA851964:UA851993 ADW851964:ADW851993 ANS851964:ANS851993 AXO851964:AXO851993 BHK851964:BHK851993 BRG851964:BRG851993 CBC851964:CBC851993 CKY851964:CKY851993 CUU851964:CUU851993 DEQ851964:DEQ851993 DOM851964:DOM851993 DYI851964:DYI851993 EIE851964:EIE851993 ESA851964:ESA851993 FBW851964:FBW851993 FLS851964:FLS851993 FVO851964:FVO851993 GFK851964:GFK851993 GPG851964:GPG851993 GZC851964:GZC851993 HIY851964:HIY851993 HSU851964:HSU851993 ICQ851964:ICQ851993 IMM851964:IMM851993 IWI851964:IWI851993 JGE851964:JGE851993 JQA851964:JQA851993 JZW851964:JZW851993 KJS851964:KJS851993 KTO851964:KTO851993 LDK851964:LDK851993 LNG851964:LNG851993 LXC851964:LXC851993 MGY851964:MGY851993 MQU851964:MQU851993 NAQ851964:NAQ851993 NKM851964:NKM851993 NUI851964:NUI851993 OEE851964:OEE851993 OOA851964:OOA851993 OXW851964:OXW851993 PHS851964:PHS851993 PRO851964:PRO851993 QBK851964:QBK851993 QLG851964:QLG851993 QVC851964:QVC851993 REY851964:REY851993 ROU851964:ROU851993 RYQ851964:RYQ851993 SIM851964:SIM851993 SSI851964:SSI851993 TCE851964:TCE851993 TMA851964:TMA851993 TVW851964:TVW851993 UFS851964:UFS851993 UPO851964:UPO851993 UZK851964:UZK851993 VJG851964:VJG851993 VTC851964:VTC851993 WCY851964:WCY851993 WMU851964:WMU851993 AI917500:AI917529 KE917500:KE917529 UA917500:UA917529 ADW917500:ADW917529 ANS917500:ANS917529 AXO917500:AXO917529 BHK917500:BHK917529 BRG917500:BRG917529 CBC917500:CBC917529 CKY917500:CKY917529 CUU917500:CUU917529 DEQ917500:DEQ917529 DOM917500:DOM917529 DYI917500:DYI917529 EIE917500:EIE917529 ESA917500:ESA917529 FBW917500:FBW917529 FLS917500:FLS917529 FVO917500:FVO917529 GFK917500:GFK917529 GPG917500:GPG917529 GZC917500:GZC917529 HIY917500:HIY917529 HSU917500:HSU917529 ICQ917500:ICQ917529 IMM917500:IMM917529 IWI917500:IWI917529 JGE917500:JGE917529 JQA917500:JQA917529 JZW917500:JZW917529 KJS917500:KJS917529 KTO917500:KTO917529 LDK917500:LDK917529 LNG917500:LNG917529 LXC917500:LXC917529 MGY917500:MGY917529 MQU917500:MQU917529 NAQ917500:NAQ917529 NKM917500:NKM917529 NUI917500:NUI917529 OEE917500:OEE917529 OOA917500:OOA917529 OXW917500:OXW917529 PHS917500:PHS917529 PRO917500:PRO917529 QBK917500:QBK917529 QLG917500:QLG917529 QVC917500:QVC917529 REY917500:REY917529 ROU917500:ROU917529 RYQ917500:RYQ917529 SIM917500:SIM917529 SSI917500:SSI917529 TCE917500:TCE917529 TMA917500:TMA917529 TVW917500:TVW917529 UFS917500:UFS917529 UPO917500:UPO917529 UZK917500:UZK917529 VJG917500:VJG917529 VTC917500:VTC917529 WCY917500:WCY917529 WMU917500:WMU917529 AI983036:AI983065 KE983036:KE983065 UA983036:UA983065 ADW983036:ADW983065 ANS983036:ANS983065 AXO983036:AXO983065 BHK983036:BHK983065 BRG983036:BRG983065 CBC983036:CBC983065 CKY983036:CKY983065 CUU983036:CUU983065 DEQ983036:DEQ983065 DOM983036:DOM983065 DYI983036:DYI983065 EIE983036:EIE983065 ESA983036:ESA983065 FBW983036:FBW983065 FLS983036:FLS983065 FVO983036:FVO983065 GFK983036:GFK983065 GPG983036:GPG983065 GZC983036:GZC983065 HIY983036:HIY983065 HSU983036:HSU983065 ICQ983036:ICQ983065 IMM983036:IMM983065 IWI983036:IWI983065 JGE983036:JGE983065 JQA983036:JQA983065 JZW983036:JZW983065 KJS983036:KJS983065 KTO983036:KTO983065 LDK983036:LDK983065 LNG983036:LNG983065 LXC983036:LXC983065 MGY983036:MGY983065 MQU983036:MQU983065 NAQ983036:NAQ983065 NKM983036:NKM983065 NUI983036:NUI983065 OEE983036:OEE983065 OOA983036:OOA983065 OXW983036:OXW983065 PHS983036:PHS983065 PRO983036:PRO983065 QBK983036:QBK983065 QLG983036:QLG983065 QVC983036:QVC983065 REY983036:REY983065 ROU983036:ROU983065 RYQ983036:RYQ983065 SIM983036:SIM983065 SSI983036:SSI983065 TCE983036:TCE983065 TMA983036:TMA983065 TVW983036:TVW983065 UFS983036:UFS983065 UPO983036:UPO983065 UZK983036:UZK983065 VJG983036:VJG983065 VTC983036:VTC983065 WCY983036:WCY983065 WMQ6:WMQ29 AE6:AE29 KA6:KA29 TW6:TW29 ADS6:ADS29 ANO6:ANO29 AXK6:AXK29 BHG6:BHG29 BRC6:BRC29 CAY6:CAY29 CKU6:CKU29 CUQ6:CUQ29 DEM6:DEM29 DOI6:DOI29 DYE6:DYE29 EIA6:EIA29 ERW6:ERW29 FBS6:FBS29 FLO6:FLO29 FVK6:FVK29 GFG6:GFG29 GPC6:GPC29 GYY6:GYY29 HIU6:HIU29 HSQ6:HSQ29 ICM6:ICM29 IMI6:IMI29 IWE6:IWE29 JGA6:JGA29 JPW6:JPW29 JZS6:JZS29 KJO6:KJO29 KTK6:KTK29 LDG6:LDG29 LNC6:LNC29 LWY6:LWY29 MGU6:MGU29 MQQ6:MQQ29 NAM6:NAM29 NKI6:NKI29 NUE6:NUE29 OEA6:OEA29 ONW6:ONW29 OXS6:OXS29 PHO6:PHO29 PRK6:PRK29 QBG6:QBG29 QLC6:QLC29 QUY6:QUY29 REU6:REU29 ROQ6:ROQ29 RYM6:RYM29 SII6:SII29 SSE6:SSE29 TCA6:TCA29 TLW6:TLW29 TVS6:TVS29 UFO6:UFO29 UPK6:UPK29 UZG6:UZG29 VJC6:VJC29 VSY6:VSY29 WCU6:WCU29" xr:uid="{838E78F2-783C-433A-B3B0-B785667219EB}">
      <formula1>"จันทราภรณ์, รัฏฏิการ์, คชเขม, มาร์ค,สมเด็"</formula1>
    </dataValidation>
  </dataValidations>
  <printOptions horizontalCentered="1"/>
  <pageMargins left="0.23622047244094491" right="0.11811023622047245" top="0.39370078740157483" bottom="0.23622047244094491" header="0.39370078740157483" footer="0.31496062992125984"/>
  <pageSetup paperSize="9" scale="32" fitToHeight="2" orientation="landscape" r:id="rId1"/>
  <headerFooter alignWithMargins="0"/>
  <ignoredErrors>
    <ignoredError sqref="I30 L28:M29 L27:N27 Q27:R27 L15:L16 N15:N16 L9:L11 U30 F30 J30:N30 M9:N11 Q10:Q11" unlockedFormula="1"/>
  </ignoredError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2C2E0C5-3CB3-4E5C-9E2F-FCA3509FDCD7}">
          <x14:formula1>
            <xm:f>Ref!$B$2:$B$20</xm:f>
          </x14:formula1>
          <xm:sqref>D27 D6 D9 D15 D18:D19 D24 D21:D22</xm:sqref>
        </x14:dataValidation>
        <x14:dataValidation type="list" allowBlank="1" showInputMessage="1" showErrorMessage="1" xr:uid="{6894635A-EA7B-4FE7-A357-6720A2125EAD}">
          <x14:formula1>
            <xm:f>Ref!$C$2:$C$20</xm:f>
          </x14:formula1>
          <xm:sqref>E6 E24 E9 E27</xm:sqref>
        </x14:dataValidation>
        <x14:dataValidation type="list" allowBlank="1" showInputMessage="1" showErrorMessage="1" xr:uid="{D1E25DCC-3C48-4095-8A4D-4EF787C4277F}">
          <x14:formula1>
            <xm:f>Ref!#REF!</xm:f>
          </x14:formula1>
          <xm:sqref>E15 E18 E21 D12:E12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36E2-5906-4F5B-9831-185895FA3729}">
  <sheetPr codeName="Sheet4">
    <tabColor rgb="FF92D050"/>
    <pageSetUpPr fitToPage="1"/>
  </sheetPr>
  <dimension ref="A1:WWB156"/>
  <sheetViews>
    <sheetView topLeftCell="A4" zoomScale="85" zoomScaleNormal="85" workbookViewId="0">
      <selection activeCell="K20" sqref="K20"/>
    </sheetView>
  </sheetViews>
  <sheetFormatPr defaultColWidth="0" defaultRowHeight="0" customHeight="1" zeroHeight="1"/>
  <cols>
    <col min="1" max="1" width="6.88671875" style="66" customWidth="1"/>
    <col min="2" max="2" width="20.77734375" style="66" customWidth="1"/>
    <col min="3" max="3" width="23.21875" style="66" bestFit="1" customWidth="1"/>
    <col min="4" max="4" width="29.6640625" style="66" customWidth="1"/>
    <col min="5" max="5" width="15.88671875" style="78" bestFit="1" customWidth="1"/>
    <col min="6" max="6" width="15.88671875" style="78" customWidth="1"/>
    <col min="7" max="7" width="16.5546875" style="78" bestFit="1" customWidth="1"/>
    <col min="8" max="8" width="15.88671875" style="78" customWidth="1"/>
    <col min="9" max="9" width="1.44140625" style="227" hidden="1" customWidth="1"/>
    <col min="10" max="10" width="19.88671875" style="78" customWidth="1"/>
    <col min="11" max="11" width="21.33203125" style="66" customWidth="1"/>
    <col min="12" max="12" width="14.77734375" style="66" customWidth="1"/>
    <col min="13" max="13" width="16.77734375" style="559" customWidth="1"/>
    <col min="14" max="14" width="2.44140625" style="66" customWidth="1"/>
    <col min="15" max="15" width="14.77734375" style="66" customWidth="1"/>
    <col min="16" max="16" width="15.33203125" style="66" customWidth="1"/>
    <col min="17" max="17" width="10.88671875" style="66" customWidth="1"/>
    <col min="18" max="18" width="1.44140625" style="66" customWidth="1"/>
    <col min="19" max="19" width="11.77734375" style="66" customWidth="1"/>
    <col min="20" max="20" width="12.88671875" style="66" customWidth="1"/>
    <col min="21" max="21" width="2" style="66" customWidth="1"/>
    <col min="22" max="22" width="14.44140625" style="559" customWidth="1"/>
    <col min="23" max="23" width="14.88671875" style="559" customWidth="1"/>
    <col min="24" max="24" width="17.21875" style="559" customWidth="1"/>
    <col min="25" max="25" width="14.109375" style="66" customWidth="1"/>
    <col min="26" max="26" width="9.109375" style="66" customWidth="1"/>
    <col min="27" max="27" width="22.109375" style="66" customWidth="1"/>
    <col min="28" max="28" width="20.77734375" style="66" customWidth="1"/>
    <col min="29" max="29" width="15.6640625" style="66" customWidth="1"/>
    <col min="30" max="30" width="17.109375" style="559" customWidth="1"/>
    <col min="31" max="31" width="19" style="66" customWidth="1"/>
    <col min="32" max="258" width="9.109375" style="66" customWidth="1"/>
    <col min="259" max="259" width="17.33203125" style="66" customWidth="1"/>
    <col min="260" max="260" width="23.33203125" style="66" customWidth="1"/>
    <col min="261" max="261" width="42.88671875" style="66" customWidth="1"/>
    <col min="262" max="262" width="14" style="66" customWidth="1"/>
    <col min="263" max="263" width="14.109375" style="66" customWidth="1"/>
    <col min="264" max="264" width="13" style="66" customWidth="1"/>
    <col min="265" max="265" width="14" style="66" customWidth="1"/>
    <col min="266" max="266" width="15" style="66" customWidth="1"/>
    <col min="267" max="267" width="15.21875" style="66" customWidth="1"/>
    <col min="268" max="268" width="1.88671875" style="66" customWidth="1"/>
    <col min="269" max="269" width="10.5546875" style="66" customWidth="1"/>
    <col min="270" max="274" width="8" style="66" customWidth="1"/>
    <col min="275" max="514" width="9.109375" style="66" hidden="1"/>
    <col min="515" max="515" width="6.88671875" style="66" customWidth="1"/>
    <col min="516" max="516" width="23.33203125" style="66" customWidth="1"/>
    <col min="517" max="517" width="42.88671875" style="66" customWidth="1"/>
    <col min="518" max="518" width="14" style="66" customWidth="1"/>
    <col min="519" max="519" width="14.109375" style="66" customWidth="1"/>
    <col min="520" max="520" width="13" style="66" customWidth="1"/>
    <col min="521" max="521" width="14" style="66" customWidth="1"/>
    <col min="522" max="522" width="15" style="66" customWidth="1"/>
    <col min="523" max="523" width="15.21875" style="66" customWidth="1"/>
    <col min="524" max="524" width="1.88671875" style="66" customWidth="1"/>
    <col min="525" max="525" width="10.5546875" style="66" customWidth="1"/>
    <col min="526" max="530" width="8" style="66" customWidth="1"/>
    <col min="531" max="770" width="9.109375" style="66" hidden="1"/>
    <col min="771" max="771" width="6.88671875" style="66" customWidth="1"/>
    <col min="772" max="772" width="23.33203125" style="66" customWidth="1"/>
    <col min="773" max="773" width="42.88671875" style="66" customWidth="1"/>
    <col min="774" max="774" width="14" style="66" customWidth="1"/>
    <col min="775" max="775" width="14.109375" style="66" customWidth="1"/>
    <col min="776" max="776" width="13" style="66" customWidth="1"/>
    <col min="777" max="777" width="14" style="66" customWidth="1"/>
    <col min="778" max="778" width="15" style="66" customWidth="1"/>
    <col min="779" max="779" width="15.21875" style="66" customWidth="1"/>
    <col min="780" max="780" width="1.88671875" style="66" customWidth="1"/>
    <col min="781" max="781" width="10.5546875" style="66" customWidth="1"/>
    <col min="782" max="786" width="8" style="66" customWidth="1"/>
    <col min="787" max="1026" width="9.109375" style="66" hidden="1"/>
    <col min="1027" max="1027" width="6.88671875" style="66" customWidth="1"/>
    <col min="1028" max="1028" width="23.33203125" style="66" customWidth="1"/>
    <col min="1029" max="1029" width="42.88671875" style="66" customWidth="1"/>
    <col min="1030" max="1030" width="14" style="66" customWidth="1"/>
    <col min="1031" max="1031" width="14.109375" style="66" customWidth="1"/>
    <col min="1032" max="1032" width="13" style="66" customWidth="1"/>
    <col min="1033" max="1033" width="14" style="66" customWidth="1"/>
    <col min="1034" max="1034" width="15" style="66" customWidth="1"/>
    <col min="1035" max="1035" width="15.21875" style="66" customWidth="1"/>
    <col min="1036" max="1036" width="1.88671875" style="66" customWidth="1"/>
    <col min="1037" max="1037" width="10.5546875" style="66" customWidth="1"/>
    <col min="1038" max="1042" width="8" style="66" customWidth="1"/>
    <col min="1043" max="1282" width="9.109375" style="66" hidden="1"/>
    <col min="1283" max="1283" width="6.88671875" style="66" customWidth="1"/>
    <col min="1284" max="1284" width="23.33203125" style="66" customWidth="1"/>
    <col min="1285" max="1285" width="42.88671875" style="66" customWidth="1"/>
    <col min="1286" max="1286" width="14" style="66" customWidth="1"/>
    <col min="1287" max="1287" width="14.109375" style="66" customWidth="1"/>
    <col min="1288" max="1288" width="13" style="66" customWidth="1"/>
    <col min="1289" max="1289" width="14" style="66" customWidth="1"/>
    <col min="1290" max="1290" width="15" style="66" customWidth="1"/>
    <col min="1291" max="1291" width="15.21875" style="66" customWidth="1"/>
    <col min="1292" max="1292" width="1.88671875" style="66" customWidth="1"/>
    <col min="1293" max="1293" width="10.5546875" style="66" customWidth="1"/>
    <col min="1294" max="1298" width="8" style="66" customWidth="1"/>
    <col min="1299" max="1538" width="9.109375" style="66" hidden="1"/>
    <col min="1539" max="1539" width="6.88671875" style="66" customWidth="1"/>
    <col min="1540" max="1540" width="23.33203125" style="66" customWidth="1"/>
    <col min="1541" max="1541" width="42.88671875" style="66" customWidth="1"/>
    <col min="1542" max="1542" width="14" style="66" customWidth="1"/>
    <col min="1543" max="1543" width="14.109375" style="66" customWidth="1"/>
    <col min="1544" max="1544" width="13" style="66" customWidth="1"/>
    <col min="1545" max="1545" width="14" style="66" customWidth="1"/>
    <col min="1546" max="1546" width="15" style="66" customWidth="1"/>
    <col min="1547" max="1547" width="15.21875" style="66" customWidth="1"/>
    <col min="1548" max="1548" width="1.88671875" style="66" customWidth="1"/>
    <col min="1549" max="1549" width="10.5546875" style="66" customWidth="1"/>
    <col min="1550" max="1554" width="8" style="66" customWidth="1"/>
    <col min="1555" max="1794" width="9.109375" style="66" hidden="1"/>
    <col min="1795" max="1795" width="6.88671875" style="66" customWidth="1"/>
    <col min="1796" max="1796" width="23.33203125" style="66" customWidth="1"/>
    <col min="1797" max="1797" width="42.88671875" style="66" customWidth="1"/>
    <col min="1798" max="1798" width="14" style="66" customWidth="1"/>
    <col min="1799" max="1799" width="14.109375" style="66" customWidth="1"/>
    <col min="1800" max="1800" width="13" style="66" customWidth="1"/>
    <col min="1801" max="1801" width="14" style="66" customWidth="1"/>
    <col min="1802" max="1802" width="15" style="66" customWidth="1"/>
    <col min="1803" max="1803" width="15.21875" style="66" customWidth="1"/>
    <col min="1804" max="1804" width="1.88671875" style="66" customWidth="1"/>
    <col min="1805" max="1805" width="10.5546875" style="66" customWidth="1"/>
    <col min="1806" max="1810" width="8" style="66" customWidth="1"/>
    <col min="1811" max="2050" width="9.109375" style="66" hidden="1"/>
    <col min="2051" max="2051" width="6.88671875" style="66" customWidth="1"/>
    <col min="2052" max="2052" width="23.33203125" style="66" customWidth="1"/>
    <col min="2053" max="2053" width="42.88671875" style="66" customWidth="1"/>
    <col min="2054" max="2054" width="14" style="66" customWidth="1"/>
    <col min="2055" max="2055" width="14.109375" style="66" customWidth="1"/>
    <col min="2056" max="2056" width="13" style="66" customWidth="1"/>
    <col min="2057" max="2057" width="14" style="66" customWidth="1"/>
    <col min="2058" max="2058" width="15" style="66" customWidth="1"/>
    <col min="2059" max="2059" width="15.21875" style="66" customWidth="1"/>
    <col min="2060" max="2060" width="1.88671875" style="66" customWidth="1"/>
    <col min="2061" max="2061" width="10.5546875" style="66" customWidth="1"/>
    <col min="2062" max="2066" width="8" style="66" customWidth="1"/>
    <col min="2067" max="2306" width="9.109375" style="66" hidden="1"/>
    <col min="2307" max="2307" width="6.88671875" style="66" customWidth="1"/>
    <col min="2308" max="2308" width="23.33203125" style="66" customWidth="1"/>
    <col min="2309" max="2309" width="42.88671875" style="66" customWidth="1"/>
    <col min="2310" max="2310" width="14" style="66" customWidth="1"/>
    <col min="2311" max="2311" width="14.109375" style="66" customWidth="1"/>
    <col min="2312" max="2312" width="13" style="66" customWidth="1"/>
    <col min="2313" max="2313" width="14" style="66" customWidth="1"/>
    <col min="2314" max="2314" width="15" style="66" customWidth="1"/>
    <col min="2315" max="2315" width="15.21875" style="66" customWidth="1"/>
    <col min="2316" max="2316" width="1.88671875" style="66" customWidth="1"/>
    <col min="2317" max="2317" width="10.5546875" style="66" customWidth="1"/>
    <col min="2318" max="2322" width="8" style="66" customWidth="1"/>
    <col min="2323" max="2562" width="9.109375" style="66" hidden="1"/>
    <col min="2563" max="2563" width="6.88671875" style="66" customWidth="1"/>
    <col min="2564" max="2564" width="23.33203125" style="66" customWidth="1"/>
    <col min="2565" max="2565" width="42.88671875" style="66" customWidth="1"/>
    <col min="2566" max="2566" width="14" style="66" customWidth="1"/>
    <col min="2567" max="2567" width="14.109375" style="66" customWidth="1"/>
    <col min="2568" max="2568" width="13" style="66" customWidth="1"/>
    <col min="2569" max="2569" width="14" style="66" customWidth="1"/>
    <col min="2570" max="2570" width="15" style="66" customWidth="1"/>
    <col min="2571" max="2571" width="15.21875" style="66" customWidth="1"/>
    <col min="2572" max="2572" width="1.88671875" style="66" customWidth="1"/>
    <col min="2573" max="2573" width="10.5546875" style="66" customWidth="1"/>
    <col min="2574" max="2578" width="8" style="66" customWidth="1"/>
    <col min="2579" max="2818" width="9.109375" style="66" hidden="1"/>
    <col min="2819" max="2819" width="6.88671875" style="66" customWidth="1"/>
    <col min="2820" max="2820" width="23.33203125" style="66" customWidth="1"/>
    <col min="2821" max="2821" width="42.88671875" style="66" customWidth="1"/>
    <col min="2822" max="2822" width="14" style="66" customWidth="1"/>
    <col min="2823" max="2823" width="14.109375" style="66" customWidth="1"/>
    <col min="2824" max="2824" width="13" style="66" customWidth="1"/>
    <col min="2825" max="2825" width="14" style="66" customWidth="1"/>
    <col min="2826" max="2826" width="15" style="66" customWidth="1"/>
    <col min="2827" max="2827" width="15.21875" style="66" customWidth="1"/>
    <col min="2828" max="2828" width="1.88671875" style="66" customWidth="1"/>
    <col min="2829" max="2829" width="10.5546875" style="66" customWidth="1"/>
    <col min="2830" max="2834" width="8" style="66" customWidth="1"/>
    <col min="2835" max="3074" width="9.109375" style="66" hidden="1"/>
    <col min="3075" max="3075" width="6.88671875" style="66" customWidth="1"/>
    <col min="3076" max="3076" width="23.33203125" style="66" customWidth="1"/>
    <col min="3077" max="3077" width="42.88671875" style="66" customWidth="1"/>
    <col min="3078" max="3078" width="14" style="66" customWidth="1"/>
    <col min="3079" max="3079" width="14.109375" style="66" customWidth="1"/>
    <col min="3080" max="3080" width="13" style="66" customWidth="1"/>
    <col min="3081" max="3081" width="14" style="66" customWidth="1"/>
    <col min="3082" max="3082" width="15" style="66" customWidth="1"/>
    <col min="3083" max="3083" width="15.21875" style="66" customWidth="1"/>
    <col min="3084" max="3084" width="1.88671875" style="66" customWidth="1"/>
    <col min="3085" max="3085" width="10.5546875" style="66" customWidth="1"/>
    <col min="3086" max="3090" width="8" style="66" customWidth="1"/>
    <col min="3091" max="3330" width="9.109375" style="66" hidden="1"/>
    <col min="3331" max="3331" width="6.88671875" style="66" customWidth="1"/>
    <col min="3332" max="3332" width="23.33203125" style="66" customWidth="1"/>
    <col min="3333" max="3333" width="42.88671875" style="66" customWidth="1"/>
    <col min="3334" max="3334" width="14" style="66" customWidth="1"/>
    <col min="3335" max="3335" width="14.109375" style="66" customWidth="1"/>
    <col min="3336" max="3336" width="13" style="66" customWidth="1"/>
    <col min="3337" max="3337" width="14" style="66" customWidth="1"/>
    <col min="3338" max="3338" width="15" style="66" customWidth="1"/>
    <col min="3339" max="3339" width="15.21875" style="66" customWidth="1"/>
    <col min="3340" max="3340" width="1.88671875" style="66" customWidth="1"/>
    <col min="3341" max="3341" width="10.5546875" style="66" customWidth="1"/>
    <col min="3342" max="3346" width="8" style="66" customWidth="1"/>
    <col min="3347" max="3586" width="9.109375" style="66" hidden="1"/>
    <col min="3587" max="3587" width="6.88671875" style="66" customWidth="1"/>
    <col min="3588" max="3588" width="23.33203125" style="66" customWidth="1"/>
    <col min="3589" max="3589" width="42.88671875" style="66" customWidth="1"/>
    <col min="3590" max="3590" width="14" style="66" customWidth="1"/>
    <col min="3591" max="3591" width="14.109375" style="66" customWidth="1"/>
    <col min="3592" max="3592" width="13" style="66" customWidth="1"/>
    <col min="3593" max="3593" width="14" style="66" customWidth="1"/>
    <col min="3594" max="3594" width="15" style="66" customWidth="1"/>
    <col min="3595" max="3595" width="15.21875" style="66" customWidth="1"/>
    <col min="3596" max="3596" width="1.88671875" style="66" customWidth="1"/>
    <col min="3597" max="3597" width="10.5546875" style="66" customWidth="1"/>
    <col min="3598" max="3602" width="8" style="66" customWidth="1"/>
    <col min="3603" max="3842" width="9.109375" style="66" hidden="1"/>
    <col min="3843" max="3843" width="6.88671875" style="66" customWidth="1"/>
    <col min="3844" max="3844" width="23.33203125" style="66" customWidth="1"/>
    <col min="3845" max="3845" width="42.88671875" style="66" customWidth="1"/>
    <col min="3846" max="3846" width="14" style="66" customWidth="1"/>
    <col min="3847" max="3847" width="14.109375" style="66" customWidth="1"/>
    <col min="3848" max="3848" width="13" style="66" customWidth="1"/>
    <col min="3849" max="3849" width="14" style="66" customWidth="1"/>
    <col min="3850" max="3850" width="15" style="66" customWidth="1"/>
    <col min="3851" max="3851" width="15.21875" style="66" customWidth="1"/>
    <col min="3852" max="3852" width="1.88671875" style="66" customWidth="1"/>
    <col min="3853" max="3853" width="10.5546875" style="66" customWidth="1"/>
    <col min="3854" max="3858" width="8" style="66" customWidth="1"/>
    <col min="3859" max="4098" width="9.109375" style="66" hidden="1"/>
    <col min="4099" max="4099" width="6.88671875" style="66" customWidth="1"/>
    <col min="4100" max="4100" width="23.33203125" style="66" customWidth="1"/>
    <col min="4101" max="4101" width="42.88671875" style="66" customWidth="1"/>
    <col min="4102" max="4102" width="14" style="66" customWidth="1"/>
    <col min="4103" max="4103" width="14.109375" style="66" customWidth="1"/>
    <col min="4104" max="4104" width="13" style="66" customWidth="1"/>
    <col min="4105" max="4105" width="14" style="66" customWidth="1"/>
    <col min="4106" max="4106" width="15" style="66" customWidth="1"/>
    <col min="4107" max="4107" width="15.21875" style="66" customWidth="1"/>
    <col min="4108" max="4108" width="1.88671875" style="66" customWidth="1"/>
    <col min="4109" max="4109" width="10.5546875" style="66" customWidth="1"/>
    <col min="4110" max="4114" width="8" style="66" customWidth="1"/>
    <col min="4115" max="4354" width="9.109375" style="66" hidden="1"/>
    <col min="4355" max="4355" width="6.88671875" style="66" customWidth="1"/>
    <col min="4356" max="4356" width="23.33203125" style="66" customWidth="1"/>
    <col min="4357" max="4357" width="42.88671875" style="66" customWidth="1"/>
    <col min="4358" max="4358" width="14" style="66" customWidth="1"/>
    <col min="4359" max="4359" width="14.109375" style="66" customWidth="1"/>
    <col min="4360" max="4360" width="13" style="66" customWidth="1"/>
    <col min="4361" max="4361" width="14" style="66" customWidth="1"/>
    <col min="4362" max="4362" width="15" style="66" customWidth="1"/>
    <col min="4363" max="4363" width="15.21875" style="66" customWidth="1"/>
    <col min="4364" max="4364" width="1.88671875" style="66" customWidth="1"/>
    <col min="4365" max="4365" width="10.5546875" style="66" customWidth="1"/>
    <col min="4366" max="4370" width="8" style="66" customWidth="1"/>
    <col min="4371" max="4610" width="9.109375" style="66" hidden="1"/>
    <col min="4611" max="4611" width="6.88671875" style="66" customWidth="1"/>
    <col min="4612" max="4612" width="23.33203125" style="66" customWidth="1"/>
    <col min="4613" max="4613" width="42.88671875" style="66" customWidth="1"/>
    <col min="4614" max="4614" width="14" style="66" customWidth="1"/>
    <col min="4615" max="4615" width="14.109375" style="66" customWidth="1"/>
    <col min="4616" max="4616" width="13" style="66" customWidth="1"/>
    <col min="4617" max="4617" width="14" style="66" customWidth="1"/>
    <col min="4618" max="4618" width="15" style="66" customWidth="1"/>
    <col min="4619" max="4619" width="15.21875" style="66" customWidth="1"/>
    <col min="4620" max="4620" width="1.88671875" style="66" customWidth="1"/>
    <col min="4621" max="4621" width="10.5546875" style="66" customWidth="1"/>
    <col min="4622" max="4626" width="8" style="66" customWidth="1"/>
    <col min="4627" max="4866" width="9.109375" style="66" hidden="1"/>
    <col min="4867" max="4867" width="6.88671875" style="66" customWidth="1"/>
    <col min="4868" max="4868" width="23.33203125" style="66" customWidth="1"/>
    <col min="4869" max="4869" width="42.88671875" style="66" customWidth="1"/>
    <col min="4870" max="4870" width="14" style="66" customWidth="1"/>
    <col min="4871" max="4871" width="14.109375" style="66" customWidth="1"/>
    <col min="4872" max="4872" width="13" style="66" customWidth="1"/>
    <col min="4873" max="4873" width="14" style="66" customWidth="1"/>
    <col min="4874" max="4874" width="15" style="66" customWidth="1"/>
    <col min="4875" max="4875" width="15.21875" style="66" customWidth="1"/>
    <col min="4876" max="4876" width="1.88671875" style="66" customWidth="1"/>
    <col min="4877" max="4877" width="10.5546875" style="66" customWidth="1"/>
    <col min="4878" max="4882" width="8" style="66" customWidth="1"/>
    <col min="4883" max="5122" width="9.109375" style="66" hidden="1"/>
    <col min="5123" max="5123" width="6.88671875" style="66" customWidth="1"/>
    <col min="5124" max="5124" width="23.33203125" style="66" customWidth="1"/>
    <col min="5125" max="5125" width="42.88671875" style="66" customWidth="1"/>
    <col min="5126" max="5126" width="14" style="66" customWidth="1"/>
    <col min="5127" max="5127" width="14.109375" style="66" customWidth="1"/>
    <col min="5128" max="5128" width="13" style="66" customWidth="1"/>
    <col min="5129" max="5129" width="14" style="66" customWidth="1"/>
    <col min="5130" max="5130" width="15" style="66" customWidth="1"/>
    <col min="5131" max="5131" width="15.21875" style="66" customWidth="1"/>
    <col min="5132" max="5132" width="1.88671875" style="66" customWidth="1"/>
    <col min="5133" max="5133" width="10.5546875" style="66" customWidth="1"/>
    <col min="5134" max="5138" width="8" style="66" customWidth="1"/>
    <col min="5139" max="5378" width="9.109375" style="66" hidden="1"/>
    <col min="5379" max="5379" width="6.88671875" style="66" customWidth="1"/>
    <col min="5380" max="5380" width="23.33203125" style="66" customWidth="1"/>
    <col min="5381" max="5381" width="42.88671875" style="66" customWidth="1"/>
    <col min="5382" max="5382" width="14" style="66" customWidth="1"/>
    <col min="5383" max="5383" width="14.109375" style="66" customWidth="1"/>
    <col min="5384" max="5384" width="13" style="66" customWidth="1"/>
    <col min="5385" max="5385" width="14" style="66" customWidth="1"/>
    <col min="5386" max="5386" width="15" style="66" customWidth="1"/>
    <col min="5387" max="5387" width="15.21875" style="66" customWidth="1"/>
    <col min="5388" max="5388" width="1.88671875" style="66" customWidth="1"/>
    <col min="5389" max="5389" width="10.5546875" style="66" customWidth="1"/>
    <col min="5390" max="5394" width="8" style="66" customWidth="1"/>
    <col min="5395" max="5634" width="9.109375" style="66" hidden="1"/>
    <col min="5635" max="5635" width="6.88671875" style="66" customWidth="1"/>
    <col min="5636" max="5636" width="23.33203125" style="66" customWidth="1"/>
    <col min="5637" max="5637" width="42.88671875" style="66" customWidth="1"/>
    <col min="5638" max="5638" width="14" style="66" customWidth="1"/>
    <col min="5639" max="5639" width="14.109375" style="66" customWidth="1"/>
    <col min="5640" max="5640" width="13" style="66" customWidth="1"/>
    <col min="5641" max="5641" width="14" style="66" customWidth="1"/>
    <col min="5642" max="5642" width="15" style="66" customWidth="1"/>
    <col min="5643" max="5643" width="15.21875" style="66" customWidth="1"/>
    <col min="5644" max="5644" width="1.88671875" style="66" customWidth="1"/>
    <col min="5645" max="5645" width="10.5546875" style="66" customWidth="1"/>
    <col min="5646" max="5650" width="8" style="66" customWidth="1"/>
    <col min="5651" max="5890" width="9.109375" style="66" hidden="1"/>
    <col min="5891" max="5891" width="6.88671875" style="66" customWidth="1"/>
    <col min="5892" max="5892" width="23.33203125" style="66" customWidth="1"/>
    <col min="5893" max="5893" width="42.88671875" style="66" customWidth="1"/>
    <col min="5894" max="5894" width="14" style="66" customWidth="1"/>
    <col min="5895" max="5895" width="14.109375" style="66" customWidth="1"/>
    <col min="5896" max="5896" width="13" style="66" customWidth="1"/>
    <col min="5897" max="5897" width="14" style="66" customWidth="1"/>
    <col min="5898" max="5898" width="15" style="66" customWidth="1"/>
    <col min="5899" max="5899" width="15.21875" style="66" customWidth="1"/>
    <col min="5900" max="5900" width="1.88671875" style="66" customWidth="1"/>
    <col min="5901" max="5901" width="10.5546875" style="66" customWidth="1"/>
    <col min="5902" max="5906" width="8" style="66" customWidth="1"/>
    <col min="5907" max="6146" width="9.109375" style="66" hidden="1"/>
    <col min="6147" max="6147" width="6.88671875" style="66" customWidth="1"/>
    <col min="6148" max="6148" width="23.33203125" style="66" customWidth="1"/>
    <col min="6149" max="6149" width="42.88671875" style="66" customWidth="1"/>
    <col min="6150" max="6150" width="14" style="66" customWidth="1"/>
    <col min="6151" max="6151" width="14.109375" style="66" customWidth="1"/>
    <col min="6152" max="6152" width="13" style="66" customWidth="1"/>
    <col min="6153" max="6153" width="14" style="66" customWidth="1"/>
    <col min="6154" max="6154" width="15" style="66" customWidth="1"/>
    <col min="6155" max="6155" width="15.21875" style="66" customWidth="1"/>
    <col min="6156" max="6156" width="1.88671875" style="66" customWidth="1"/>
    <col min="6157" max="6157" width="10.5546875" style="66" customWidth="1"/>
    <col min="6158" max="6162" width="8" style="66" customWidth="1"/>
    <col min="6163" max="6402" width="9.109375" style="66" hidden="1"/>
    <col min="6403" max="6403" width="6.88671875" style="66" customWidth="1"/>
    <col min="6404" max="6404" width="23.33203125" style="66" customWidth="1"/>
    <col min="6405" max="6405" width="42.88671875" style="66" customWidth="1"/>
    <col min="6406" max="6406" width="14" style="66" customWidth="1"/>
    <col min="6407" max="6407" width="14.109375" style="66" customWidth="1"/>
    <col min="6408" max="6408" width="13" style="66" customWidth="1"/>
    <col min="6409" max="6409" width="14" style="66" customWidth="1"/>
    <col min="6410" max="6410" width="15" style="66" customWidth="1"/>
    <col min="6411" max="6411" width="15.21875" style="66" customWidth="1"/>
    <col min="6412" max="6412" width="1.88671875" style="66" customWidth="1"/>
    <col min="6413" max="6413" width="10.5546875" style="66" customWidth="1"/>
    <col min="6414" max="6418" width="8" style="66" customWidth="1"/>
    <col min="6419" max="6658" width="9.109375" style="66" hidden="1"/>
    <col min="6659" max="6659" width="6.88671875" style="66" customWidth="1"/>
    <col min="6660" max="6660" width="23.33203125" style="66" customWidth="1"/>
    <col min="6661" max="6661" width="42.88671875" style="66" customWidth="1"/>
    <col min="6662" max="6662" width="14" style="66" customWidth="1"/>
    <col min="6663" max="6663" width="14.109375" style="66" customWidth="1"/>
    <col min="6664" max="6664" width="13" style="66" customWidth="1"/>
    <col min="6665" max="6665" width="14" style="66" customWidth="1"/>
    <col min="6666" max="6666" width="15" style="66" customWidth="1"/>
    <col min="6667" max="6667" width="15.21875" style="66" customWidth="1"/>
    <col min="6668" max="6668" width="1.88671875" style="66" customWidth="1"/>
    <col min="6669" max="6669" width="10.5546875" style="66" customWidth="1"/>
    <col min="6670" max="6674" width="8" style="66" customWidth="1"/>
    <col min="6675" max="6914" width="9.109375" style="66" hidden="1"/>
    <col min="6915" max="6915" width="6.88671875" style="66" customWidth="1"/>
    <col min="6916" max="6916" width="23.33203125" style="66" customWidth="1"/>
    <col min="6917" max="6917" width="42.88671875" style="66" customWidth="1"/>
    <col min="6918" max="6918" width="14" style="66" customWidth="1"/>
    <col min="6919" max="6919" width="14.109375" style="66" customWidth="1"/>
    <col min="6920" max="6920" width="13" style="66" customWidth="1"/>
    <col min="6921" max="6921" width="14" style="66" customWidth="1"/>
    <col min="6922" max="6922" width="15" style="66" customWidth="1"/>
    <col min="6923" max="6923" width="15.21875" style="66" customWidth="1"/>
    <col min="6924" max="6924" width="1.88671875" style="66" customWidth="1"/>
    <col min="6925" max="6925" width="10.5546875" style="66" customWidth="1"/>
    <col min="6926" max="6930" width="8" style="66" customWidth="1"/>
    <col min="6931" max="7170" width="9.109375" style="66" hidden="1"/>
    <col min="7171" max="7171" width="6.88671875" style="66" customWidth="1"/>
    <col min="7172" max="7172" width="23.33203125" style="66" customWidth="1"/>
    <col min="7173" max="7173" width="42.88671875" style="66" customWidth="1"/>
    <col min="7174" max="7174" width="14" style="66" customWidth="1"/>
    <col min="7175" max="7175" width="14.109375" style="66" customWidth="1"/>
    <col min="7176" max="7176" width="13" style="66" customWidth="1"/>
    <col min="7177" max="7177" width="14" style="66" customWidth="1"/>
    <col min="7178" max="7178" width="15" style="66" customWidth="1"/>
    <col min="7179" max="7179" width="15.21875" style="66" customWidth="1"/>
    <col min="7180" max="7180" width="1.88671875" style="66" customWidth="1"/>
    <col min="7181" max="7181" width="10.5546875" style="66" customWidth="1"/>
    <col min="7182" max="7186" width="8" style="66" customWidth="1"/>
    <col min="7187" max="7426" width="9.109375" style="66" hidden="1"/>
    <col min="7427" max="7427" width="6.88671875" style="66" customWidth="1"/>
    <col min="7428" max="7428" width="23.33203125" style="66" customWidth="1"/>
    <col min="7429" max="7429" width="42.88671875" style="66" customWidth="1"/>
    <col min="7430" max="7430" width="14" style="66" customWidth="1"/>
    <col min="7431" max="7431" width="14.109375" style="66" customWidth="1"/>
    <col min="7432" max="7432" width="13" style="66" customWidth="1"/>
    <col min="7433" max="7433" width="14" style="66" customWidth="1"/>
    <col min="7434" max="7434" width="15" style="66" customWidth="1"/>
    <col min="7435" max="7435" width="15.21875" style="66" customWidth="1"/>
    <col min="7436" max="7436" width="1.88671875" style="66" customWidth="1"/>
    <col min="7437" max="7437" width="10.5546875" style="66" customWidth="1"/>
    <col min="7438" max="7442" width="8" style="66" customWidth="1"/>
    <col min="7443" max="7682" width="9.109375" style="66" hidden="1"/>
    <col min="7683" max="7683" width="6.88671875" style="66" customWidth="1"/>
    <col min="7684" max="7684" width="23.33203125" style="66" customWidth="1"/>
    <col min="7685" max="7685" width="42.88671875" style="66" customWidth="1"/>
    <col min="7686" max="7686" width="14" style="66" customWidth="1"/>
    <col min="7687" max="7687" width="14.109375" style="66" customWidth="1"/>
    <col min="7688" max="7688" width="13" style="66" customWidth="1"/>
    <col min="7689" max="7689" width="14" style="66" customWidth="1"/>
    <col min="7690" max="7690" width="15" style="66" customWidth="1"/>
    <col min="7691" max="7691" width="15.21875" style="66" customWidth="1"/>
    <col min="7692" max="7692" width="1.88671875" style="66" customWidth="1"/>
    <col min="7693" max="7693" width="10.5546875" style="66" customWidth="1"/>
    <col min="7694" max="7698" width="8" style="66" customWidth="1"/>
    <col min="7699" max="7938" width="9.109375" style="66" hidden="1"/>
    <col min="7939" max="7939" width="6.88671875" style="66" customWidth="1"/>
    <col min="7940" max="7940" width="23.33203125" style="66" customWidth="1"/>
    <col min="7941" max="7941" width="42.88671875" style="66" customWidth="1"/>
    <col min="7942" max="7942" width="14" style="66" customWidth="1"/>
    <col min="7943" max="7943" width="14.109375" style="66" customWidth="1"/>
    <col min="7944" max="7944" width="13" style="66" customWidth="1"/>
    <col min="7945" max="7945" width="14" style="66" customWidth="1"/>
    <col min="7946" max="7946" width="15" style="66" customWidth="1"/>
    <col min="7947" max="7947" width="15.21875" style="66" customWidth="1"/>
    <col min="7948" max="7948" width="1.88671875" style="66" customWidth="1"/>
    <col min="7949" max="7949" width="10.5546875" style="66" customWidth="1"/>
    <col min="7950" max="7954" width="8" style="66" customWidth="1"/>
    <col min="7955" max="8194" width="9.109375" style="66" hidden="1"/>
    <col min="8195" max="8195" width="6.88671875" style="66" customWidth="1"/>
    <col min="8196" max="8196" width="23.33203125" style="66" customWidth="1"/>
    <col min="8197" max="8197" width="42.88671875" style="66" customWidth="1"/>
    <col min="8198" max="8198" width="14" style="66" customWidth="1"/>
    <col min="8199" max="8199" width="14.109375" style="66" customWidth="1"/>
    <col min="8200" max="8200" width="13" style="66" customWidth="1"/>
    <col min="8201" max="8201" width="14" style="66" customWidth="1"/>
    <col min="8202" max="8202" width="15" style="66" customWidth="1"/>
    <col min="8203" max="8203" width="15.21875" style="66" customWidth="1"/>
    <col min="8204" max="8204" width="1.88671875" style="66" customWidth="1"/>
    <col min="8205" max="8205" width="10.5546875" style="66" customWidth="1"/>
    <col min="8206" max="8210" width="8" style="66" customWidth="1"/>
    <col min="8211" max="8450" width="9.109375" style="66" hidden="1"/>
    <col min="8451" max="8451" width="6.88671875" style="66" customWidth="1"/>
    <col min="8452" max="8452" width="23.33203125" style="66" customWidth="1"/>
    <col min="8453" max="8453" width="42.88671875" style="66" customWidth="1"/>
    <col min="8454" max="8454" width="14" style="66" customWidth="1"/>
    <col min="8455" max="8455" width="14.109375" style="66" customWidth="1"/>
    <col min="8456" max="8456" width="13" style="66" customWidth="1"/>
    <col min="8457" max="8457" width="14" style="66" customWidth="1"/>
    <col min="8458" max="8458" width="15" style="66" customWidth="1"/>
    <col min="8459" max="8459" width="15.21875" style="66" customWidth="1"/>
    <col min="8460" max="8460" width="1.88671875" style="66" customWidth="1"/>
    <col min="8461" max="8461" width="10.5546875" style="66" customWidth="1"/>
    <col min="8462" max="8466" width="8" style="66" customWidth="1"/>
    <col min="8467" max="8706" width="9.109375" style="66" hidden="1"/>
    <col min="8707" max="8707" width="6.88671875" style="66" customWidth="1"/>
    <col min="8708" max="8708" width="23.33203125" style="66" customWidth="1"/>
    <col min="8709" max="8709" width="42.88671875" style="66" customWidth="1"/>
    <col min="8710" max="8710" width="14" style="66" customWidth="1"/>
    <col min="8711" max="8711" width="14.109375" style="66" customWidth="1"/>
    <col min="8712" max="8712" width="13" style="66" customWidth="1"/>
    <col min="8713" max="8713" width="14" style="66" customWidth="1"/>
    <col min="8714" max="8714" width="15" style="66" customWidth="1"/>
    <col min="8715" max="8715" width="15.21875" style="66" customWidth="1"/>
    <col min="8716" max="8716" width="1.88671875" style="66" customWidth="1"/>
    <col min="8717" max="8717" width="10.5546875" style="66" customWidth="1"/>
    <col min="8718" max="8722" width="8" style="66" customWidth="1"/>
    <col min="8723" max="8962" width="9.109375" style="66" hidden="1"/>
    <col min="8963" max="8963" width="6.88671875" style="66" customWidth="1"/>
    <col min="8964" max="8964" width="23.33203125" style="66" customWidth="1"/>
    <col min="8965" max="8965" width="42.88671875" style="66" customWidth="1"/>
    <col min="8966" max="8966" width="14" style="66" customWidth="1"/>
    <col min="8967" max="8967" width="14.109375" style="66" customWidth="1"/>
    <col min="8968" max="8968" width="13" style="66" customWidth="1"/>
    <col min="8969" max="8969" width="14" style="66" customWidth="1"/>
    <col min="8970" max="8970" width="15" style="66" customWidth="1"/>
    <col min="8971" max="8971" width="15.21875" style="66" customWidth="1"/>
    <col min="8972" max="8972" width="1.88671875" style="66" customWidth="1"/>
    <col min="8973" max="8973" width="10.5546875" style="66" customWidth="1"/>
    <col min="8974" max="8978" width="8" style="66" customWidth="1"/>
    <col min="8979" max="9218" width="9.109375" style="66" hidden="1"/>
    <col min="9219" max="9219" width="6.88671875" style="66" customWidth="1"/>
    <col min="9220" max="9220" width="23.33203125" style="66" customWidth="1"/>
    <col min="9221" max="9221" width="42.88671875" style="66" customWidth="1"/>
    <col min="9222" max="9222" width="14" style="66" customWidth="1"/>
    <col min="9223" max="9223" width="14.109375" style="66" customWidth="1"/>
    <col min="9224" max="9224" width="13" style="66" customWidth="1"/>
    <col min="9225" max="9225" width="14" style="66" customWidth="1"/>
    <col min="9226" max="9226" width="15" style="66" customWidth="1"/>
    <col min="9227" max="9227" width="15.21875" style="66" customWidth="1"/>
    <col min="9228" max="9228" width="1.88671875" style="66" customWidth="1"/>
    <col min="9229" max="9229" width="10.5546875" style="66" customWidth="1"/>
    <col min="9230" max="9234" width="8" style="66" customWidth="1"/>
    <col min="9235" max="9474" width="9.109375" style="66" hidden="1"/>
    <col min="9475" max="9475" width="6.88671875" style="66" customWidth="1"/>
    <col min="9476" max="9476" width="23.33203125" style="66" customWidth="1"/>
    <col min="9477" max="9477" width="42.88671875" style="66" customWidth="1"/>
    <col min="9478" max="9478" width="14" style="66" customWidth="1"/>
    <col min="9479" max="9479" width="14.109375" style="66" customWidth="1"/>
    <col min="9480" max="9480" width="13" style="66" customWidth="1"/>
    <col min="9481" max="9481" width="14" style="66" customWidth="1"/>
    <col min="9482" max="9482" width="15" style="66" customWidth="1"/>
    <col min="9483" max="9483" width="15.21875" style="66" customWidth="1"/>
    <col min="9484" max="9484" width="1.88671875" style="66" customWidth="1"/>
    <col min="9485" max="9485" width="10.5546875" style="66" customWidth="1"/>
    <col min="9486" max="9490" width="8" style="66" customWidth="1"/>
    <col min="9491" max="9730" width="9.109375" style="66" hidden="1"/>
    <col min="9731" max="9731" width="6.88671875" style="66" customWidth="1"/>
    <col min="9732" max="9732" width="23.33203125" style="66" customWidth="1"/>
    <col min="9733" max="9733" width="42.88671875" style="66" customWidth="1"/>
    <col min="9734" max="9734" width="14" style="66" customWidth="1"/>
    <col min="9735" max="9735" width="14.109375" style="66" customWidth="1"/>
    <col min="9736" max="9736" width="13" style="66" customWidth="1"/>
    <col min="9737" max="9737" width="14" style="66" customWidth="1"/>
    <col min="9738" max="9738" width="15" style="66" customWidth="1"/>
    <col min="9739" max="9739" width="15.21875" style="66" customWidth="1"/>
    <col min="9740" max="9740" width="1.88671875" style="66" customWidth="1"/>
    <col min="9741" max="9741" width="10.5546875" style="66" customWidth="1"/>
    <col min="9742" max="9746" width="8" style="66" customWidth="1"/>
    <col min="9747" max="9986" width="9.109375" style="66" hidden="1"/>
    <col min="9987" max="9987" width="6.88671875" style="66" customWidth="1"/>
    <col min="9988" max="9988" width="23.33203125" style="66" customWidth="1"/>
    <col min="9989" max="9989" width="42.88671875" style="66" customWidth="1"/>
    <col min="9990" max="9990" width="14" style="66" customWidth="1"/>
    <col min="9991" max="9991" width="14.109375" style="66" customWidth="1"/>
    <col min="9992" max="9992" width="13" style="66" customWidth="1"/>
    <col min="9993" max="9993" width="14" style="66" customWidth="1"/>
    <col min="9994" max="9994" width="15" style="66" customWidth="1"/>
    <col min="9995" max="9995" width="15.21875" style="66" customWidth="1"/>
    <col min="9996" max="9996" width="1.88671875" style="66" customWidth="1"/>
    <col min="9997" max="9997" width="10.5546875" style="66" customWidth="1"/>
    <col min="9998" max="10002" width="8" style="66" customWidth="1"/>
    <col min="10003" max="10242" width="9.109375" style="66" hidden="1"/>
    <col min="10243" max="10243" width="6.88671875" style="66" customWidth="1"/>
    <col min="10244" max="10244" width="23.33203125" style="66" customWidth="1"/>
    <col min="10245" max="10245" width="42.88671875" style="66" customWidth="1"/>
    <col min="10246" max="10246" width="14" style="66" customWidth="1"/>
    <col min="10247" max="10247" width="14.109375" style="66" customWidth="1"/>
    <col min="10248" max="10248" width="13" style="66" customWidth="1"/>
    <col min="10249" max="10249" width="14" style="66" customWidth="1"/>
    <col min="10250" max="10250" width="15" style="66" customWidth="1"/>
    <col min="10251" max="10251" width="15.21875" style="66" customWidth="1"/>
    <col min="10252" max="10252" width="1.88671875" style="66" customWidth="1"/>
    <col min="10253" max="10253" width="10.5546875" style="66" customWidth="1"/>
    <col min="10254" max="10258" width="8" style="66" customWidth="1"/>
    <col min="10259" max="10498" width="9.109375" style="66" hidden="1"/>
    <col min="10499" max="10499" width="6.88671875" style="66" customWidth="1"/>
    <col min="10500" max="10500" width="23.33203125" style="66" customWidth="1"/>
    <col min="10501" max="10501" width="42.88671875" style="66" customWidth="1"/>
    <col min="10502" max="10502" width="14" style="66" customWidth="1"/>
    <col min="10503" max="10503" width="14.109375" style="66" customWidth="1"/>
    <col min="10504" max="10504" width="13" style="66" customWidth="1"/>
    <col min="10505" max="10505" width="14" style="66" customWidth="1"/>
    <col min="10506" max="10506" width="15" style="66" customWidth="1"/>
    <col min="10507" max="10507" width="15.21875" style="66" customWidth="1"/>
    <col min="10508" max="10508" width="1.88671875" style="66" customWidth="1"/>
    <col min="10509" max="10509" width="10.5546875" style="66" customWidth="1"/>
    <col min="10510" max="10514" width="8" style="66" customWidth="1"/>
    <col min="10515" max="10754" width="9.109375" style="66" hidden="1"/>
    <col min="10755" max="10755" width="6.88671875" style="66" customWidth="1"/>
    <col min="10756" max="10756" width="23.33203125" style="66" customWidth="1"/>
    <col min="10757" max="10757" width="42.88671875" style="66" customWidth="1"/>
    <col min="10758" max="10758" width="14" style="66" customWidth="1"/>
    <col min="10759" max="10759" width="14.109375" style="66" customWidth="1"/>
    <col min="10760" max="10760" width="13" style="66" customWidth="1"/>
    <col min="10761" max="10761" width="14" style="66" customWidth="1"/>
    <col min="10762" max="10762" width="15" style="66" customWidth="1"/>
    <col min="10763" max="10763" width="15.21875" style="66" customWidth="1"/>
    <col min="10764" max="10764" width="1.88671875" style="66" customWidth="1"/>
    <col min="10765" max="10765" width="10.5546875" style="66" customWidth="1"/>
    <col min="10766" max="10770" width="8" style="66" customWidth="1"/>
    <col min="10771" max="11010" width="9.109375" style="66" hidden="1"/>
    <col min="11011" max="11011" width="6.88671875" style="66" customWidth="1"/>
    <col min="11012" max="11012" width="23.33203125" style="66" customWidth="1"/>
    <col min="11013" max="11013" width="42.88671875" style="66" customWidth="1"/>
    <col min="11014" max="11014" width="14" style="66" customWidth="1"/>
    <col min="11015" max="11015" width="14.109375" style="66" customWidth="1"/>
    <col min="11016" max="11016" width="13" style="66" customWidth="1"/>
    <col min="11017" max="11017" width="14" style="66" customWidth="1"/>
    <col min="11018" max="11018" width="15" style="66" customWidth="1"/>
    <col min="11019" max="11019" width="15.21875" style="66" customWidth="1"/>
    <col min="11020" max="11020" width="1.88671875" style="66" customWidth="1"/>
    <col min="11021" max="11021" width="10.5546875" style="66" customWidth="1"/>
    <col min="11022" max="11026" width="8" style="66" customWidth="1"/>
    <col min="11027" max="11266" width="9.109375" style="66" hidden="1"/>
    <col min="11267" max="11267" width="6.88671875" style="66" customWidth="1"/>
    <col min="11268" max="11268" width="23.33203125" style="66" customWidth="1"/>
    <col min="11269" max="11269" width="42.88671875" style="66" customWidth="1"/>
    <col min="11270" max="11270" width="14" style="66" customWidth="1"/>
    <col min="11271" max="11271" width="14.109375" style="66" customWidth="1"/>
    <col min="11272" max="11272" width="13" style="66" customWidth="1"/>
    <col min="11273" max="11273" width="14" style="66" customWidth="1"/>
    <col min="11274" max="11274" width="15" style="66" customWidth="1"/>
    <col min="11275" max="11275" width="15.21875" style="66" customWidth="1"/>
    <col min="11276" max="11276" width="1.88671875" style="66" customWidth="1"/>
    <col min="11277" max="11277" width="10.5546875" style="66" customWidth="1"/>
    <col min="11278" max="11282" width="8" style="66" customWidth="1"/>
    <col min="11283" max="11522" width="9.109375" style="66" hidden="1"/>
    <col min="11523" max="11523" width="6.88671875" style="66" customWidth="1"/>
    <col min="11524" max="11524" width="23.33203125" style="66" customWidth="1"/>
    <col min="11525" max="11525" width="42.88671875" style="66" customWidth="1"/>
    <col min="11526" max="11526" width="14" style="66" customWidth="1"/>
    <col min="11527" max="11527" width="14.109375" style="66" customWidth="1"/>
    <col min="11528" max="11528" width="13" style="66" customWidth="1"/>
    <col min="11529" max="11529" width="14" style="66" customWidth="1"/>
    <col min="11530" max="11530" width="15" style="66" customWidth="1"/>
    <col min="11531" max="11531" width="15.21875" style="66" customWidth="1"/>
    <col min="11532" max="11532" width="1.88671875" style="66" customWidth="1"/>
    <col min="11533" max="11533" width="10.5546875" style="66" customWidth="1"/>
    <col min="11534" max="11538" width="8" style="66" customWidth="1"/>
    <col min="11539" max="11778" width="9.109375" style="66" hidden="1"/>
    <col min="11779" max="11779" width="6.88671875" style="66" customWidth="1"/>
    <col min="11780" max="11780" width="23.33203125" style="66" customWidth="1"/>
    <col min="11781" max="11781" width="42.88671875" style="66" customWidth="1"/>
    <col min="11782" max="11782" width="14" style="66" customWidth="1"/>
    <col min="11783" max="11783" width="14.109375" style="66" customWidth="1"/>
    <col min="11784" max="11784" width="13" style="66" customWidth="1"/>
    <col min="11785" max="11785" width="14" style="66" customWidth="1"/>
    <col min="11786" max="11786" width="15" style="66" customWidth="1"/>
    <col min="11787" max="11787" width="15.21875" style="66" customWidth="1"/>
    <col min="11788" max="11788" width="1.88671875" style="66" customWidth="1"/>
    <col min="11789" max="11789" width="10.5546875" style="66" customWidth="1"/>
    <col min="11790" max="11794" width="8" style="66" customWidth="1"/>
    <col min="11795" max="12034" width="9.109375" style="66" hidden="1"/>
    <col min="12035" max="12035" width="6.88671875" style="66" customWidth="1"/>
    <col min="12036" max="12036" width="23.33203125" style="66" customWidth="1"/>
    <col min="12037" max="12037" width="42.88671875" style="66" customWidth="1"/>
    <col min="12038" max="12038" width="14" style="66" customWidth="1"/>
    <col min="12039" max="12039" width="14.109375" style="66" customWidth="1"/>
    <col min="12040" max="12040" width="13" style="66" customWidth="1"/>
    <col min="12041" max="12041" width="14" style="66" customWidth="1"/>
    <col min="12042" max="12042" width="15" style="66" customWidth="1"/>
    <col min="12043" max="12043" width="15.21875" style="66" customWidth="1"/>
    <col min="12044" max="12044" width="1.88671875" style="66" customWidth="1"/>
    <col min="12045" max="12045" width="10.5546875" style="66" customWidth="1"/>
    <col min="12046" max="12050" width="8" style="66" customWidth="1"/>
    <col min="12051" max="12290" width="9.109375" style="66" hidden="1"/>
    <col min="12291" max="12291" width="6.88671875" style="66" customWidth="1"/>
    <col min="12292" max="12292" width="23.33203125" style="66" customWidth="1"/>
    <col min="12293" max="12293" width="42.88671875" style="66" customWidth="1"/>
    <col min="12294" max="12294" width="14" style="66" customWidth="1"/>
    <col min="12295" max="12295" width="14.109375" style="66" customWidth="1"/>
    <col min="12296" max="12296" width="13" style="66" customWidth="1"/>
    <col min="12297" max="12297" width="14" style="66" customWidth="1"/>
    <col min="12298" max="12298" width="15" style="66" customWidth="1"/>
    <col min="12299" max="12299" width="15.21875" style="66" customWidth="1"/>
    <col min="12300" max="12300" width="1.88671875" style="66" customWidth="1"/>
    <col min="12301" max="12301" width="10.5546875" style="66" customWidth="1"/>
    <col min="12302" max="12306" width="8" style="66" customWidth="1"/>
    <col min="12307" max="12546" width="9.109375" style="66" hidden="1"/>
    <col min="12547" max="12547" width="6.88671875" style="66" customWidth="1"/>
    <col min="12548" max="12548" width="23.33203125" style="66" customWidth="1"/>
    <col min="12549" max="12549" width="42.88671875" style="66" customWidth="1"/>
    <col min="12550" max="12550" width="14" style="66" customWidth="1"/>
    <col min="12551" max="12551" width="14.109375" style="66" customWidth="1"/>
    <col min="12552" max="12552" width="13" style="66" customWidth="1"/>
    <col min="12553" max="12553" width="14" style="66" customWidth="1"/>
    <col min="12554" max="12554" width="15" style="66" customWidth="1"/>
    <col min="12555" max="12555" width="15.21875" style="66" customWidth="1"/>
    <col min="12556" max="12556" width="1.88671875" style="66" customWidth="1"/>
    <col min="12557" max="12557" width="10.5546875" style="66" customWidth="1"/>
    <col min="12558" max="12562" width="8" style="66" customWidth="1"/>
    <col min="12563" max="12802" width="9.109375" style="66" hidden="1"/>
    <col min="12803" max="12803" width="6.88671875" style="66" customWidth="1"/>
    <col min="12804" max="12804" width="23.33203125" style="66" customWidth="1"/>
    <col min="12805" max="12805" width="42.88671875" style="66" customWidth="1"/>
    <col min="12806" max="12806" width="14" style="66" customWidth="1"/>
    <col min="12807" max="12807" width="14.109375" style="66" customWidth="1"/>
    <col min="12808" max="12808" width="13" style="66" customWidth="1"/>
    <col min="12809" max="12809" width="14" style="66" customWidth="1"/>
    <col min="12810" max="12810" width="15" style="66" customWidth="1"/>
    <col min="12811" max="12811" width="15.21875" style="66" customWidth="1"/>
    <col min="12812" max="12812" width="1.88671875" style="66" customWidth="1"/>
    <col min="12813" max="12813" width="10.5546875" style="66" customWidth="1"/>
    <col min="12814" max="12818" width="8" style="66" customWidth="1"/>
    <col min="12819" max="13058" width="9.109375" style="66" hidden="1"/>
    <col min="13059" max="13059" width="6.88671875" style="66" customWidth="1"/>
    <col min="13060" max="13060" width="23.33203125" style="66" customWidth="1"/>
    <col min="13061" max="13061" width="42.88671875" style="66" customWidth="1"/>
    <col min="13062" max="13062" width="14" style="66" customWidth="1"/>
    <col min="13063" max="13063" width="14.109375" style="66" customWidth="1"/>
    <col min="13064" max="13064" width="13" style="66" customWidth="1"/>
    <col min="13065" max="13065" width="14" style="66" customWidth="1"/>
    <col min="13066" max="13066" width="15" style="66" customWidth="1"/>
    <col min="13067" max="13067" width="15.21875" style="66" customWidth="1"/>
    <col min="13068" max="13068" width="1.88671875" style="66" customWidth="1"/>
    <col min="13069" max="13069" width="10.5546875" style="66" customWidth="1"/>
    <col min="13070" max="13074" width="8" style="66" customWidth="1"/>
    <col min="13075" max="13314" width="9.109375" style="66" hidden="1"/>
    <col min="13315" max="13315" width="6.88671875" style="66" customWidth="1"/>
    <col min="13316" max="13316" width="23.33203125" style="66" customWidth="1"/>
    <col min="13317" max="13317" width="42.88671875" style="66" customWidth="1"/>
    <col min="13318" max="13318" width="14" style="66" customWidth="1"/>
    <col min="13319" max="13319" width="14.109375" style="66" customWidth="1"/>
    <col min="13320" max="13320" width="13" style="66" customWidth="1"/>
    <col min="13321" max="13321" width="14" style="66" customWidth="1"/>
    <col min="13322" max="13322" width="15" style="66" customWidth="1"/>
    <col min="13323" max="13323" width="15.21875" style="66" customWidth="1"/>
    <col min="13324" max="13324" width="1.88671875" style="66" customWidth="1"/>
    <col min="13325" max="13325" width="10.5546875" style="66" customWidth="1"/>
    <col min="13326" max="13330" width="8" style="66" customWidth="1"/>
    <col min="13331" max="13570" width="9.109375" style="66" hidden="1"/>
    <col min="13571" max="13571" width="6.88671875" style="66" customWidth="1"/>
    <col min="13572" max="13572" width="23.33203125" style="66" customWidth="1"/>
    <col min="13573" max="13573" width="42.88671875" style="66" customWidth="1"/>
    <col min="13574" max="13574" width="14" style="66" customWidth="1"/>
    <col min="13575" max="13575" width="14.109375" style="66" customWidth="1"/>
    <col min="13576" max="13576" width="13" style="66" customWidth="1"/>
    <col min="13577" max="13577" width="14" style="66" customWidth="1"/>
    <col min="13578" max="13578" width="15" style="66" customWidth="1"/>
    <col min="13579" max="13579" width="15.21875" style="66" customWidth="1"/>
    <col min="13580" max="13580" width="1.88671875" style="66" customWidth="1"/>
    <col min="13581" max="13581" width="10.5546875" style="66" customWidth="1"/>
    <col min="13582" max="13586" width="8" style="66" customWidth="1"/>
    <col min="13587" max="13826" width="9.109375" style="66" hidden="1"/>
    <col min="13827" max="13827" width="6.88671875" style="66" customWidth="1"/>
    <col min="13828" max="13828" width="23.33203125" style="66" customWidth="1"/>
    <col min="13829" max="13829" width="42.88671875" style="66" customWidth="1"/>
    <col min="13830" max="13830" width="14" style="66" customWidth="1"/>
    <col min="13831" max="13831" width="14.109375" style="66" customWidth="1"/>
    <col min="13832" max="13832" width="13" style="66" customWidth="1"/>
    <col min="13833" max="13833" width="14" style="66" customWidth="1"/>
    <col min="13834" max="13834" width="15" style="66" customWidth="1"/>
    <col min="13835" max="13835" width="15.21875" style="66" customWidth="1"/>
    <col min="13836" max="13836" width="1.88671875" style="66" customWidth="1"/>
    <col min="13837" max="13837" width="10.5546875" style="66" customWidth="1"/>
    <col min="13838" max="13842" width="8" style="66" customWidth="1"/>
    <col min="13843" max="14082" width="9.109375" style="66" hidden="1"/>
    <col min="14083" max="14083" width="6.88671875" style="66" customWidth="1"/>
    <col min="14084" max="14084" width="23.33203125" style="66" customWidth="1"/>
    <col min="14085" max="14085" width="42.88671875" style="66" customWidth="1"/>
    <col min="14086" max="14086" width="14" style="66" customWidth="1"/>
    <col min="14087" max="14087" width="14.109375" style="66" customWidth="1"/>
    <col min="14088" max="14088" width="13" style="66" customWidth="1"/>
    <col min="14089" max="14089" width="14" style="66" customWidth="1"/>
    <col min="14090" max="14090" width="15" style="66" customWidth="1"/>
    <col min="14091" max="14091" width="15.21875" style="66" customWidth="1"/>
    <col min="14092" max="14092" width="1.88671875" style="66" customWidth="1"/>
    <col min="14093" max="14093" width="10.5546875" style="66" customWidth="1"/>
    <col min="14094" max="14098" width="8" style="66" customWidth="1"/>
    <col min="14099" max="14338" width="9.109375" style="66" hidden="1"/>
    <col min="14339" max="14339" width="6.88671875" style="66" customWidth="1"/>
    <col min="14340" max="14340" width="23.33203125" style="66" customWidth="1"/>
    <col min="14341" max="14341" width="42.88671875" style="66" customWidth="1"/>
    <col min="14342" max="14342" width="14" style="66" customWidth="1"/>
    <col min="14343" max="14343" width="14.109375" style="66" customWidth="1"/>
    <col min="14344" max="14344" width="13" style="66" customWidth="1"/>
    <col min="14345" max="14345" width="14" style="66" customWidth="1"/>
    <col min="14346" max="14346" width="15" style="66" customWidth="1"/>
    <col min="14347" max="14347" width="15.21875" style="66" customWidth="1"/>
    <col min="14348" max="14348" width="1.88671875" style="66" customWidth="1"/>
    <col min="14349" max="14349" width="10.5546875" style="66" customWidth="1"/>
    <col min="14350" max="14354" width="8" style="66" customWidth="1"/>
    <col min="14355" max="14594" width="9.109375" style="66" hidden="1"/>
    <col min="14595" max="14595" width="6.88671875" style="66" customWidth="1"/>
    <col min="14596" max="14596" width="23.33203125" style="66" customWidth="1"/>
    <col min="14597" max="14597" width="42.88671875" style="66" customWidth="1"/>
    <col min="14598" max="14598" width="14" style="66" customWidth="1"/>
    <col min="14599" max="14599" width="14.109375" style="66" customWidth="1"/>
    <col min="14600" max="14600" width="13" style="66" customWidth="1"/>
    <col min="14601" max="14601" width="14" style="66" customWidth="1"/>
    <col min="14602" max="14602" width="15" style="66" customWidth="1"/>
    <col min="14603" max="14603" width="15.21875" style="66" customWidth="1"/>
    <col min="14604" max="14604" width="1.88671875" style="66" customWidth="1"/>
    <col min="14605" max="14605" width="10.5546875" style="66" customWidth="1"/>
    <col min="14606" max="14610" width="8" style="66" customWidth="1"/>
    <col min="14611" max="14850" width="9.109375" style="66" hidden="1"/>
    <col min="14851" max="14851" width="6.88671875" style="66" customWidth="1"/>
    <col min="14852" max="14852" width="23.33203125" style="66" customWidth="1"/>
    <col min="14853" max="14853" width="42.88671875" style="66" customWidth="1"/>
    <col min="14854" max="14854" width="14" style="66" customWidth="1"/>
    <col min="14855" max="14855" width="14.109375" style="66" customWidth="1"/>
    <col min="14856" max="14856" width="13" style="66" customWidth="1"/>
    <col min="14857" max="14857" width="14" style="66" customWidth="1"/>
    <col min="14858" max="14858" width="15" style="66" customWidth="1"/>
    <col min="14859" max="14859" width="15.21875" style="66" customWidth="1"/>
    <col min="14860" max="14860" width="1.88671875" style="66" customWidth="1"/>
    <col min="14861" max="14861" width="10.5546875" style="66" customWidth="1"/>
    <col min="14862" max="14866" width="8" style="66" customWidth="1"/>
    <col min="14867" max="15106" width="9.109375" style="66" hidden="1"/>
    <col min="15107" max="15107" width="6.88671875" style="66" customWidth="1"/>
    <col min="15108" max="15108" width="23.33203125" style="66" customWidth="1"/>
    <col min="15109" max="15109" width="42.88671875" style="66" customWidth="1"/>
    <col min="15110" max="15110" width="14" style="66" customWidth="1"/>
    <col min="15111" max="15111" width="14.109375" style="66" customWidth="1"/>
    <col min="15112" max="15112" width="13" style="66" customWidth="1"/>
    <col min="15113" max="15113" width="14" style="66" customWidth="1"/>
    <col min="15114" max="15114" width="15" style="66" customWidth="1"/>
    <col min="15115" max="15115" width="15.21875" style="66" customWidth="1"/>
    <col min="15116" max="15116" width="1.88671875" style="66" customWidth="1"/>
    <col min="15117" max="15117" width="10.5546875" style="66" customWidth="1"/>
    <col min="15118" max="15122" width="8" style="66" customWidth="1"/>
    <col min="15123" max="15362" width="9.109375" style="66" hidden="1"/>
    <col min="15363" max="15363" width="6.88671875" style="66" customWidth="1"/>
    <col min="15364" max="15364" width="23.33203125" style="66" customWidth="1"/>
    <col min="15365" max="15365" width="42.88671875" style="66" customWidth="1"/>
    <col min="15366" max="15366" width="14" style="66" customWidth="1"/>
    <col min="15367" max="15367" width="14.109375" style="66" customWidth="1"/>
    <col min="15368" max="15368" width="13" style="66" customWidth="1"/>
    <col min="15369" max="15369" width="14" style="66" customWidth="1"/>
    <col min="15370" max="15370" width="15" style="66" customWidth="1"/>
    <col min="15371" max="15371" width="15.21875" style="66" customWidth="1"/>
    <col min="15372" max="15372" width="1.88671875" style="66" customWidth="1"/>
    <col min="15373" max="15373" width="10.5546875" style="66" customWidth="1"/>
    <col min="15374" max="15378" width="8" style="66" customWidth="1"/>
    <col min="15379" max="15618" width="9.109375" style="66" hidden="1"/>
    <col min="15619" max="15619" width="6.88671875" style="66" customWidth="1"/>
    <col min="15620" max="15620" width="23.33203125" style="66" customWidth="1"/>
    <col min="15621" max="15621" width="42.88671875" style="66" customWidth="1"/>
    <col min="15622" max="15622" width="14" style="66" customWidth="1"/>
    <col min="15623" max="15623" width="14.109375" style="66" customWidth="1"/>
    <col min="15624" max="15624" width="13" style="66" customWidth="1"/>
    <col min="15625" max="15625" width="14" style="66" customWidth="1"/>
    <col min="15626" max="15626" width="15" style="66" customWidth="1"/>
    <col min="15627" max="15627" width="15.21875" style="66" customWidth="1"/>
    <col min="15628" max="15628" width="1.88671875" style="66" customWidth="1"/>
    <col min="15629" max="15629" width="10.5546875" style="66" customWidth="1"/>
    <col min="15630" max="15634" width="8" style="66" customWidth="1"/>
    <col min="15635" max="15874" width="9.109375" style="66" hidden="1"/>
    <col min="15875" max="15875" width="6.88671875" style="66" customWidth="1"/>
    <col min="15876" max="15876" width="23.33203125" style="66" customWidth="1"/>
    <col min="15877" max="15877" width="42.88671875" style="66" customWidth="1"/>
    <col min="15878" max="15878" width="14" style="66" customWidth="1"/>
    <col min="15879" max="15879" width="14.109375" style="66" customWidth="1"/>
    <col min="15880" max="15880" width="13" style="66" customWidth="1"/>
    <col min="15881" max="15881" width="14" style="66" customWidth="1"/>
    <col min="15882" max="15882" width="15" style="66" customWidth="1"/>
    <col min="15883" max="15883" width="15.21875" style="66" customWidth="1"/>
    <col min="15884" max="15884" width="1.88671875" style="66" customWidth="1"/>
    <col min="15885" max="15885" width="10.5546875" style="66" customWidth="1"/>
    <col min="15886" max="15890" width="8" style="66" customWidth="1"/>
    <col min="15891" max="16130" width="9.109375" style="66" hidden="1"/>
    <col min="16131" max="16131" width="6.88671875" style="66" customWidth="1"/>
    <col min="16132" max="16132" width="23.33203125" style="66" customWidth="1"/>
    <col min="16133" max="16133" width="42.88671875" style="66" customWidth="1"/>
    <col min="16134" max="16134" width="14" style="66" customWidth="1"/>
    <col min="16135" max="16135" width="14.109375" style="66" customWidth="1"/>
    <col min="16136" max="16136" width="13" style="66" customWidth="1"/>
    <col min="16137" max="16137" width="14" style="66" customWidth="1"/>
    <col min="16138" max="16138" width="15" style="66" customWidth="1"/>
    <col min="16139" max="16139" width="15.21875" style="66" customWidth="1"/>
    <col min="16140" max="16140" width="1.88671875" style="66" customWidth="1"/>
    <col min="16141" max="16141" width="10.5546875" style="66" customWidth="1"/>
    <col min="16142" max="16146" width="8" style="66" customWidth="1"/>
    <col min="16147" max="16148" width="0" style="66" hidden="1"/>
    <col min="16149" max="16384" width="9.109375" style="66" hidden="1"/>
  </cols>
  <sheetData>
    <row r="1" spans="1:268" s="53" customFormat="1" ht="24" customHeight="1">
      <c r="A1" s="641" t="s">
        <v>8</v>
      </c>
      <c r="B1" s="641"/>
      <c r="C1" s="641"/>
      <c r="D1" s="641"/>
      <c r="E1" s="641"/>
      <c r="F1" s="641"/>
      <c r="G1" s="641"/>
      <c r="H1" s="641"/>
      <c r="I1" s="217"/>
      <c r="J1" s="127"/>
      <c r="M1" s="558"/>
      <c r="V1" s="558"/>
      <c r="W1" s="558"/>
      <c r="X1" s="558"/>
      <c r="AA1" s="670" t="s">
        <v>16572</v>
      </c>
      <c r="AD1" s="558"/>
    </row>
    <row r="2" spans="1:268" s="53" customFormat="1" ht="24" customHeight="1">
      <c r="A2" s="640" t="s">
        <v>146</v>
      </c>
      <c r="B2" s="640"/>
      <c r="C2" s="640"/>
      <c r="D2" s="640"/>
      <c r="E2" s="640"/>
      <c r="F2" s="640"/>
      <c r="G2" s="640"/>
      <c r="H2" s="640"/>
      <c r="I2" s="217"/>
      <c r="J2" s="595"/>
      <c r="K2" s="573"/>
      <c r="L2" s="574"/>
      <c r="M2" s="574"/>
      <c r="N2" s="575"/>
      <c r="O2" s="576"/>
      <c r="P2" s="577"/>
      <c r="Q2" s="79"/>
      <c r="V2" s="558"/>
      <c r="W2" s="558"/>
      <c r="X2" s="558"/>
      <c r="AA2" s="569" t="s">
        <v>16529</v>
      </c>
      <c r="AB2" s="569"/>
      <c r="AC2" s="569"/>
      <c r="AD2" s="570"/>
    </row>
    <row r="3" spans="1:268" s="53" customFormat="1" ht="32.4" customHeight="1">
      <c r="A3" s="128" t="s">
        <v>29</v>
      </c>
      <c r="B3" s="157"/>
      <c r="C3" s="96"/>
      <c r="D3" s="96"/>
      <c r="E3" s="97"/>
      <c r="F3" s="97"/>
      <c r="G3" s="98">
        <v>0.04</v>
      </c>
      <c r="H3" s="99"/>
      <c r="I3" s="218"/>
      <c r="J3" s="581"/>
      <c r="K3" s="606"/>
      <c r="L3" s="607"/>
      <c r="M3" s="607"/>
      <c r="N3" s="624"/>
      <c r="O3" s="594" t="s">
        <v>16542</v>
      </c>
      <c r="P3" s="574"/>
      <c r="Q3" s="574"/>
      <c r="R3" s="575"/>
      <c r="S3" s="576"/>
      <c r="T3" s="577"/>
      <c r="U3" s="79"/>
      <c r="V3" s="558"/>
      <c r="W3" s="558"/>
      <c r="X3" s="558"/>
      <c r="AD3" s="558" t="s">
        <v>16556</v>
      </c>
    </row>
    <row r="4" spans="1:268" s="53" customFormat="1" ht="27.6" customHeight="1">
      <c r="A4" s="54" t="s">
        <v>0</v>
      </c>
      <c r="B4" s="100" t="s">
        <v>2</v>
      </c>
      <c r="C4" s="100" t="s">
        <v>6</v>
      </c>
      <c r="D4" s="100" t="s">
        <v>10</v>
      </c>
      <c r="E4" s="101" t="s">
        <v>26</v>
      </c>
      <c r="F4" s="102" t="s">
        <v>3</v>
      </c>
      <c r="G4" s="101" t="s">
        <v>30</v>
      </c>
      <c r="H4" s="103" t="s">
        <v>4</v>
      </c>
      <c r="I4" s="216"/>
      <c r="J4" s="581"/>
      <c r="K4" s="608"/>
      <c r="L4" s="609"/>
      <c r="M4" s="610"/>
      <c r="N4" s="609"/>
      <c r="O4" s="596"/>
      <c r="P4" s="578" t="s">
        <v>3</v>
      </c>
      <c r="Q4" s="578" t="s">
        <v>16534</v>
      </c>
      <c r="R4" s="555"/>
      <c r="S4" s="579" t="s">
        <v>16535</v>
      </c>
      <c r="T4" s="580" t="s">
        <v>16533</v>
      </c>
      <c r="V4" s="558"/>
      <c r="W4" s="558"/>
      <c r="X4" s="558"/>
      <c r="AA4" s="627" t="s">
        <v>16549</v>
      </c>
      <c r="AB4" s="627" t="s">
        <v>16555</v>
      </c>
      <c r="AC4" s="681">
        <f>(AD4*100)/107</f>
        <v>39192</v>
      </c>
      <c r="AD4" s="657">
        <v>41935.440000000002</v>
      </c>
      <c r="AE4" s="53" t="s">
        <v>16587</v>
      </c>
    </row>
    <row r="5" spans="1:268" s="53" customFormat="1" ht="19.95" customHeight="1">
      <c r="A5" s="92">
        <v>1</v>
      </c>
      <c r="B5" s="148" t="s">
        <v>28</v>
      </c>
      <c r="C5" s="592" t="s">
        <v>21</v>
      </c>
      <c r="D5" s="174" t="s">
        <v>39</v>
      </c>
      <c r="E5" s="105">
        <f>COUNTIFS(Table1351452010[[#All],[Sales]],"คุณจันทราภรณ์ สุภาพวนิช",Table1351452010[[#All],[Total
รายการเบิก
คอมขาย]],"&gt;0")</f>
        <v>2</v>
      </c>
      <c r="F5" s="119">
        <v>48308.4</v>
      </c>
      <c r="G5" s="173">
        <f>F5*G3</f>
        <v>1932.336</v>
      </c>
      <c r="H5" s="108">
        <f t="shared" ref="H5:H11" si="0">F5-G5</f>
        <v>46376.063999999998</v>
      </c>
      <c r="I5" s="219"/>
      <c r="J5" s="598"/>
      <c r="K5" s="611"/>
      <c r="L5" s="612"/>
      <c r="M5" s="612"/>
      <c r="N5" s="611"/>
      <c r="O5" s="572" t="s">
        <v>16529</v>
      </c>
      <c r="P5" s="567"/>
      <c r="Q5" s="568"/>
      <c r="R5" s="567"/>
      <c r="S5" s="567"/>
      <c r="T5" s="567"/>
      <c r="V5" s="657" t="s">
        <v>16540</v>
      </c>
      <c r="W5" s="558"/>
      <c r="X5" s="558"/>
      <c r="AA5" s="679" t="s">
        <v>16550</v>
      </c>
      <c r="AB5" s="679" t="s">
        <v>16557</v>
      </c>
      <c r="AC5" s="564">
        <f t="shared" ref="AC5:AC7" si="1">(AD5*100)/107</f>
        <v>39192</v>
      </c>
      <c r="AD5" s="658">
        <v>41935.440000000002</v>
      </c>
      <c r="JC5" s="587" t="s">
        <v>16540</v>
      </c>
      <c r="JD5" s="581"/>
    </row>
    <row r="6" spans="1:268" s="53" customFormat="1" ht="19.95" customHeight="1">
      <c r="A6" s="92"/>
      <c r="B6" s="149"/>
      <c r="C6" s="104" t="s">
        <v>85</v>
      </c>
      <c r="D6" s="130"/>
      <c r="E6" s="105">
        <f>COUNTIFS(Table1351452010[[#All],[Sales]],"คุณพัชรพรรณ พึ่งพา",Table1351452010[[#All],[Total
รายการเบิก
คอมขาย]],"&gt;0")</f>
        <v>1</v>
      </c>
      <c r="F6" s="119">
        <f>SUMIF(Table1351452010[[#All],[Sales]],"คุณพัชรพรรณ พึ่งพา",Table1351452010[[#All],[Total
รายการเบิก
คอมขาย]])</f>
        <v>9418.5</v>
      </c>
      <c r="G6" s="173">
        <f t="shared" ref="G6:G11" si="2">F6*$G$3</f>
        <v>376.74</v>
      </c>
      <c r="H6" s="119">
        <f t="shared" si="0"/>
        <v>9041.76</v>
      </c>
      <c r="I6" s="219"/>
      <c r="J6" s="598"/>
      <c r="K6" s="611"/>
      <c r="L6" s="612"/>
      <c r="M6" s="612"/>
      <c r="N6" s="611"/>
      <c r="O6" s="602" t="s">
        <v>16530</v>
      </c>
      <c r="P6" s="561">
        <v>29820</v>
      </c>
      <c r="Q6" s="561">
        <v>29820</v>
      </c>
      <c r="R6" s="556"/>
      <c r="S6" s="566">
        <f>Q6*30%</f>
        <v>8946</v>
      </c>
      <c r="T6" s="565">
        <f>Q6*70%</f>
        <v>20874</v>
      </c>
      <c r="V6" s="658">
        <f>T6+T7</f>
        <v>48308.399999999994</v>
      </c>
      <c r="W6" s="558"/>
      <c r="X6" s="558"/>
      <c r="AA6" s="679" t="s">
        <v>16553</v>
      </c>
      <c r="AB6" s="679" t="s">
        <v>16558</v>
      </c>
      <c r="AC6" s="564">
        <f t="shared" si="1"/>
        <v>28800</v>
      </c>
      <c r="AD6" s="658">
        <v>30816</v>
      </c>
      <c r="JC6" s="593">
        <f>T6+T7</f>
        <v>48308.399999999994</v>
      </c>
      <c r="JD6" s="581"/>
    </row>
    <row r="7" spans="1:268" s="53" customFormat="1" ht="19.95" customHeight="1">
      <c r="A7" s="92"/>
      <c r="B7" s="149"/>
      <c r="C7" s="104" t="s">
        <v>113</v>
      </c>
      <c r="D7" s="130"/>
      <c r="E7" s="105">
        <f>COUNTIFS(Table1351452010[[#All],[Sales]],"คุณจิรภิญญา เป็นปึก",Table1351452010[[#All],[Total
รายการเบิก
คอมขาย]],"&gt;0")</f>
        <v>0</v>
      </c>
      <c r="F7" s="106">
        <f>SUMIF(Table1351452010[[#All],[Sales]],"คุณจิรภิญญา เป็นปึก",Table1351452010[[#All],[Total
รายการเบิก
คอมขาย]])</f>
        <v>0</v>
      </c>
      <c r="G7" s="173">
        <f t="shared" si="2"/>
        <v>0</v>
      </c>
      <c r="H7" s="108">
        <f t="shared" si="0"/>
        <v>0</v>
      </c>
      <c r="I7" s="219"/>
      <c r="J7" s="598"/>
      <c r="K7" s="611"/>
      <c r="L7" s="612"/>
      <c r="M7" s="612"/>
      <c r="N7" s="611"/>
      <c r="O7" s="602" t="s">
        <v>16531</v>
      </c>
      <c r="P7" s="561">
        <v>39192</v>
      </c>
      <c r="Q7" s="561">
        <v>39192</v>
      </c>
      <c r="R7" s="556"/>
      <c r="S7" s="566">
        <f t="shared" ref="S7:S9" si="3">Q7*30%</f>
        <v>11757.6</v>
      </c>
      <c r="T7" s="565">
        <f>Q7*70%</f>
        <v>27434.399999999998</v>
      </c>
      <c r="V7" s="659"/>
      <c r="W7" s="558"/>
      <c r="X7" s="558"/>
      <c r="AA7" s="679" t="s">
        <v>16554</v>
      </c>
      <c r="AB7" s="679" t="s">
        <v>16559</v>
      </c>
      <c r="AC7" s="564">
        <f t="shared" si="1"/>
        <v>9408</v>
      </c>
      <c r="AD7" s="658">
        <v>10066.56</v>
      </c>
      <c r="JC7" s="588"/>
      <c r="JD7" s="581"/>
    </row>
    <row r="8" spans="1:268" s="53" customFormat="1" ht="19.95" customHeight="1">
      <c r="A8" s="92"/>
      <c r="B8" s="149"/>
      <c r="C8" s="233" t="s">
        <v>80</v>
      </c>
      <c r="D8" s="130"/>
      <c r="E8" s="105">
        <f>COUNTIFS(Table1351452010[[#All],[Sales]],"คุณนิยนต์  อยู่ทะเล",Table1351452010[[#All],[Total
รายการเบิก
คอมขาย]],"&gt;0")</f>
        <v>1</v>
      </c>
      <c r="F8" s="106">
        <f>SUMIF(Table1351452010[[#All],[Sales]],"คุณนิยนต์  อยู่ทะเล",Table1351452010[[#All],[Total
รายการเบิก
คอมขาย]])</f>
        <v>3574.77</v>
      </c>
      <c r="G8" s="173">
        <f t="shared" si="2"/>
        <v>142.99080000000001</v>
      </c>
      <c r="H8" s="108">
        <f t="shared" si="0"/>
        <v>3431.7791999999999</v>
      </c>
      <c r="I8" s="219"/>
      <c r="J8" s="598"/>
      <c r="K8" s="613"/>
      <c r="L8" s="614"/>
      <c r="M8" s="614"/>
      <c r="N8" s="613"/>
      <c r="O8" s="602" t="s">
        <v>16541</v>
      </c>
      <c r="P8" s="561">
        <v>35000</v>
      </c>
      <c r="Q8" s="561">
        <v>8750</v>
      </c>
      <c r="R8" s="556"/>
      <c r="S8" s="566">
        <f t="shared" si="3"/>
        <v>2625</v>
      </c>
      <c r="T8" s="565">
        <f>Q8*70%</f>
        <v>6125</v>
      </c>
      <c r="V8" s="658">
        <f>T8</f>
        <v>6125</v>
      </c>
      <c r="W8" s="558"/>
      <c r="X8" s="558"/>
      <c r="AB8" s="668" t="s">
        <v>16578</v>
      </c>
      <c r="AC8" s="669">
        <v>0</v>
      </c>
      <c r="AD8" s="663">
        <f>SUM(AD4:AD7)</f>
        <v>124753.44</v>
      </c>
      <c r="AE8" s="664" t="s">
        <v>16560</v>
      </c>
      <c r="AF8" s="53" t="s">
        <v>16582</v>
      </c>
      <c r="JC8" s="593">
        <f>T8</f>
        <v>6125</v>
      </c>
      <c r="JD8" s="581"/>
    </row>
    <row r="9" spans="1:268" s="53" customFormat="1" ht="19.95" customHeight="1">
      <c r="A9" s="92"/>
      <c r="B9" s="149"/>
      <c r="C9" s="590" t="s">
        <v>103</v>
      </c>
      <c r="D9" s="130"/>
      <c r="E9" s="105">
        <f>COUNTIFS(Table1351452010[[#All],[Sales]],"คุณนรินทร์ ปิงมูล",Table1351452010[[#All],[Total
รายการเบิก
คอมขาย]],"&gt;0")</f>
        <v>1</v>
      </c>
      <c r="F9" s="119">
        <v>35703.599999999999</v>
      </c>
      <c r="G9" s="173">
        <f>F9*$G$3</f>
        <v>1428.144</v>
      </c>
      <c r="H9" s="108">
        <f t="shared" si="0"/>
        <v>34275.455999999998</v>
      </c>
      <c r="I9" s="219"/>
      <c r="J9" s="598"/>
      <c r="K9" s="615"/>
      <c r="L9" s="609"/>
      <c r="M9" s="610"/>
      <c r="N9" s="609"/>
      <c r="O9" s="603" t="s">
        <v>16532</v>
      </c>
      <c r="P9" s="563">
        <v>67500</v>
      </c>
      <c r="Q9" s="563">
        <v>16875</v>
      </c>
      <c r="R9" s="557"/>
      <c r="S9" s="566">
        <f t="shared" si="3"/>
        <v>5062.5</v>
      </c>
      <c r="T9" s="565">
        <f>Q9*70%</f>
        <v>11812.5</v>
      </c>
      <c r="V9" s="658">
        <f>T9</f>
        <v>11812.5</v>
      </c>
      <c r="W9" s="558"/>
      <c r="X9" s="558"/>
      <c r="AB9" s="53" t="s">
        <v>16580</v>
      </c>
      <c r="AC9" s="59">
        <v>75</v>
      </c>
      <c r="AD9" s="685">
        <f>AD8-AC9</f>
        <v>124678.44</v>
      </c>
      <c r="AE9" s="671" t="s">
        <v>16560</v>
      </c>
      <c r="AF9" s="53" t="s">
        <v>16583</v>
      </c>
      <c r="AH9" s="662" t="s">
        <v>16587</v>
      </c>
      <c r="JC9" s="564">
        <f>T9</f>
        <v>11812.5</v>
      </c>
      <c r="JD9" s="581"/>
    </row>
    <row r="10" spans="1:268" s="53" customFormat="1" ht="19.95" customHeight="1">
      <c r="A10" s="92"/>
      <c r="B10" s="336"/>
      <c r="C10" s="104" t="s">
        <v>95</v>
      </c>
      <c r="D10" s="130"/>
      <c r="E10" s="105">
        <f>COUNTIFS(Table1351452010[[#All],[Sales]],"คุณจินตนา อ้อยหวาน",Table1351452010[[#All],[Total
รายการเบิก
คอมขาย]],"&gt;0")</f>
        <v>0</v>
      </c>
      <c r="F10" s="106">
        <f>SUMIF(Table1351452010[[#All],[Sales]],"คุณจินตนา อ้อยหวาน",Table1351452010[[#All],[Total
รายการเบิก
คอมขาย]])</f>
        <v>0</v>
      </c>
      <c r="G10" s="173">
        <f>F10*G3</f>
        <v>0</v>
      </c>
      <c r="H10" s="108">
        <f t="shared" si="0"/>
        <v>0</v>
      </c>
      <c r="I10" s="219"/>
      <c r="J10" s="598"/>
      <c r="K10" s="616"/>
      <c r="L10" s="617"/>
      <c r="M10" s="618"/>
      <c r="N10" s="617"/>
      <c r="O10" s="88"/>
      <c r="Q10" s="558"/>
      <c r="V10" s="558"/>
      <c r="W10" s="558"/>
      <c r="X10" s="558"/>
      <c r="AD10" s="558"/>
      <c r="JD10" s="581"/>
    </row>
    <row r="11" spans="1:268" s="53" customFormat="1" ht="19.95" customHeight="1">
      <c r="A11" s="92"/>
      <c r="B11" s="337"/>
      <c r="C11" s="104" t="s">
        <v>96</v>
      </c>
      <c r="D11" s="371"/>
      <c r="E11" s="105">
        <f>COUNTIFS(Table1351452010[[#All],[Sales]],"คุณรัฏฎิการ์ จรัสลักษณ์",Table1351452010[[#All],[Total
รายการเบิก
คอมขาย]],"&gt;0")</f>
        <v>0</v>
      </c>
      <c r="F11" s="106">
        <f>SUMIF(Table1351452010[[#All],[Sales]],"คุณรัฏฎิการ์ จรัสลักษณ์",Table1351452010[[#All],[Total
รายการเบิก
คอมขาย]])</f>
        <v>0</v>
      </c>
      <c r="G11" s="173">
        <f t="shared" si="2"/>
        <v>0</v>
      </c>
      <c r="H11" s="108">
        <f t="shared" si="0"/>
        <v>0</v>
      </c>
      <c r="I11" s="219"/>
      <c r="J11" s="598"/>
      <c r="K11" s="619"/>
      <c r="L11" s="620"/>
      <c r="M11" s="620"/>
      <c r="N11" s="621"/>
      <c r="O11" s="571" t="s">
        <v>16536</v>
      </c>
      <c r="P11" s="569"/>
      <c r="Q11" s="570"/>
      <c r="R11" s="569"/>
      <c r="S11" s="569" t="s">
        <v>16538</v>
      </c>
      <c r="T11" s="569"/>
      <c r="V11" s="657" t="s">
        <v>16539</v>
      </c>
      <c r="W11" s="558"/>
      <c r="X11" s="558"/>
      <c r="AA11" s="679" t="s">
        <v>16551</v>
      </c>
      <c r="AB11" s="679" t="s">
        <v>16570</v>
      </c>
      <c r="AC11" s="564">
        <f t="shared" ref="AC11:AC19" si="4">(AD11*100)/107</f>
        <v>13916</v>
      </c>
      <c r="AD11" s="658">
        <v>14890.12</v>
      </c>
      <c r="JC11" s="587" t="s">
        <v>16539</v>
      </c>
      <c r="JD11" s="581"/>
    </row>
    <row r="12" spans="1:268" s="60" customFormat="1" ht="19.95" customHeight="1">
      <c r="A12" s="93">
        <v>2</v>
      </c>
      <c r="B12" s="129" t="s">
        <v>20</v>
      </c>
      <c r="C12" s="592" t="s">
        <v>21</v>
      </c>
      <c r="D12" s="368" t="s">
        <v>125</v>
      </c>
      <c r="E12" s="109">
        <f>COUNTIFS(Table1351452010[[#All],[Sales]],"คุณจันทราภรณ์ สุภาพวนิช",Table1351452010[[#All],[ค่าขายอุปกรณ์]],"&gt;1")</f>
        <v>1</v>
      </c>
      <c r="F12" s="589">
        <v>11812.5</v>
      </c>
      <c r="G12" s="173">
        <v>0</v>
      </c>
      <c r="H12" s="108">
        <f t="shared" ref="H12:H20" si="5">F12-G12</f>
        <v>11812.5</v>
      </c>
      <c r="I12" s="219"/>
      <c r="J12" s="598"/>
      <c r="K12" s="619"/>
      <c r="L12" s="622"/>
      <c r="M12" s="622"/>
      <c r="N12" s="621"/>
      <c r="O12" s="604" t="s">
        <v>16530</v>
      </c>
      <c r="P12" s="584">
        <v>15000</v>
      </c>
      <c r="Q12" s="584">
        <v>15000</v>
      </c>
      <c r="R12" s="582"/>
      <c r="S12" s="586">
        <f>Q12</f>
        <v>15000</v>
      </c>
      <c r="T12" s="625"/>
      <c r="U12" s="53"/>
      <c r="V12" s="658">
        <f>S6+S7+S12</f>
        <v>35703.599999999999</v>
      </c>
      <c r="W12" s="558"/>
      <c r="X12" s="558"/>
      <c r="Y12" s="53"/>
      <c r="Z12" s="53"/>
      <c r="AA12" s="679" t="s">
        <v>16552</v>
      </c>
      <c r="AB12" s="679" t="s">
        <v>16571</v>
      </c>
      <c r="AC12" s="564">
        <f t="shared" si="4"/>
        <v>9408</v>
      </c>
      <c r="AD12" s="658">
        <v>10066.56</v>
      </c>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93">
        <f>S6+S7+S12</f>
        <v>35703.599999999999</v>
      </c>
      <c r="JD12" s="581"/>
      <c r="JE12" s="53"/>
      <c r="JF12" s="53"/>
      <c r="JG12" s="53"/>
      <c r="JH12" s="53"/>
    </row>
    <row r="13" spans="1:268" s="79" customFormat="1" ht="19.95" customHeight="1">
      <c r="A13" s="94"/>
      <c r="B13" s="130"/>
      <c r="C13" s="104" t="s">
        <v>85</v>
      </c>
      <c r="D13" s="369"/>
      <c r="E13" s="109">
        <f>COUNTIFS(Table1351452010[[#All],[Sales]],"คุณพัชรพรรณ พึ่งพา",Table1351452010[[#All],[ค่าขายอุปกรณ์]],"&gt;1")</f>
        <v>1</v>
      </c>
      <c r="F13" s="107">
        <f>SUMIF(Table1351452010[[#All],[Sales]],"คุณพัชรพรรณ พึ่งพา",Table1351452010[[#All],[Total
คอมฯ อุปกรณ์]])</f>
        <v>6168.8600000000006</v>
      </c>
      <c r="G13" s="173">
        <v>0</v>
      </c>
      <c r="H13" s="108">
        <f>F13-G13</f>
        <v>6168.8600000000006</v>
      </c>
      <c r="I13" s="219"/>
      <c r="J13" s="598"/>
      <c r="K13" s="613"/>
      <c r="L13" s="621"/>
      <c r="M13" s="623"/>
      <c r="N13" s="621"/>
      <c r="O13" s="605" t="s">
        <v>16537</v>
      </c>
      <c r="P13" s="585">
        <v>10000</v>
      </c>
      <c r="Q13" s="585">
        <v>2500</v>
      </c>
      <c r="R13" s="583"/>
      <c r="S13" s="586">
        <f>Q13</f>
        <v>2500</v>
      </c>
      <c r="T13" s="625"/>
      <c r="U13" s="53"/>
      <c r="V13" s="658">
        <f>S8+S13</f>
        <v>5125</v>
      </c>
      <c r="W13" s="558"/>
      <c r="X13" s="558"/>
      <c r="Y13" s="53"/>
      <c r="Z13" s="53"/>
      <c r="AA13" s="679" t="s">
        <v>16561</v>
      </c>
      <c r="AB13" s="679" t="s">
        <v>16573</v>
      </c>
      <c r="AC13" s="564">
        <f t="shared" si="4"/>
        <v>9408</v>
      </c>
      <c r="AD13" s="658">
        <v>10066.56</v>
      </c>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93">
        <f>S8+S13</f>
        <v>5125</v>
      </c>
      <c r="JD13" s="53"/>
      <c r="JE13" s="53"/>
      <c r="JF13" s="53"/>
      <c r="JG13" s="53"/>
      <c r="JH13" s="53"/>
    </row>
    <row r="14" spans="1:268" s="79" customFormat="1" ht="19.95" customHeight="1">
      <c r="A14" s="94"/>
      <c r="B14" s="130"/>
      <c r="C14" s="104" t="s">
        <v>113</v>
      </c>
      <c r="D14" s="369"/>
      <c r="E14" s="109">
        <f>COUNTIFS(Table1351452010[[#All],[Sales]],"คุณจิรภิญญา เป็นปึก",Table1351452010[[#All],[ค่าขายอุปกรณ์]],"&gt;1")</f>
        <v>0</v>
      </c>
      <c r="F14" s="107">
        <f>SUMIF(Table1351452010[[#All],[Sales]],"คุณจิรภิญญา เป็นปึก",Table1351452010[[#All],[Total
คอมฯ อุปกรณ์]])</f>
        <v>0</v>
      </c>
      <c r="G14" s="173">
        <v>0</v>
      </c>
      <c r="H14" s="108">
        <f>F14-G14</f>
        <v>0</v>
      </c>
      <c r="I14" s="219"/>
      <c r="J14" s="598"/>
      <c r="K14" s="601"/>
      <c r="L14" s="582"/>
      <c r="M14" s="600"/>
      <c r="N14" s="582"/>
      <c r="O14" s="562" t="s">
        <v>16532</v>
      </c>
      <c r="P14" s="625"/>
      <c r="Q14" s="626"/>
      <c r="R14" s="625"/>
      <c r="S14" s="625"/>
      <c r="T14" s="625"/>
      <c r="U14" s="53"/>
      <c r="V14" s="658">
        <f>S9</f>
        <v>5062.5</v>
      </c>
      <c r="W14" s="558"/>
      <c r="X14" s="558"/>
      <c r="Y14" s="53"/>
      <c r="Z14" s="53"/>
      <c r="AA14" s="679" t="s">
        <v>16562</v>
      </c>
      <c r="AB14" s="679" t="s">
        <v>16574</v>
      </c>
      <c r="AC14" s="564">
        <f t="shared" si="4"/>
        <v>9408</v>
      </c>
      <c r="AD14" s="658">
        <v>10066.56</v>
      </c>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64">
        <f>S9</f>
        <v>5062.5</v>
      </c>
      <c r="JD14" s="53"/>
      <c r="JE14" s="53"/>
      <c r="JF14" s="53"/>
      <c r="JG14" s="53"/>
      <c r="JH14" s="53"/>
    </row>
    <row r="15" spans="1:268" s="79" customFormat="1" ht="19.95" customHeight="1">
      <c r="A15" s="94"/>
      <c r="B15" s="130"/>
      <c r="C15" s="233" t="s">
        <v>80</v>
      </c>
      <c r="D15" s="369"/>
      <c r="E15" s="109">
        <f>COUNTIFS(Table1351452010[[#All],[Sales]],"คุณนิยนต์  อยู่ทะเล",Table1351452010[[#All],[ค่าขายอุปกรณ์]],"&gt;1")</f>
        <v>0</v>
      </c>
      <c r="F15" s="107">
        <f>SUMIF(Table1351452010[[#All],[Sales]],"คุณนิยนต์  อยู่ทะเล",Table1351452010[[#All],[Total
คอมฯ อุปกรณ์]])</f>
        <v>0</v>
      </c>
      <c r="G15" s="173">
        <v>0</v>
      </c>
      <c r="H15" s="108">
        <f>F15-G15</f>
        <v>0</v>
      </c>
      <c r="I15" s="219"/>
      <c r="J15" s="598"/>
      <c r="K15" s="599"/>
      <c r="L15" s="581"/>
      <c r="M15" s="597"/>
      <c r="N15" s="581"/>
      <c r="O15" s="53"/>
      <c r="P15" s="53"/>
      <c r="Q15" s="53"/>
      <c r="R15" s="53"/>
      <c r="S15" s="53"/>
      <c r="T15" s="53"/>
      <c r="U15" s="53"/>
      <c r="V15" s="558"/>
      <c r="W15" s="558"/>
      <c r="X15" s="558"/>
      <c r="Y15" s="53"/>
      <c r="Z15" s="53"/>
      <c r="AA15" s="679" t="s">
        <v>16563</v>
      </c>
      <c r="AB15" s="679" t="s">
        <v>16575</v>
      </c>
      <c r="AC15" s="564">
        <f t="shared" si="4"/>
        <v>9408</v>
      </c>
      <c r="AD15" s="658">
        <v>10066.56</v>
      </c>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row>
    <row r="16" spans="1:268" s="79" customFormat="1" ht="19.95" customHeight="1">
      <c r="A16" s="94"/>
      <c r="B16" s="130"/>
      <c r="C16" s="382" t="s">
        <v>103</v>
      </c>
      <c r="D16" s="369"/>
      <c r="E16" s="109">
        <f>COUNTIFS(Table1351452010[[#All],[Sales]],"คุณนรินทร์ ปิงมูล",Table1351452010[[#All],[ค่าขายอุปกรณ์]],"&gt;1")</f>
        <v>0</v>
      </c>
      <c r="F16" s="107">
        <v>5062.5</v>
      </c>
      <c r="G16" s="173">
        <v>0</v>
      </c>
      <c r="H16" s="108">
        <f>F16-G16</f>
        <v>5062.5</v>
      </c>
      <c r="I16" s="219"/>
      <c r="J16" s="598"/>
      <c r="K16" s="599"/>
      <c r="L16" s="581"/>
      <c r="M16" s="597"/>
      <c r="N16" s="581"/>
      <c r="O16" s="53"/>
      <c r="P16" s="53"/>
      <c r="Q16" s="53"/>
      <c r="R16" s="53"/>
      <c r="S16" s="53"/>
      <c r="T16" s="53"/>
      <c r="U16" s="53"/>
      <c r="V16" s="558"/>
      <c r="W16" s="558"/>
      <c r="X16" s="558"/>
      <c r="Y16" s="53"/>
      <c r="Z16" s="53"/>
      <c r="AA16" s="679" t="s">
        <v>16564</v>
      </c>
      <c r="AB16" s="679" t="s">
        <v>16576</v>
      </c>
      <c r="AC16" s="564">
        <f t="shared" si="4"/>
        <v>9408</v>
      </c>
      <c r="AD16" s="658">
        <v>10066.56</v>
      </c>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row>
    <row r="17" spans="1:268" s="79" customFormat="1" ht="19.95" customHeight="1">
      <c r="A17" s="94"/>
      <c r="B17" s="336"/>
      <c r="C17" s="104" t="s">
        <v>95</v>
      </c>
      <c r="D17" s="369"/>
      <c r="E17" s="109">
        <f>COUNTIFS(Table1351452010[[#All],[Sales]],"คุณจินตนา อ้อยหวาน",Table1351452010[[#All],[ค่าขายอุปกรณ์]],"&gt;1")</f>
        <v>0</v>
      </c>
      <c r="F17" s="107">
        <f>SUMIF(Table1351452010[[#All],[Sales]],"คุณจินตนา อ้อยหวาน",Table1351452010[[#All],[Total
คอมฯ อุปกรณ์]])</f>
        <v>0</v>
      </c>
      <c r="G17" s="173">
        <v>0</v>
      </c>
      <c r="H17" s="108">
        <f>F17-G17</f>
        <v>0</v>
      </c>
      <c r="I17" s="219"/>
      <c r="J17" s="344"/>
      <c r="K17" s="88"/>
      <c r="L17" s="53"/>
      <c r="M17" s="558"/>
      <c r="N17" s="53"/>
      <c r="O17" s="53"/>
      <c r="P17" s="53"/>
      <c r="Q17" s="53"/>
      <c r="R17" s="53"/>
      <c r="S17" s="581"/>
      <c r="T17" s="581"/>
      <c r="U17" s="581"/>
      <c r="V17" s="672"/>
      <c r="W17" s="672"/>
      <c r="X17" s="672"/>
      <c r="Y17" s="673"/>
      <c r="Z17" s="53"/>
      <c r="AA17" s="679" t="s">
        <v>16565</v>
      </c>
      <c r="AB17" s="679" t="s">
        <v>16577</v>
      </c>
      <c r="AC17" s="564">
        <f t="shared" si="4"/>
        <v>9408</v>
      </c>
      <c r="AD17" s="658">
        <v>10066.56</v>
      </c>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row>
    <row r="18" spans="1:268" s="79" customFormat="1" ht="19.95" customHeight="1">
      <c r="A18" s="95"/>
      <c r="B18" s="337"/>
      <c r="C18" s="421" t="s">
        <v>96</v>
      </c>
      <c r="D18" s="370"/>
      <c r="E18" s="110">
        <f>COUNTIFS(Table1351452010[[#All],[Sales]],"คุณรัฏฎิการ์ จรัสลักษณ์",Table1351452010[[#All],[ค่าขายอุปกรณ์]],"&gt;1")</f>
        <v>0</v>
      </c>
      <c r="F18" s="111">
        <f>SUMIF(Table1351452010[[#All],[Sales]],"คุณรัฏฎิการ์ จรัสลักษณ์",Table1351452010[[#All],[Total
คอมฯ อุปกรณ์]])</f>
        <v>0</v>
      </c>
      <c r="G18" s="173">
        <v>0</v>
      </c>
      <c r="H18" s="108">
        <f t="shared" si="5"/>
        <v>0</v>
      </c>
      <c r="I18" s="219"/>
      <c r="J18" s="344"/>
      <c r="K18" s="59"/>
      <c r="L18" s="53"/>
      <c r="M18" s="558"/>
      <c r="N18" s="53"/>
      <c r="O18" s="53"/>
      <c r="P18" s="53"/>
      <c r="Q18" s="53"/>
      <c r="R18" s="53"/>
      <c r="S18" s="581"/>
      <c r="T18" s="674"/>
      <c r="U18" s="581"/>
      <c r="V18" s="597"/>
      <c r="W18" s="597"/>
      <c r="X18" s="597"/>
      <c r="Y18" s="581"/>
      <c r="Z18" s="53"/>
      <c r="AA18" s="679" t="s">
        <v>16566</v>
      </c>
      <c r="AB18" s="679" t="s">
        <v>16568</v>
      </c>
      <c r="AC18" s="564">
        <f t="shared" si="4"/>
        <v>9408</v>
      </c>
      <c r="AD18" s="658">
        <v>10066.56</v>
      </c>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row>
    <row r="19" spans="1:268" s="53" customFormat="1" ht="19.95" customHeight="1">
      <c r="A19" s="93">
        <v>3</v>
      </c>
      <c r="B19" s="150" t="s">
        <v>12</v>
      </c>
      <c r="C19" s="591" t="s">
        <v>21</v>
      </c>
      <c r="D19" s="367" t="s">
        <v>81</v>
      </c>
      <c r="E19" s="109">
        <f>COUNTIFS(Table1351452010[[#All],[Sales]],"คุณจันทราภรณ์ สุภาพวนิช",Table1351452010[[#All],[ค่าติดตั้ง/ค่าเชื่อมสัญญาณ]],"&gt;1")</f>
        <v>1</v>
      </c>
      <c r="F19" s="589">
        <v>6125</v>
      </c>
      <c r="G19" s="173">
        <v>0</v>
      </c>
      <c r="H19" s="108">
        <f t="shared" si="5"/>
        <v>6125</v>
      </c>
      <c r="I19" s="219"/>
      <c r="J19" s="344"/>
      <c r="K19" s="62"/>
      <c r="M19" s="558"/>
      <c r="S19" s="581"/>
      <c r="T19" s="674"/>
      <c r="U19" s="581"/>
      <c r="V19" s="597"/>
      <c r="W19" s="597"/>
      <c r="X19" s="597"/>
      <c r="Y19" s="581"/>
      <c r="AA19" s="679" t="s">
        <v>16567</v>
      </c>
      <c r="AB19" s="679" t="s">
        <v>16569</v>
      </c>
      <c r="AC19" s="564">
        <f t="shared" si="4"/>
        <v>28800</v>
      </c>
      <c r="AD19" s="658">
        <v>30816</v>
      </c>
    </row>
    <row r="20" spans="1:268" s="53" customFormat="1" ht="19.95" customHeight="1">
      <c r="A20" s="94"/>
      <c r="B20" s="151"/>
      <c r="C20" s="112" t="s">
        <v>85</v>
      </c>
      <c r="D20" s="432" t="s">
        <v>82</v>
      </c>
      <c r="E20" s="109">
        <f>COUNTIFS(Table1351452010[[#All],[Sales]],"คุณพัชรพรรณ พึ่งพา",Table1351452010[[#All],[ค่าติดตั้ง/ค่าเชื่อมสัญญาณ]],"&gt;1")</f>
        <v>0</v>
      </c>
      <c r="F20" s="107">
        <f>SUMIF(Table1351452010[[#All],[Sales]],"คุณพัชรพรรณ พึ่งพา",Table1351452010[[#All],[Total 
คอมฯค่าติดตั้ง/ค่าเชื่อมสัญญาณ]])</f>
        <v>0</v>
      </c>
      <c r="G20" s="173">
        <v>0</v>
      </c>
      <c r="H20" s="108">
        <f t="shared" si="5"/>
        <v>0</v>
      </c>
      <c r="I20" s="219"/>
      <c r="J20" s="344"/>
      <c r="K20" s="62"/>
      <c r="M20" s="558"/>
      <c r="S20" s="581"/>
      <c r="T20" s="674"/>
      <c r="U20" s="581"/>
      <c r="V20" s="597"/>
      <c r="W20" s="597"/>
      <c r="X20" s="597"/>
      <c r="Y20" s="581"/>
      <c r="AB20" s="668" t="s">
        <v>16578</v>
      </c>
      <c r="AC20" s="669">
        <f>SUM(AC11:AC19)*3%</f>
        <v>3257.16</v>
      </c>
      <c r="AD20" s="558">
        <f>SUM(AD11:AD19)</f>
        <v>116172.04</v>
      </c>
    </row>
    <row r="21" spans="1:268" s="53" customFormat="1" ht="19.95" customHeight="1">
      <c r="A21" s="94"/>
      <c r="B21" s="151"/>
      <c r="C21" s="104" t="s">
        <v>113</v>
      </c>
      <c r="D21" s="245"/>
      <c r="E21" s="109">
        <f>COUNTIFS(Table1351452010[[#All],[Sales]],"คุณจิรภิญญา เป็นปึก",Table1351452010[[#All],[ค่าติดตั้ง/ค่าเชื่อมสัญญาณ]],"&gt;1")</f>
        <v>0</v>
      </c>
      <c r="F21" s="107">
        <f>SUMIF(Table1351452010[[#All],[Sales]],"คุณจิรภิญญา เป็นปึก",Table1351452010[[#All],[Total 
คอมฯค่าติดตั้ง/ค่าเชื่อมสัญญาณ]])</f>
        <v>0</v>
      </c>
      <c r="G21" s="173">
        <v>0</v>
      </c>
      <c r="H21" s="108">
        <f>F21-G21</f>
        <v>0</v>
      </c>
      <c r="I21" s="219"/>
      <c r="J21" s="344"/>
      <c r="K21" s="62"/>
      <c r="M21" s="558"/>
      <c r="S21" s="581"/>
      <c r="T21" s="674"/>
      <c r="U21" s="581"/>
      <c r="V21" s="597"/>
      <c r="W21" s="597"/>
      <c r="X21" s="597"/>
      <c r="Y21" s="581"/>
      <c r="AD21" s="663">
        <f>AD20-AC20</f>
        <v>112914.87999999999</v>
      </c>
      <c r="AE21" s="664" t="s">
        <v>16579</v>
      </c>
      <c r="AF21" s="53" t="s">
        <v>16582</v>
      </c>
    </row>
    <row r="22" spans="1:268" s="53" customFormat="1" ht="19.95" customHeight="1">
      <c r="A22" s="94"/>
      <c r="B22" s="151"/>
      <c r="C22" s="233" t="s">
        <v>80</v>
      </c>
      <c r="D22" s="245"/>
      <c r="E22" s="109">
        <f>COUNTIFS(Table1351452010[[#All],[Sales]],"คุณนิยนต์  อยู่ทะเล",Table1351452010[[#All],[ค่าติดตั้ง/ค่าเชื่อมสัญญาณ]],"&gt;1")</f>
        <v>0</v>
      </c>
      <c r="F22" s="107">
        <f>SUMIF(Table1351452010[[#All],[Sales]],"คุณนิยนต์  อยู่ทะเล",Table1351452010[[#All],[Total 
คอมฯค่าติดตั้ง/ค่าเชื่อมสัญญาณ]])</f>
        <v>0</v>
      </c>
      <c r="G22" s="173">
        <v>0</v>
      </c>
      <c r="H22" s="108">
        <f>F22-G22</f>
        <v>0</v>
      </c>
      <c r="I22" s="219"/>
      <c r="J22" s="344"/>
      <c r="K22" s="62"/>
      <c r="M22" s="558"/>
      <c r="S22" s="581"/>
      <c r="T22" s="674"/>
      <c r="U22" s="581"/>
      <c r="V22" s="597"/>
      <c r="W22" s="597"/>
      <c r="X22" s="597"/>
      <c r="Y22" s="581"/>
      <c r="AB22" s="53" t="s">
        <v>16580</v>
      </c>
      <c r="AC22" s="53">
        <v>75</v>
      </c>
      <c r="AD22" s="685">
        <f>AD21-AC22</f>
        <v>112839.87999999999</v>
      </c>
      <c r="AE22" s="671" t="s">
        <v>16581</v>
      </c>
      <c r="AF22" s="53" t="s">
        <v>16583</v>
      </c>
      <c r="AH22" s="662" t="s">
        <v>16586</v>
      </c>
    </row>
    <row r="23" spans="1:268" s="53" customFormat="1" ht="19.95" customHeight="1">
      <c r="A23" s="94"/>
      <c r="B23" s="151"/>
      <c r="C23" s="590" t="s">
        <v>103</v>
      </c>
      <c r="D23" s="245"/>
      <c r="E23" s="109">
        <f>COUNTIFS(Table1351452010[[#All],[Sales]],"คุณนรินทร์ ปิงมูล",Table1351452010[[#All],[ค่าติดตั้ง/ค่าเชื่อมสัญญาณ]],"&gt;1")</f>
        <v>1</v>
      </c>
      <c r="F23" s="589">
        <v>5125</v>
      </c>
      <c r="G23" s="173">
        <v>0</v>
      </c>
      <c r="H23" s="108">
        <f>F23-G23</f>
        <v>5125</v>
      </c>
      <c r="I23" s="219"/>
      <c r="J23" s="344"/>
      <c r="K23" s="62"/>
      <c r="M23" s="558"/>
      <c r="S23" s="581"/>
      <c r="T23" s="674"/>
      <c r="U23" s="581"/>
      <c r="V23" s="597"/>
      <c r="W23" s="597"/>
      <c r="X23" s="597"/>
      <c r="Y23" s="581"/>
    </row>
    <row r="24" spans="1:268" s="53" customFormat="1" ht="19.95" customHeight="1">
      <c r="A24" s="94"/>
      <c r="B24" s="336"/>
      <c r="C24" s="112" t="s">
        <v>95</v>
      </c>
      <c r="D24" s="245"/>
      <c r="E24" s="109">
        <f>COUNTIFS(Table1351452010[[#All],[Sales]],"คุณจินตนา อ้อยหวาน",Table1351452010[[#All],[ค่าติดตั้ง/ค่าเชื่อมสัญญาณ]],"&gt;1")</f>
        <v>0</v>
      </c>
      <c r="F24" s="107">
        <f>SUMIF(Table1351452010[[#All],[Sales]],"คุณจินตนา อ้อยหวาน",Table1351452010[[#All],[Total 
คอมฯค่าติดตั้ง/ค่าเชื่อมสัญญาณ]])</f>
        <v>0</v>
      </c>
      <c r="G24" s="173">
        <v>0</v>
      </c>
      <c r="H24" s="108">
        <f>F24-G24</f>
        <v>0</v>
      </c>
      <c r="I24" s="219"/>
      <c r="J24" s="344"/>
      <c r="K24" s="62"/>
      <c r="M24" s="558"/>
      <c r="S24" s="581"/>
      <c r="T24" s="674"/>
      <c r="U24" s="581"/>
      <c r="V24" s="597"/>
      <c r="W24" s="597"/>
      <c r="X24" s="597"/>
      <c r="Y24" s="581"/>
      <c r="AD24" s="597"/>
      <c r="AE24" s="581"/>
    </row>
    <row r="25" spans="1:268" s="53" customFormat="1" ht="19.95" customHeight="1">
      <c r="A25" s="94"/>
      <c r="B25" s="338"/>
      <c r="C25" s="422" t="s">
        <v>96</v>
      </c>
      <c r="D25" s="246"/>
      <c r="E25" s="109">
        <f>COUNTIFS(Table1351452010[[#All],[Sales]],"คุณรัฏฎิการ์ จรัสลักษณ์",Table1351452010[[#All],[ค่าติดตั้ง/ค่าเชื่อมสัญญาณ]],"&gt;1")</f>
        <v>0</v>
      </c>
      <c r="F25" s="107">
        <f>SUMIF(Table1351452010[[#All],[Sales]],"คุณรัฏฎิการ์ จรัสลักษณ์",Table1351452010[[#All],[Total 
คอมฯค่าติดตั้ง/ค่าเชื่อมสัญญาณ]])</f>
        <v>0</v>
      </c>
      <c r="G25" s="173">
        <v>0</v>
      </c>
      <c r="H25" s="108">
        <f>F25-G25</f>
        <v>0</v>
      </c>
      <c r="I25" s="219"/>
      <c r="J25" s="344"/>
      <c r="K25" s="62"/>
      <c r="M25" s="558"/>
      <c r="S25" s="581"/>
      <c r="T25" s="674"/>
      <c r="U25" s="581"/>
      <c r="V25" s="597"/>
      <c r="W25" s="597"/>
      <c r="X25" s="597"/>
      <c r="Y25" s="581"/>
      <c r="AA25" s="682" t="s">
        <v>16530</v>
      </c>
      <c r="AB25" s="682"/>
      <c r="AC25" s="667"/>
      <c r="AD25" s="672"/>
      <c r="AE25" s="673"/>
    </row>
    <row r="26" spans="1:268" s="53" customFormat="1" ht="21" customHeight="1">
      <c r="A26" s="124"/>
      <c r="B26" s="144" t="s">
        <v>13</v>
      </c>
      <c r="C26" s="144"/>
      <c r="D26" s="144"/>
      <c r="E26" s="125">
        <f>SUM(E5:E25)</f>
        <v>9</v>
      </c>
      <c r="F26" s="126">
        <f>SUM(F5:F25)</f>
        <v>131299.13</v>
      </c>
      <c r="G26" s="126">
        <f>SUM(G5:G25)</f>
        <v>3880.2107999999998</v>
      </c>
      <c r="H26" s="138">
        <f>SUM(H5:H25)</f>
        <v>127418.91919999999</v>
      </c>
      <c r="I26" s="220"/>
      <c r="J26" s="62"/>
      <c r="K26" s="62"/>
      <c r="M26" s="558"/>
      <c r="S26" s="581"/>
      <c r="T26" s="674"/>
      <c r="U26" s="581"/>
      <c r="V26" s="597"/>
      <c r="W26" s="597"/>
      <c r="X26" s="597"/>
      <c r="Y26" s="581"/>
      <c r="AD26" s="597"/>
      <c r="AE26" s="581"/>
    </row>
    <row r="27" spans="1:268" s="53" customFormat="1" ht="13.95" customHeight="1">
      <c r="B27" s="96"/>
      <c r="C27" s="96"/>
      <c r="D27" s="96"/>
      <c r="E27" s="97"/>
      <c r="F27" s="97"/>
      <c r="G27" s="97"/>
      <c r="H27" s="113"/>
      <c r="I27" s="113"/>
      <c r="J27" s="62"/>
      <c r="M27" s="558"/>
      <c r="S27" s="581"/>
      <c r="T27" s="581"/>
      <c r="U27" s="581"/>
      <c r="V27" s="597"/>
      <c r="W27" s="597"/>
      <c r="X27" s="597"/>
      <c r="Y27" s="597"/>
      <c r="AD27" s="597"/>
      <c r="AE27" s="581"/>
    </row>
    <row r="28" spans="1:268" s="53" customFormat="1" ht="7.95" customHeight="1">
      <c r="B28" s="96"/>
      <c r="C28" s="96"/>
      <c r="D28" s="96"/>
      <c r="E28" s="97"/>
      <c r="F28" s="97"/>
      <c r="G28" s="97"/>
      <c r="H28" s="97"/>
      <c r="I28" s="113"/>
      <c r="J28" s="62"/>
      <c r="M28" s="558"/>
      <c r="S28" s="581"/>
      <c r="T28" s="581"/>
      <c r="U28" s="581"/>
      <c r="V28" s="597"/>
      <c r="W28" s="597"/>
      <c r="X28" s="597"/>
      <c r="Y28" s="597"/>
      <c r="AA28" s="660"/>
      <c r="AB28" s="558"/>
      <c r="AC28" s="558"/>
      <c r="AD28" s="597"/>
      <c r="AE28" s="581"/>
      <c r="AF28" s="66"/>
      <c r="AG28" s="66"/>
      <c r="AH28" s="66"/>
    </row>
    <row r="29" spans="1:268" ht="19.95" customHeight="1">
      <c r="B29" s="301" t="s">
        <v>32</v>
      </c>
      <c r="C29" s="221"/>
      <c r="D29" s="221"/>
      <c r="E29" s="221"/>
      <c r="F29" s="221"/>
      <c r="G29" s="221"/>
      <c r="H29" s="221"/>
      <c r="I29" s="221"/>
      <c r="J29" s="305"/>
      <c r="K29" s="302"/>
      <c r="L29" s="303"/>
      <c r="S29" s="675"/>
      <c r="T29" s="676"/>
      <c r="U29" s="676"/>
      <c r="V29" s="597"/>
      <c r="W29" s="597"/>
      <c r="X29" s="597"/>
      <c r="Y29" s="597"/>
      <c r="AA29" s="683">
        <v>243558</v>
      </c>
      <c r="AB29" s="684">
        <v>29820</v>
      </c>
      <c r="AC29" s="558"/>
      <c r="AD29" s="597"/>
      <c r="AE29" s="597"/>
      <c r="AF29" s="53"/>
      <c r="AG29" s="53"/>
      <c r="AH29" s="53"/>
    </row>
    <row r="30" spans="1:268" s="53" customFormat="1" ht="14.55" customHeight="1">
      <c r="B30" s="139"/>
      <c r="C30" s="60"/>
      <c r="D30" s="60"/>
      <c r="E30" s="140"/>
      <c r="F30" s="140"/>
      <c r="G30" s="140"/>
      <c r="H30" s="140"/>
      <c r="I30" s="222"/>
      <c r="J30" s="306"/>
      <c r="K30" s="60"/>
      <c r="L30" s="304"/>
      <c r="M30" s="558"/>
      <c r="S30" s="581"/>
      <c r="T30" s="676"/>
      <c r="U30" s="676"/>
      <c r="V30" s="597"/>
      <c r="W30" s="597"/>
      <c r="X30" s="597"/>
      <c r="Y30" s="597"/>
      <c r="AA30" s="683">
        <v>243588</v>
      </c>
      <c r="AB30" s="684">
        <v>29820</v>
      </c>
      <c r="AC30" s="558"/>
      <c r="AD30" s="597"/>
      <c r="AE30" s="581"/>
      <c r="AF30" s="66"/>
      <c r="AG30" s="66"/>
      <c r="AH30" s="66"/>
    </row>
    <row r="31" spans="1:268" ht="19.95" customHeight="1">
      <c r="B31" s="68" t="s">
        <v>46</v>
      </c>
      <c r="C31" s="68" t="s">
        <v>14</v>
      </c>
      <c r="D31" s="68" t="s">
        <v>40</v>
      </c>
      <c r="E31" s="69" t="s">
        <v>36</v>
      </c>
      <c r="F31" s="69" t="s">
        <v>16</v>
      </c>
      <c r="G31" s="70" t="s">
        <v>37</v>
      </c>
      <c r="H31" s="68" t="s">
        <v>35</v>
      </c>
      <c r="I31" s="223"/>
      <c r="J31" s="68" t="s">
        <v>31</v>
      </c>
      <c r="K31" s="297" t="s">
        <v>87</v>
      </c>
      <c r="L31" s="297" t="s">
        <v>86</v>
      </c>
      <c r="S31" s="675"/>
      <c r="T31" s="581"/>
      <c r="U31" s="670"/>
      <c r="V31" s="677"/>
      <c r="W31" s="677"/>
      <c r="X31" s="677"/>
      <c r="Y31" s="677"/>
      <c r="AA31" s="683">
        <v>243619</v>
      </c>
      <c r="AB31" s="684">
        <v>29820</v>
      </c>
      <c r="AC31" s="558"/>
      <c r="AD31" s="597"/>
      <c r="AE31" s="581"/>
    </row>
    <row r="32" spans="1:268" ht="19.95" customHeight="1">
      <c r="B32" s="141" t="s">
        <v>23</v>
      </c>
      <c r="C32" s="120" t="s">
        <v>18</v>
      </c>
      <c r="D32" s="350" t="s">
        <v>21</v>
      </c>
      <c r="E32" s="429">
        <f t="shared" ref="E32:E37" si="6">SUM(G57)</f>
        <v>38588.138399999996</v>
      </c>
      <c r="F32" s="71">
        <v>0</v>
      </c>
      <c r="G32" s="72">
        <f>SUM(E32-F32)</f>
        <v>38588.138399999996</v>
      </c>
      <c r="H32" s="132">
        <v>0</v>
      </c>
      <c r="I32" s="224"/>
      <c r="J32" s="131">
        <f>SUM(G32-H32)</f>
        <v>38588.138399999996</v>
      </c>
      <c r="K32" s="300" t="s">
        <v>88</v>
      </c>
      <c r="L32" s="299" t="s">
        <v>89</v>
      </c>
      <c r="S32" s="675"/>
      <c r="T32" s="676"/>
      <c r="U32" s="675"/>
      <c r="V32" s="597"/>
      <c r="W32" s="597"/>
      <c r="X32" s="597"/>
      <c r="Y32" s="597"/>
      <c r="AA32" s="683">
        <v>243650</v>
      </c>
      <c r="AB32" s="684">
        <v>28800</v>
      </c>
      <c r="AC32" s="558"/>
      <c r="AD32" s="597"/>
      <c r="AE32" s="581"/>
    </row>
    <row r="33" spans="2:34" ht="19.95" customHeight="1">
      <c r="B33" s="143"/>
      <c r="C33" s="120" t="s">
        <v>18</v>
      </c>
      <c r="D33" s="350" t="s">
        <v>95</v>
      </c>
      <c r="E33" s="152">
        <f t="shared" si="6"/>
        <v>0</v>
      </c>
      <c r="F33" s="71"/>
      <c r="G33" s="72">
        <f t="shared" ref="G33:G40" si="7">SUM(E33-F33)</f>
        <v>0</v>
      </c>
      <c r="H33" s="132">
        <v>0</v>
      </c>
      <c r="I33" s="224"/>
      <c r="J33" s="131">
        <f t="shared" ref="J33:J40" si="8">SUM(G33-H33)</f>
        <v>0</v>
      </c>
      <c r="K33" s="300" t="s">
        <v>88</v>
      </c>
      <c r="L33" s="299" t="s">
        <v>90</v>
      </c>
      <c r="S33" s="675"/>
      <c r="T33" s="675"/>
      <c r="U33" s="675"/>
      <c r="V33" s="678"/>
      <c r="W33" s="678"/>
      <c r="X33" s="678"/>
      <c r="Y33" s="675"/>
      <c r="AA33" s="683">
        <v>243678</v>
      </c>
      <c r="AB33" s="684">
        <v>28800</v>
      </c>
      <c r="AC33" s="558"/>
      <c r="AD33" s="597"/>
      <c r="AE33" s="581"/>
    </row>
    <row r="34" spans="2:34" ht="19.95" customHeight="1">
      <c r="B34" s="143"/>
      <c r="C34" s="120" t="s">
        <v>18</v>
      </c>
      <c r="D34" s="350" t="s">
        <v>85</v>
      </c>
      <c r="E34" s="158">
        <f t="shared" si="6"/>
        <v>11407.965</v>
      </c>
      <c r="F34" s="72">
        <v>0</v>
      </c>
      <c r="G34" s="72">
        <f>SUM(E34-F34)</f>
        <v>11407.965</v>
      </c>
      <c r="H34" s="153">
        <v>0</v>
      </c>
      <c r="I34" s="225"/>
      <c r="J34" s="131">
        <f>SUM(G34-H34)</f>
        <v>11407.965</v>
      </c>
      <c r="K34" s="300" t="s">
        <v>88</v>
      </c>
      <c r="L34" s="299" t="s">
        <v>91</v>
      </c>
      <c r="AA34" s="683">
        <v>243709</v>
      </c>
      <c r="AB34" s="684">
        <v>28800</v>
      </c>
      <c r="AC34" s="558"/>
      <c r="AD34" s="597"/>
      <c r="AE34" s="581"/>
    </row>
    <row r="35" spans="2:34" ht="19.95" customHeight="1">
      <c r="B35" s="143"/>
      <c r="C35" s="120" t="s">
        <v>18</v>
      </c>
      <c r="D35" s="423" t="s">
        <v>113</v>
      </c>
      <c r="E35" s="158">
        <f t="shared" si="6"/>
        <v>0</v>
      </c>
      <c r="F35" s="72">
        <v>0</v>
      </c>
      <c r="G35" s="72">
        <f>SUM(E35-F35)</f>
        <v>0</v>
      </c>
      <c r="H35" s="153">
        <v>0</v>
      </c>
      <c r="I35" s="225"/>
      <c r="J35" s="131">
        <f>SUM(G35-H35)</f>
        <v>0</v>
      </c>
      <c r="K35" s="300" t="s">
        <v>88</v>
      </c>
      <c r="L35" s="299" t="s">
        <v>114</v>
      </c>
      <c r="AA35" s="683">
        <v>243739</v>
      </c>
      <c r="AB35" s="684">
        <v>28800</v>
      </c>
      <c r="AC35" s="558"/>
      <c r="AD35" s="597"/>
      <c r="AE35" s="581"/>
    </row>
    <row r="36" spans="2:34" ht="19.95" customHeight="1">
      <c r="B36" s="143"/>
      <c r="C36" s="120" t="s">
        <v>18</v>
      </c>
      <c r="D36" s="424" t="s">
        <v>80</v>
      </c>
      <c r="E36" s="158">
        <f t="shared" si="6"/>
        <v>2573.8343999999997</v>
      </c>
      <c r="F36" s="72">
        <v>0</v>
      </c>
      <c r="G36" s="72">
        <f>SUM(E36-F36)</f>
        <v>2573.8343999999997</v>
      </c>
      <c r="H36" s="153">
        <v>0</v>
      </c>
      <c r="I36" s="225"/>
      <c r="J36" s="131">
        <f>SUM(G36-H36)</f>
        <v>2573.8343999999997</v>
      </c>
      <c r="K36" s="300" t="s">
        <v>88</v>
      </c>
      <c r="L36" s="299" t="s">
        <v>93</v>
      </c>
      <c r="AA36" s="683">
        <v>243770</v>
      </c>
      <c r="AB36" s="684">
        <v>28800</v>
      </c>
      <c r="AC36" s="558"/>
      <c r="AD36" s="597"/>
      <c r="AE36" s="581"/>
    </row>
    <row r="37" spans="2:34" ht="19.95" customHeight="1">
      <c r="B37" s="143"/>
      <c r="C37" s="120" t="s">
        <v>18</v>
      </c>
      <c r="D37" s="425" t="s">
        <v>103</v>
      </c>
      <c r="E37" s="158">
        <f t="shared" si="6"/>
        <v>33347.216999999997</v>
      </c>
      <c r="F37" s="72">
        <v>0</v>
      </c>
      <c r="G37" s="72">
        <f>SUM(E37-F37)</f>
        <v>33347.216999999997</v>
      </c>
      <c r="H37" s="153">
        <v>0</v>
      </c>
      <c r="I37" s="225"/>
      <c r="J37" s="131">
        <f>SUM(G37-H37)</f>
        <v>33347.216999999997</v>
      </c>
      <c r="K37" s="300" t="s">
        <v>88</v>
      </c>
      <c r="L37" s="299" t="s">
        <v>104</v>
      </c>
      <c r="AA37" s="683">
        <v>243800</v>
      </c>
      <c r="AB37" s="684">
        <v>28800</v>
      </c>
      <c r="AC37" s="558"/>
      <c r="AD37" s="597"/>
      <c r="AE37" s="581"/>
    </row>
    <row r="38" spans="2:34" ht="19.95" customHeight="1">
      <c r="B38" s="142"/>
      <c r="C38" s="120" t="s">
        <v>18</v>
      </c>
      <c r="D38" s="350" t="s">
        <v>96</v>
      </c>
      <c r="E38" s="158">
        <f>SUM(G63)</f>
        <v>0</v>
      </c>
      <c r="F38" s="72">
        <v>0</v>
      </c>
      <c r="G38" s="72">
        <f t="shared" si="7"/>
        <v>0</v>
      </c>
      <c r="H38" s="153">
        <v>0</v>
      </c>
      <c r="I38" s="225"/>
      <c r="J38" s="131">
        <f t="shared" si="8"/>
        <v>0</v>
      </c>
      <c r="K38" s="300" t="s">
        <v>88</v>
      </c>
      <c r="L38" s="299" t="s">
        <v>97</v>
      </c>
      <c r="AA38" s="581"/>
      <c r="AB38" s="597">
        <f>SUM(AB29:AB37)</f>
        <v>262260</v>
      </c>
      <c r="AC38" s="597"/>
      <c r="AD38" s="597"/>
      <c r="AE38" s="597"/>
    </row>
    <row r="39" spans="2:34" ht="19.95" customHeight="1">
      <c r="B39" s="345" t="s">
        <v>83</v>
      </c>
      <c r="C39" s="351" t="s">
        <v>101</v>
      </c>
      <c r="D39" s="424" t="s">
        <v>111</v>
      </c>
      <c r="E39" s="352">
        <f>SUM(G64)</f>
        <v>6370.94596</v>
      </c>
      <c r="F39" s="353">
        <v>0</v>
      </c>
      <c r="G39" s="353">
        <f t="shared" si="7"/>
        <v>6370.94596</v>
      </c>
      <c r="H39" s="354">
        <v>0</v>
      </c>
      <c r="I39" s="355"/>
      <c r="J39" s="356">
        <f t="shared" si="8"/>
        <v>6370.94596</v>
      </c>
      <c r="K39" s="357" t="s">
        <v>88</v>
      </c>
      <c r="L39" s="358" t="s">
        <v>102</v>
      </c>
      <c r="AA39" s="581" t="s">
        <v>16548</v>
      </c>
      <c r="AB39" s="597">
        <f>AB38*7%</f>
        <v>18358.2</v>
      </c>
      <c r="AC39" s="597">
        <f>AB38+AB39</f>
        <v>280618.2</v>
      </c>
      <c r="AD39" s="597"/>
      <c r="AE39" s="597"/>
    </row>
    <row r="40" spans="2:34" ht="19.95" customHeight="1">
      <c r="B40" s="123" t="s">
        <v>24</v>
      </c>
      <c r="C40" s="120" t="s">
        <v>84</v>
      </c>
      <c r="D40" s="231" t="s">
        <v>109</v>
      </c>
      <c r="E40" s="152">
        <f>SUM(G65)</f>
        <v>15290.270303999998</v>
      </c>
      <c r="F40" s="71">
        <v>0</v>
      </c>
      <c r="G40" s="72">
        <f t="shared" si="7"/>
        <v>15290.270303999998</v>
      </c>
      <c r="H40" s="134">
        <v>0</v>
      </c>
      <c r="I40" s="226"/>
      <c r="J40" s="131">
        <f t="shared" si="8"/>
        <v>15290.270303999998</v>
      </c>
      <c r="K40" s="300" t="s">
        <v>88</v>
      </c>
      <c r="L40" s="298" t="s">
        <v>112</v>
      </c>
      <c r="AA40" s="668" t="s">
        <v>16578</v>
      </c>
      <c r="AB40" s="661">
        <f>AB38*3%</f>
        <v>7867.7999999999993</v>
      </c>
      <c r="AC40" s="685">
        <f>AC39-AB40</f>
        <v>272750.40000000002</v>
      </c>
      <c r="AD40" s="671" t="s">
        <v>16584</v>
      </c>
      <c r="AE40" s="53" t="s">
        <v>16583</v>
      </c>
    </row>
    <row r="41" spans="2:34" ht="19.95" customHeight="1">
      <c r="B41" s="247" t="s">
        <v>25</v>
      </c>
      <c r="C41" s="230" t="s">
        <v>84</v>
      </c>
      <c r="D41" s="231" t="s">
        <v>110</v>
      </c>
      <c r="E41" s="152">
        <f>SUM(G66)</f>
        <v>10193.513535999999</v>
      </c>
      <c r="F41" s="71">
        <v>0</v>
      </c>
      <c r="G41" s="72">
        <f>SUM(E41-F41)</f>
        <v>10193.513535999999</v>
      </c>
      <c r="H41" s="134">
        <v>0</v>
      </c>
      <c r="I41" s="226"/>
      <c r="J41" s="131">
        <f>SUM(G41-H41)</f>
        <v>10193.513535999999</v>
      </c>
      <c r="K41" s="300" t="s">
        <v>88</v>
      </c>
      <c r="L41" s="298" t="s">
        <v>94</v>
      </c>
      <c r="AA41" s="66" t="s">
        <v>16580</v>
      </c>
      <c r="AB41" s="597">
        <v>0</v>
      </c>
      <c r="AC41" s="597"/>
      <c r="AD41" s="597"/>
      <c r="AE41" s="597"/>
      <c r="AG41" s="164"/>
      <c r="AH41" s="164"/>
    </row>
    <row r="42" spans="2:34" s="164" customFormat="1" ht="19.95" customHeight="1">
      <c r="B42" s="159"/>
      <c r="C42" s="160"/>
      <c r="D42" s="161"/>
      <c r="E42" s="162">
        <f>SUM(E32:E41)</f>
        <v>117771.88459999998</v>
      </c>
      <c r="F42" s="163"/>
      <c r="G42" s="73">
        <f>SUM(G32:G41)</f>
        <v>117771.88459999998</v>
      </c>
      <c r="H42" s="73">
        <f>SUM(H32:H41)</f>
        <v>0</v>
      </c>
      <c r="I42" s="73">
        <f>SUM(I32:I41)</f>
        <v>0</v>
      </c>
      <c r="J42" s="73">
        <f>SUM(J32:J41)</f>
        <v>117771.88459999998</v>
      </c>
      <c r="M42" s="558"/>
      <c r="T42" s="66"/>
      <c r="U42" s="66"/>
      <c r="V42" s="559"/>
      <c r="W42" s="558"/>
      <c r="X42" s="558"/>
      <c r="AA42" s="66"/>
      <c r="AB42" s="597"/>
      <c r="AC42" s="597"/>
      <c r="AD42" s="597"/>
      <c r="AE42" s="597"/>
      <c r="AF42" s="66"/>
      <c r="AG42" s="66"/>
      <c r="AH42" s="66"/>
    </row>
    <row r="43" spans="2:34" ht="15.6">
      <c r="B43" s="75"/>
      <c r="C43" s="75"/>
      <c r="D43" s="76"/>
      <c r="E43" s="77"/>
      <c r="F43" s="74"/>
      <c r="G43" s="74"/>
      <c r="H43" s="67"/>
      <c r="J43" s="66"/>
      <c r="T43" s="164"/>
      <c r="U43" s="164"/>
      <c r="V43" s="558"/>
      <c r="Z43" s="675"/>
      <c r="AA43" s="667"/>
      <c r="AB43" s="667" t="s">
        <v>16541</v>
      </c>
      <c r="AC43" s="666" t="s">
        <v>16532</v>
      </c>
      <c r="AD43" s="665"/>
      <c r="AE43" s="597"/>
    </row>
    <row r="44" spans="2:34" ht="15.6">
      <c r="B44" s="75"/>
      <c r="C44" s="75"/>
      <c r="D44" s="76"/>
      <c r="E44" s="77"/>
      <c r="F44" s="74"/>
      <c r="G44" s="74"/>
      <c r="H44" s="67"/>
      <c r="J44" s="66"/>
      <c r="Z44" s="675"/>
      <c r="AA44" s="558"/>
      <c r="AB44" s="558">
        <v>35000</v>
      </c>
      <c r="AC44" s="558">
        <v>67500</v>
      </c>
      <c r="AD44" s="597"/>
      <c r="AE44" s="597"/>
      <c r="AG44" s="76"/>
      <c r="AH44" s="76"/>
    </row>
    <row r="45" spans="2:34" s="76" customFormat="1" ht="21" customHeight="1">
      <c r="B45" s="75"/>
      <c r="E45" s="359"/>
      <c r="F45" s="360"/>
      <c r="G45" s="383"/>
      <c r="H45" s="383"/>
      <c r="I45" s="383"/>
      <c r="M45" s="560"/>
      <c r="T45" s="66"/>
      <c r="U45" s="66"/>
      <c r="V45" s="559"/>
      <c r="W45" s="560"/>
      <c r="X45" s="560"/>
      <c r="Z45" s="686"/>
      <c r="AA45" s="581" t="s">
        <v>16548</v>
      </c>
      <c r="AB45" s="597">
        <f>AB44*7%</f>
        <v>2450.0000000000005</v>
      </c>
      <c r="AC45" s="597">
        <f>AC44*7%</f>
        <v>4725</v>
      </c>
      <c r="AD45" s="597">
        <f>AB44+AB45+AC44+AC45</f>
        <v>109675</v>
      </c>
      <c r="AE45" s="597"/>
      <c r="AF45" s="66"/>
      <c r="AG45" s="66"/>
      <c r="AH45" s="66"/>
    </row>
    <row r="46" spans="2:34" ht="18.600000000000001">
      <c r="B46" s="75"/>
      <c r="C46" s="75"/>
      <c r="D46" s="76"/>
      <c r="E46" s="77"/>
      <c r="F46" s="74"/>
      <c r="G46" s="74"/>
      <c r="H46" s="67"/>
      <c r="J46" s="66"/>
      <c r="T46" s="76"/>
      <c r="U46" s="76"/>
      <c r="V46" s="560"/>
      <c r="Z46" s="675"/>
      <c r="AA46" s="668" t="s">
        <v>16578</v>
      </c>
      <c r="AB46" s="661">
        <f>AB44*3%</f>
        <v>1050</v>
      </c>
      <c r="AC46" s="661">
        <v>0</v>
      </c>
      <c r="AD46" s="685">
        <f>AD45-AB46</f>
        <v>108625</v>
      </c>
      <c r="AE46" s="671" t="s">
        <v>16585</v>
      </c>
      <c r="AF46" s="53" t="s">
        <v>16583</v>
      </c>
      <c r="AG46" s="53"/>
      <c r="AH46" s="53"/>
    </row>
    <row r="47" spans="2:34" s="53" customFormat="1" ht="14.55" customHeight="1">
      <c r="E47" s="327"/>
      <c r="F47" s="327"/>
      <c r="G47" s="327"/>
      <c r="H47" s="327"/>
      <c r="I47" s="329"/>
      <c r="J47" s="327"/>
      <c r="K47" s="66"/>
      <c r="L47" s="66"/>
      <c r="M47" s="558"/>
      <c r="T47" s="66"/>
      <c r="U47" s="66"/>
      <c r="V47" s="559"/>
      <c r="W47" s="558"/>
      <c r="X47" s="558"/>
      <c r="Z47" s="581"/>
      <c r="AA47" s="66" t="s">
        <v>16580</v>
      </c>
      <c r="AB47" s="597">
        <v>0</v>
      </c>
      <c r="AC47" s="597">
        <v>0</v>
      </c>
      <c r="AD47" s="597"/>
      <c r="AE47" s="597"/>
      <c r="AF47" s="76"/>
      <c r="AG47" s="328"/>
      <c r="AH47" s="328"/>
    </row>
    <row r="48" spans="2:34" s="328" customFormat="1" ht="13.8">
      <c r="E48" s="330"/>
      <c r="F48" s="330"/>
      <c r="G48" s="330"/>
      <c r="H48" s="330"/>
      <c r="I48" s="331"/>
      <c r="J48" s="330"/>
      <c r="K48" s="66"/>
      <c r="L48" s="66"/>
      <c r="M48" s="559"/>
      <c r="T48" s="53"/>
      <c r="U48" s="53"/>
      <c r="V48" s="558"/>
      <c r="W48" s="559"/>
      <c r="X48" s="559"/>
      <c r="Z48" s="680"/>
      <c r="AA48" s="674"/>
      <c r="AB48" s="597"/>
      <c r="AC48" s="597"/>
      <c r="AD48" s="597"/>
      <c r="AE48" s="597"/>
      <c r="AF48" s="66"/>
    </row>
    <row r="49" spans="2:34" s="328" customFormat="1" ht="13.8">
      <c r="E49" s="330"/>
      <c r="F49" s="330"/>
      <c r="G49" s="330"/>
      <c r="H49" s="330"/>
      <c r="I49" s="331"/>
      <c r="J49" s="330"/>
      <c r="K49" s="66"/>
      <c r="L49" s="66"/>
      <c r="M49" s="559"/>
      <c r="V49" s="559"/>
      <c r="W49" s="559"/>
      <c r="X49" s="559"/>
      <c r="Z49" s="680"/>
      <c r="AA49" s="674"/>
      <c r="AB49" s="597"/>
      <c r="AC49" s="597"/>
      <c r="AD49" s="597"/>
      <c r="AE49" s="597"/>
      <c r="AF49" s="53"/>
    </row>
    <row r="50" spans="2:34" s="328" customFormat="1" ht="13.8">
      <c r="E50" s="330"/>
      <c r="F50" s="330"/>
      <c r="G50" s="330"/>
      <c r="H50" s="330"/>
      <c r="I50" s="331"/>
      <c r="J50" s="330"/>
      <c r="K50" s="66"/>
      <c r="L50" s="66"/>
      <c r="M50" s="559"/>
      <c r="V50" s="559"/>
      <c r="W50" s="559"/>
      <c r="X50" s="559"/>
      <c r="Z50" s="680"/>
      <c r="AA50" s="674"/>
      <c r="AB50" s="597"/>
      <c r="AC50" s="597"/>
      <c r="AD50" s="597"/>
      <c r="AE50" s="597"/>
    </row>
    <row r="51" spans="2:34" s="328" customFormat="1" ht="13.8">
      <c r="E51" s="330"/>
      <c r="F51" s="330"/>
      <c r="G51" s="330"/>
      <c r="H51" s="330"/>
      <c r="I51" s="331"/>
      <c r="J51" s="330"/>
      <c r="K51" s="66"/>
      <c r="L51" s="66"/>
      <c r="M51" s="559"/>
      <c r="V51" s="559"/>
      <c r="W51" s="559"/>
      <c r="X51" s="559"/>
      <c r="Z51" s="680"/>
      <c r="AA51" s="674"/>
      <c r="AB51" s="597"/>
      <c r="AC51" s="597"/>
      <c r="AD51" s="597"/>
      <c r="AE51" s="677"/>
    </row>
    <row r="52" spans="2:34" s="328" customFormat="1" ht="13.8">
      <c r="E52" s="330"/>
      <c r="F52" s="330"/>
      <c r="G52" s="330"/>
      <c r="H52" s="330"/>
      <c r="I52" s="331"/>
      <c r="J52" s="330"/>
      <c r="K52" s="66"/>
      <c r="L52" s="66"/>
      <c r="M52" s="559"/>
      <c r="V52" s="559"/>
      <c r="W52" s="559"/>
      <c r="X52" s="559"/>
      <c r="Z52" s="680"/>
      <c r="AA52" s="674"/>
      <c r="AB52" s="597"/>
      <c r="AC52" s="597"/>
      <c r="AD52" s="597"/>
      <c r="AE52" s="597"/>
    </row>
    <row r="53" spans="2:34" s="328" customFormat="1" ht="13.8">
      <c r="E53" s="330"/>
      <c r="F53" s="330"/>
      <c r="G53" s="330"/>
      <c r="H53" s="330"/>
      <c r="I53" s="331"/>
      <c r="J53" s="330"/>
      <c r="K53" s="66"/>
      <c r="L53" s="66"/>
      <c r="M53" s="559"/>
      <c r="V53" s="559"/>
      <c r="W53" s="559"/>
      <c r="X53" s="559"/>
      <c r="Z53" s="680"/>
      <c r="AA53" s="581"/>
      <c r="AB53" s="597"/>
      <c r="AC53" s="597"/>
      <c r="AD53" s="597"/>
      <c r="AE53" s="675"/>
    </row>
    <row r="54" spans="2:34" s="328" customFormat="1" ht="13.8">
      <c r="E54" s="330"/>
      <c r="F54" s="330"/>
      <c r="G54" s="330"/>
      <c r="H54" s="330"/>
      <c r="I54" s="331"/>
      <c r="J54" s="330"/>
      <c r="K54" s="66"/>
      <c r="L54" s="66"/>
      <c r="M54" s="559"/>
      <c r="V54" s="559"/>
      <c r="W54" s="559"/>
      <c r="X54" s="559"/>
      <c r="Z54" s="680"/>
      <c r="AA54" s="675"/>
      <c r="AB54" s="676"/>
      <c r="AC54" s="676"/>
      <c r="AD54" s="678"/>
      <c r="AE54" s="675"/>
      <c r="AG54" s="66"/>
      <c r="AH54" s="66"/>
    </row>
    <row r="55" spans="2:34" ht="25.8" hidden="1" customHeight="1">
      <c r="B55" s="145" t="s">
        <v>38</v>
      </c>
      <c r="C55" s="146"/>
      <c r="D55" s="146"/>
      <c r="E55" s="146"/>
      <c r="F55" s="146"/>
      <c r="G55" s="147"/>
      <c r="T55" s="328"/>
      <c r="U55" s="328"/>
      <c r="Z55" s="675"/>
      <c r="AA55" s="675"/>
      <c r="AB55" s="675"/>
      <c r="AC55" s="675"/>
      <c r="AD55" s="678"/>
      <c r="AE55" s="686"/>
      <c r="AF55" s="328"/>
    </row>
    <row r="56" spans="2:34" ht="25.8" hidden="1" customHeight="1">
      <c r="B56" s="114" t="s">
        <v>46</v>
      </c>
      <c r="C56" s="114" t="s">
        <v>14</v>
      </c>
      <c r="D56" s="114" t="s">
        <v>15</v>
      </c>
      <c r="E56" s="115" t="s">
        <v>22</v>
      </c>
      <c r="F56" s="115" t="s">
        <v>16</v>
      </c>
      <c r="G56" s="116" t="s">
        <v>17</v>
      </c>
      <c r="H56" s="349"/>
      <c r="Z56" s="675"/>
      <c r="AA56" s="675"/>
      <c r="AB56" s="675"/>
      <c r="AC56" s="675"/>
      <c r="AD56" s="687"/>
      <c r="AE56" s="675"/>
      <c r="AF56" s="328"/>
    </row>
    <row r="57" spans="2:34" ht="22.8" hidden="1" customHeight="1">
      <c r="B57" s="141" t="s">
        <v>23</v>
      </c>
      <c r="C57" s="120" t="s">
        <v>18</v>
      </c>
      <c r="D57" s="350" t="s">
        <v>21</v>
      </c>
      <c r="E57" s="120">
        <v>0.6</v>
      </c>
      <c r="F57" s="389">
        <v>0</v>
      </c>
      <c r="G57" s="390">
        <f>SUMIF($C5:$C25,"คุณจันทราภรณ์ สุภาพวนิช",$H5:$H25)*E57</f>
        <v>38588.138399999996</v>
      </c>
      <c r="H57" s="391"/>
      <c r="I57" s="392"/>
      <c r="J57" s="391"/>
      <c r="K57" s="133"/>
      <c r="Z57" s="675"/>
      <c r="AA57" s="686"/>
      <c r="AB57" s="686"/>
      <c r="AC57" s="686"/>
      <c r="AD57" s="678"/>
      <c r="AE57" s="581"/>
    </row>
    <row r="58" spans="2:34" ht="22.8" hidden="1" customHeight="1">
      <c r="B58" s="143"/>
      <c r="C58" s="120" t="s">
        <v>18</v>
      </c>
      <c r="D58" s="350" t="s">
        <v>95</v>
      </c>
      <c r="E58" s="120">
        <v>0.75</v>
      </c>
      <c r="F58" s="389">
        <v>0</v>
      </c>
      <c r="G58" s="390">
        <f>SUMIF($C5:$C26,"คุณจินตนา อ้อยหวาน",$H5:$I26)*E58</f>
        <v>0</v>
      </c>
      <c r="H58" s="391"/>
      <c r="I58" s="392"/>
      <c r="J58" s="391"/>
      <c r="K58" s="133"/>
      <c r="Z58" s="675"/>
      <c r="AA58" s="675"/>
      <c r="AB58" s="675"/>
      <c r="AC58" s="675"/>
      <c r="AD58" s="597"/>
      <c r="AE58" s="680"/>
    </row>
    <row r="59" spans="2:34" ht="22.8" hidden="1" customHeight="1">
      <c r="B59" s="143"/>
      <c r="C59" s="120" t="s">
        <v>18</v>
      </c>
      <c r="D59" s="350" t="s">
        <v>85</v>
      </c>
      <c r="E59" s="120">
        <v>0.75</v>
      </c>
      <c r="F59" s="389">
        <v>0</v>
      </c>
      <c r="G59" s="390">
        <f>SUMIF($C5:$C26,"คุณพัชรพรรณ พึ่งพา",$H5:$H26)*E59</f>
        <v>11407.965</v>
      </c>
      <c r="H59" s="391"/>
      <c r="I59" s="392"/>
      <c r="J59" s="391"/>
      <c r="K59" s="133"/>
      <c r="Z59" s="675"/>
      <c r="AA59" s="581"/>
      <c r="AB59" s="581"/>
      <c r="AC59" s="581"/>
      <c r="AD59" s="678"/>
      <c r="AE59" s="680"/>
    </row>
    <row r="60" spans="2:34" ht="22.8" hidden="1" customHeight="1">
      <c r="B60" s="143"/>
      <c r="C60" s="120" t="s">
        <v>18</v>
      </c>
      <c r="D60" s="423" t="s">
        <v>113</v>
      </c>
      <c r="E60" s="120">
        <v>0.75</v>
      </c>
      <c r="F60" s="389">
        <v>0</v>
      </c>
      <c r="G60" s="390">
        <f>SUMIF($C5:$C25,"คุณจิรภิญญา เป็นปึก",$H5:$H25)*E60</f>
        <v>0</v>
      </c>
      <c r="H60" s="391"/>
      <c r="I60" s="392"/>
      <c r="J60" s="391"/>
      <c r="K60" s="133"/>
      <c r="Z60" s="675"/>
      <c r="AA60" s="680"/>
      <c r="AB60" s="680"/>
      <c r="AC60" s="680"/>
      <c r="AD60" s="678"/>
      <c r="AE60" s="680"/>
    </row>
    <row r="61" spans="2:34" ht="22.8" hidden="1" customHeight="1">
      <c r="B61" s="143"/>
      <c r="C61" s="120" t="s">
        <v>18</v>
      </c>
      <c r="D61" s="424" t="s">
        <v>80</v>
      </c>
      <c r="E61" s="120">
        <v>0.75</v>
      </c>
      <c r="F61" s="389">
        <v>0</v>
      </c>
      <c r="G61" s="390">
        <f>SUMIF($C6:$C26,"คุณนิยนต์  อยู่ทะเล",$H6:$H26)*E61</f>
        <v>2573.8343999999997</v>
      </c>
      <c r="H61" s="391"/>
      <c r="I61" s="392"/>
      <c r="J61" s="391"/>
      <c r="K61" s="133"/>
      <c r="Z61" s="675"/>
      <c r="AA61" s="680"/>
      <c r="AB61" s="680"/>
      <c r="AC61" s="680"/>
      <c r="AD61" s="678"/>
      <c r="AE61" s="680"/>
    </row>
    <row r="62" spans="2:34" ht="22.8" hidden="1" customHeight="1">
      <c r="B62" s="143"/>
      <c r="C62" s="120" t="s">
        <v>18</v>
      </c>
      <c r="D62" s="425" t="s">
        <v>103</v>
      </c>
      <c r="E62" s="120">
        <v>0.75</v>
      </c>
      <c r="F62" s="389">
        <v>0</v>
      </c>
      <c r="G62" s="390">
        <f>SUMIF($C6:$C26,"คุณนรินทร์ ปิงมูล",$H6:$I26)*E62</f>
        <v>33347.216999999997</v>
      </c>
      <c r="H62" s="391"/>
      <c r="I62" s="392"/>
      <c r="J62" s="391"/>
      <c r="K62" s="133"/>
      <c r="Z62" s="675"/>
      <c r="AA62" s="680"/>
      <c r="AB62" s="680"/>
      <c r="AC62" s="680"/>
      <c r="AD62" s="678"/>
      <c r="AE62" s="680"/>
    </row>
    <row r="63" spans="2:34" ht="22.8" hidden="1" customHeight="1">
      <c r="B63" s="142"/>
      <c r="C63" s="120" t="s">
        <v>18</v>
      </c>
      <c r="D63" s="350" t="s">
        <v>96</v>
      </c>
      <c r="E63" s="120">
        <v>0.75</v>
      </c>
      <c r="F63" s="389">
        <v>0</v>
      </c>
      <c r="G63" s="390">
        <f>SUMIF($C5:$C25,"คุณรัฏฎิการ์ จรัสลักษณ์",$H5:$H25)*E63</f>
        <v>0</v>
      </c>
      <c r="H63" s="391"/>
      <c r="I63" s="392"/>
      <c r="J63" s="391"/>
      <c r="K63" s="133"/>
      <c r="Z63" s="675"/>
      <c r="AA63" s="680"/>
      <c r="AB63" s="680"/>
      <c r="AC63" s="680"/>
      <c r="AD63" s="678"/>
      <c r="AE63" s="680"/>
    </row>
    <row r="64" spans="2:34" ht="22.8" hidden="1" customHeight="1">
      <c r="B64" s="123" t="s">
        <v>83</v>
      </c>
      <c r="C64" s="120" t="s">
        <v>101</v>
      </c>
      <c r="D64" s="350" t="s">
        <v>111</v>
      </c>
      <c r="E64" s="120">
        <v>0.05</v>
      </c>
      <c r="F64" s="389">
        <v>0</v>
      </c>
      <c r="G64" s="390">
        <f>$H$26*E64</f>
        <v>6370.94596</v>
      </c>
      <c r="H64" s="391"/>
      <c r="I64" s="392"/>
      <c r="J64" s="391"/>
      <c r="K64" s="133"/>
      <c r="Z64" s="675"/>
      <c r="AA64" s="680"/>
      <c r="AB64" s="680"/>
      <c r="AC64" s="680"/>
      <c r="AD64" s="678"/>
      <c r="AE64" s="680"/>
    </row>
    <row r="65" spans="2:31" ht="22.8" hidden="1" customHeight="1">
      <c r="B65" s="345" t="s">
        <v>24</v>
      </c>
      <c r="C65" s="346" t="s">
        <v>84</v>
      </c>
      <c r="D65" s="347" t="s">
        <v>109</v>
      </c>
      <c r="E65" s="346">
        <v>0.12</v>
      </c>
      <c r="F65" s="389">
        <v>0</v>
      </c>
      <c r="G65" s="390">
        <f>$H$26*E65</f>
        <v>15290.270303999998</v>
      </c>
      <c r="H65" s="391"/>
      <c r="I65" s="392"/>
      <c r="J65" s="391"/>
      <c r="K65" s="133"/>
      <c r="Z65" s="675"/>
      <c r="AA65" s="680"/>
      <c r="AB65" s="680"/>
      <c r="AC65" s="680"/>
      <c r="AD65" s="678"/>
      <c r="AE65" s="675"/>
    </row>
    <row r="66" spans="2:31" ht="22.8" hidden="1" customHeight="1">
      <c r="B66" s="123" t="s">
        <v>25</v>
      </c>
      <c r="C66" s="120" t="s">
        <v>84</v>
      </c>
      <c r="D66" s="121" t="s">
        <v>110</v>
      </c>
      <c r="E66" s="120">
        <v>0.08</v>
      </c>
      <c r="F66" s="389">
        <v>0</v>
      </c>
      <c r="G66" s="390">
        <f>$H$26*E66</f>
        <v>10193.513535999999</v>
      </c>
      <c r="H66" s="391"/>
      <c r="I66" s="392"/>
      <c r="J66" s="391"/>
      <c r="K66" s="133"/>
      <c r="Z66" s="675"/>
      <c r="AA66" s="680"/>
      <c r="AB66" s="680"/>
      <c r="AC66" s="680"/>
      <c r="AD66" s="678"/>
      <c r="AE66" s="675"/>
    </row>
    <row r="67" spans="2:31" ht="22.8" hidden="1" customHeight="1">
      <c r="B67" s="75"/>
      <c r="C67" s="75"/>
      <c r="D67" s="76"/>
      <c r="E67" s="77"/>
      <c r="F67" s="74"/>
      <c r="G67" s="154">
        <f>SUM(G57:G66)</f>
        <v>117771.88459999998</v>
      </c>
      <c r="K67" s="133"/>
      <c r="Z67" s="675"/>
      <c r="AA67" s="675"/>
      <c r="AB67" s="675"/>
      <c r="AC67" s="675"/>
      <c r="AD67" s="678"/>
      <c r="AE67" s="675"/>
    </row>
    <row r="68" spans="2:31" ht="13.8" hidden="1">
      <c r="Z68" s="675"/>
      <c r="AA68" s="675"/>
      <c r="AB68" s="675"/>
      <c r="AC68" s="675"/>
      <c r="AD68" s="678"/>
      <c r="AE68" s="675"/>
    </row>
    <row r="69" spans="2:31" ht="21.45" hidden="1" customHeight="1">
      <c r="B69" s="393" t="s">
        <v>108</v>
      </c>
      <c r="Z69" s="675"/>
      <c r="AA69" s="675"/>
      <c r="AB69" s="675"/>
      <c r="AC69" s="675"/>
      <c r="AD69" s="678"/>
      <c r="AE69" s="675"/>
    </row>
    <row r="70" spans="2:31" ht="21.45" hidden="1" customHeight="1">
      <c r="B70" s="393" t="s">
        <v>107</v>
      </c>
      <c r="Z70" s="675"/>
      <c r="AA70" s="675"/>
      <c r="AB70" s="675"/>
      <c r="AC70" s="675"/>
      <c r="AD70" s="678"/>
      <c r="AE70" s="675"/>
    </row>
    <row r="71" spans="2:31" ht="13.8">
      <c r="Z71" s="675"/>
      <c r="AA71" s="675"/>
      <c r="AB71" s="675"/>
      <c r="AC71" s="675"/>
      <c r="AD71" s="678"/>
      <c r="AE71" s="675"/>
    </row>
    <row r="72" spans="2:31" ht="13.8"/>
    <row r="73" spans="2:31" ht="13.8">
      <c r="B73" s="391"/>
      <c r="C73" s="391"/>
      <c r="D73" s="133"/>
      <c r="E73" s="133"/>
      <c r="AA73" s="675"/>
      <c r="AB73" s="672"/>
      <c r="AC73" s="673"/>
    </row>
    <row r="74" spans="2:31" ht="13.8">
      <c r="AA74" s="675"/>
      <c r="AB74" s="597"/>
      <c r="AC74" s="597"/>
    </row>
    <row r="75" spans="2:31" ht="13.8"/>
    <row r="76" spans="2:31" ht="13.8"/>
    <row r="77" spans="2:31" ht="13.8"/>
    <row r="78" spans="2:31" ht="13.8"/>
    <row r="79" spans="2:31" ht="13.8"/>
    <row r="80" spans="2:31" ht="13.8"/>
    <row r="81" ht="13.8"/>
    <row r="82" ht="13.8" hidden="1"/>
    <row r="83" ht="13.8"/>
    <row r="84" ht="13.8"/>
    <row r="85" ht="13.8"/>
    <row r="86" ht="13.8"/>
    <row r="87" ht="13.8"/>
    <row r="88" ht="13.8"/>
    <row r="89" ht="13.8"/>
    <row r="90" ht="13.8"/>
    <row r="91" ht="13.8"/>
    <row r="92" ht="13.8"/>
    <row r="93" ht="13.8"/>
    <row r="94" ht="13.8"/>
    <row r="95" ht="13.8"/>
    <row r="96" ht="13.8"/>
    <row r="97" ht="13.8"/>
    <row r="98" ht="13.8"/>
    <row r="99" ht="13.8"/>
    <row r="100" ht="13.8"/>
    <row r="101" ht="13.8"/>
    <row r="102" ht="13.8"/>
    <row r="103" ht="13.8"/>
    <row r="104" ht="13.8"/>
    <row r="105" ht="13.8"/>
    <row r="106" ht="13.8"/>
    <row r="107" ht="13.8"/>
    <row r="108" ht="13.8"/>
    <row r="109" ht="13.8"/>
    <row r="110" ht="13.8"/>
    <row r="111" ht="13.8"/>
    <row r="112" ht="13.8"/>
    <row r="113" ht="13.8"/>
    <row r="114" ht="13.8"/>
    <row r="115" ht="13.8"/>
    <row r="116" ht="13.95" customHeight="1"/>
    <row r="117" ht="13.95" customHeight="1"/>
    <row r="118" ht="13.95" customHeight="1"/>
    <row r="119" ht="13.95" customHeight="1"/>
    <row r="120" ht="13.95" customHeight="1"/>
    <row r="121" ht="13.95" customHeight="1"/>
    <row r="122" ht="13.95" customHeight="1"/>
    <row r="123" ht="13.95" customHeight="1"/>
    <row r="124" ht="13.95" customHeight="1"/>
    <row r="125" ht="13.95" customHeight="1"/>
    <row r="126" ht="13.95" customHeight="1"/>
    <row r="127" ht="13.95" customHeight="1"/>
    <row r="128" ht="13.95" customHeight="1"/>
    <row r="129" ht="13.95" customHeight="1"/>
    <row r="130" ht="13.95" customHeight="1"/>
    <row r="131" ht="13.95" customHeight="1"/>
    <row r="132" ht="13.95" customHeight="1"/>
    <row r="133" ht="13.95" customHeight="1"/>
    <row r="134" ht="13.95" customHeight="1"/>
    <row r="135" ht="13.95" customHeight="1"/>
    <row r="136" ht="13.95" customHeight="1"/>
    <row r="137" ht="13.95" customHeight="1"/>
    <row r="138" ht="13.95" customHeight="1"/>
    <row r="139" ht="13.95" customHeight="1"/>
    <row r="140" ht="13.95" customHeight="1"/>
    <row r="141" ht="0" hidden="1" customHeight="1"/>
    <row r="142" ht="0" hidden="1" customHeight="1"/>
    <row r="143" ht="0" hidden="1" customHeight="1"/>
    <row r="144" ht="0" hidden="1" customHeight="1"/>
    <row r="145" ht="0" hidden="1" customHeight="1"/>
    <row r="146" ht="0" hidden="1" customHeight="1"/>
    <row r="147" ht="0" hidden="1" customHeight="1"/>
    <row r="148" ht="0" hidden="1" customHeight="1"/>
    <row r="149" ht="0" hidden="1" customHeight="1"/>
    <row r="150" ht="0" hidden="1" customHeight="1"/>
    <row r="151" ht="0" hidden="1" customHeight="1"/>
    <row r="152" ht="0" hidden="1" customHeight="1"/>
    <row r="153" ht="0" hidden="1" customHeight="1"/>
    <row r="154" ht="0" hidden="1" customHeight="1"/>
    <row r="155" ht="0" hidden="1" customHeight="1"/>
    <row r="156" ht="0" hidden="1" customHeight="1"/>
  </sheetData>
  <mergeCells count="3">
    <mergeCell ref="A2:H2"/>
    <mergeCell ref="A1:H1"/>
    <mergeCell ref="AA25:AB25"/>
  </mergeCells>
  <phoneticPr fontId="59" type="noConversion"/>
  <printOptions horizontalCentered="1"/>
  <pageMargins left="0.27559055118110198" right="0.196850393700787" top="0.43307086614173201" bottom="0.35433070866141703" header="0.23622047244094499" footer="0"/>
  <pageSetup paperSize="9" scale="56" orientation="landscape" r:id="rId1"/>
  <ignoredErrors>
    <ignoredError sqref="G10 G41:K4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E478-D5A5-4B7F-B9CB-5B0CE3997B35}">
  <sheetPr codeName="Sheet3">
    <tabColor indexed="25"/>
    <pageSetUpPr fitToPage="1"/>
  </sheetPr>
  <dimension ref="A1:XFD166"/>
  <sheetViews>
    <sheetView zoomScale="85" zoomScaleNormal="85" workbookViewId="0">
      <pane xSplit="7" ySplit="5" topLeftCell="H6" activePane="bottomRight" state="frozen"/>
      <selection pane="topRight" activeCell="F1" sqref="F1"/>
      <selection pane="bottomLeft" activeCell="A6" sqref="A6"/>
      <selection pane="bottomRight" activeCell="D19" sqref="D19"/>
    </sheetView>
  </sheetViews>
  <sheetFormatPr defaultColWidth="0" defaultRowHeight="0" customHeight="1" zeroHeight="1"/>
  <cols>
    <col min="1" max="1" width="7.5546875" style="3" customWidth="1"/>
    <col min="2" max="2" width="16.6640625" style="3" customWidth="1"/>
    <col min="3" max="3" width="49.6640625" style="3" bestFit="1" customWidth="1"/>
    <col min="4" max="4" width="24.77734375" style="36" bestFit="1" customWidth="1"/>
    <col min="5" max="5" width="28.109375" style="36" bestFit="1" customWidth="1"/>
    <col min="6" max="6" width="16.77734375" style="37" customWidth="1"/>
    <col min="7" max="7" width="16.77734375" style="14" customWidth="1"/>
    <col min="8" max="8" width="18.44140625" style="14" customWidth="1"/>
    <col min="9" max="9" width="18.21875" style="4" customWidth="1"/>
    <col min="10" max="11" width="19.109375" style="37" customWidth="1"/>
    <col min="12" max="13" width="17.33203125" style="12" customWidth="1"/>
    <col min="14" max="18" width="17.77734375" style="4" customWidth="1"/>
    <col min="19" max="19" width="19.44140625" style="12" bestFit="1" customWidth="1"/>
    <col min="20" max="20" width="21.5546875" style="177" bestFit="1" customWidth="1"/>
    <col min="21" max="21" width="17.77734375" style="12" customWidth="1"/>
    <col min="22" max="22" width="8.88671875" customWidth="1"/>
    <col min="23" max="23" width="17" style="12" customWidth="1"/>
    <col min="24" max="63" width="14.109375" style="3" customWidth="1"/>
    <col min="64" max="250" width="8.88671875" style="3" customWidth="1"/>
    <col min="251" max="251" width="7.5546875" style="3" customWidth="1"/>
    <col min="252" max="252" width="36.77734375" style="3" customWidth="1"/>
    <col min="253" max="254" width="0" style="3" hidden="1"/>
    <col min="255" max="255" width="16.6640625" style="3" customWidth="1"/>
    <col min="256" max="256" width="17.33203125" style="3" customWidth="1"/>
    <col min="257" max="257" width="15.5546875" style="3" customWidth="1"/>
    <col min="258" max="258" width="0" style="3" hidden="1"/>
    <col min="259" max="259" width="16.6640625" style="3" customWidth="1"/>
    <col min="260" max="260" width="17.44140625" style="3" customWidth="1"/>
    <col min="261" max="262" width="0" style="3" hidden="1"/>
    <col min="263" max="265" width="15.33203125" style="3" customWidth="1"/>
    <col min="266" max="266" width="17" style="3" customWidth="1"/>
    <col min="267" max="267" width="0" style="3" hidden="1"/>
    <col min="268" max="269" width="15.5546875" style="3" customWidth="1"/>
    <col min="270" max="270" width="13.6640625" style="3" customWidth="1"/>
    <col min="271" max="271" width="9" style="3" customWidth="1"/>
    <col min="272" max="272" width="49.88671875" style="3" customWidth="1"/>
    <col min="273" max="273" width="0" style="3" hidden="1"/>
    <col min="274" max="275" width="15.88671875" style="3" customWidth="1"/>
    <col min="276" max="276" width="14.5546875" style="3" customWidth="1"/>
    <col min="277" max="277" width="16.33203125" style="3" customWidth="1"/>
    <col min="278" max="278" width="18.109375" style="3" customWidth="1"/>
    <col min="279" max="279" width="14.109375" style="3" customWidth="1"/>
    <col min="280" max="506" width="0" style="3" hidden="1"/>
    <col min="507" max="507" width="7.5546875" style="3" customWidth="1"/>
    <col min="508" max="508" width="36.77734375" style="3" customWidth="1"/>
    <col min="509" max="510" width="0" style="3" hidden="1"/>
    <col min="511" max="511" width="16.6640625" style="3" customWidth="1"/>
    <col min="512" max="512" width="17.33203125" style="3" customWidth="1"/>
    <col min="513" max="513" width="15.5546875" style="3" customWidth="1"/>
    <col min="514" max="514" width="0" style="3" hidden="1"/>
    <col min="515" max="515" width="16.6640625" style="3" customWidth="1"/>
    <col min="516" max="516" width="17.44140625" style="3" customWidth="1"/>
    <col min="517" max="518" width="0" style="3" hidden="1"/>
    <col min="519" max="521" width="15.33203125" style="3" customWidth="1"/>
    <col min="522" max="522" width="17" style="3" customWidth="1"/>
    <col min="523" max="523" width="0" style="3" hidden="1"/>
    <col min="524" max="525" width="15.5546875" style="3" customWidth="1"/>
    <col min="526" max="526" width="13.6640625" style="3" customWidth="1"/>
    <col min="527" max="527" width="9" style="3" customWidth="1"/>
    <col min="528" max="528" width="49.88671875" style="3" customWidth="1"/>
    <col min="529" max="529" width="0" style="3" hidden="1"/>
    <col min="530" max="531" width="15.88671875" style="3" customWidth="1"/>
    <col min="532" max="532" width="14.5546875" style="3" customWidth="1"/>
    <col min="533" max="533" width="16.33203125" style="3" customWidth="1"/>
    <col min="534" max="534" width="18.109375" style="3" customWidth="1"/>
    <col min="535" max="535" width="14.109375" style="3" customWidth="1"/>
    <col min="536" max="762" width="0" style="3" hidden="1"/>
    <col min="763" max="763" width="7.5546875" style="3" customWidth="1"/>
    <col min="764" max="764" width="36.77734375" style="3" customWidth="1"/>
    <col min="765" max="766" width="0" style="3" hidden="1"/>
    <col min="767" max="767" width="16.6640625" style="3" customWidth="1"/>
    <col min="768" max="768" width="17.33203125" style="3" customWidth="1"/>
    <col min="769" max="769" width="15.5546875" style="3" customWidth="1"/>
    <col min="770" max="770" width="0" style="3" hidden="1"/>
    <col min="771" max="771" width="16.6640625" style="3" customWidth="1"/>
    <col min="772" max="772" width="17.44140625" style="3" customWidth="1"/>
    <col min="773" max="774" width="0" style="3" hidden="1"/>
    <col min="775" max="777" width="15.33203125" style="3" customWidth="1"/>
    <col min="778" max="778" width="17" style="3" customWidth="1"/>
    <col min="779" max="779" width="0" style="3" hidden="1"/>
    <col min="780" max="781" width="15.5546875" style="3" customWidth="1"/>
    <col min="782" max="782" width="13.6640625" style="3" customWidth="1"/>
    <col min="783" max="783" width="9" style="3" customWidth="1"/>
    <col min="784" max="784" width="49.88671875" style="3" customWidth="1"/>
    <col min="785" max="785" width="0" style="3" hidden="1"/>
    <col min="786" max="787" width="15.88671875" style="3" customWidth="1"/>
    <col min="788" max="788" width="14.5546875" style="3" customWidth="1"/>
    <col min="789" max="789" width="16.33203125" style="3" customWidth="1"/>
    <col min="790" max="790" width="18.109375" style="3" customWidth="1"/>
    <col min="791" max="791" width="14.109375" style="3" customWidth="1"/>
    <col min="792" max="1018" width="0" style="3" hidden="1"/>
    <col min="1019" max="1019" width="7.5546875" style="3" customWidth="1"/>
    <col min="1020" max="1020" width="36.77734375" style="3" customWidth="1"/>
    <col min="1021" max="1022" width="0" style="3" hidden="1"/>
    <col min="1023" max="1023" width="16.6640625" style="3" customWidth="1"/>
    <col min="1024" max="1024" width="17.33203125" style="3" customWidth="1"/>
    <col min="1025" max="1025" width="15.5546875" style="3" customWidth="1"/>
    <col min="1026" max="1026" width="0" style="3" hidden="1"/>
    <col min="1027" max="1027" width="16.6640625" style="3" customWidth="1"/>
    <col min="1028" max="1028" width="17.44140625" style="3" customWidth="1"/>
    <col min="1029" max="1030" width="0" style="3" hidden="1"/>
    <col min="1031" max="1033" width="15.33203125" style="3" customWidth="1"/>
    <col min="1034" max="1034" width="17" style="3" customWidth="1"/>
    <col min="1035" max="1035" width="0" style="3" hidden="1"/>
    <col min="1036" max="1037" width="15.5546875" style="3" customWidth="1"/>
    <col min="1038" max="1038" width="13.6640625" style="3" customWidth="1"/>
    <col min="1039" max="1039" width="9" style="3" customWidth="1"/>
    <col min="1040" max="1040" width="49.88671875" style="3" customWidth="1"/>
    <col min="1041" max="1041" width="0" style="3" hidden="1"/>
    <col min="1042" max="1043" width="15.88671875" style="3" customWidth="1"/>
    <col min="1044" max="1044" width="14.5546875" style="3" customWidth="1"/>
    <col min="1045" max="1045" width="16.33203125" style="3" customWidth="1"/>
    <col min="1046" max="1046" width="18.109375" style="3" customWidth="1"/>
    <col min="1047" max="1047" width="14.109375" style="3" customWidth="1"/>
    <col min="1048" max="1274" width="0" style="3" hidden="1"/>
    <col min="1275" max="1275" width="7.5546875" style="3" customWidth="1"/>
    <col min="1276" max="1276" width="36.77734375" style="3" customWidth="1"/>
    <col min="1277" max="1278" width="0" style="3" hidden="1"/>
    <col min="1279" max="1279" width="16.6640625" style="3" customWidth="1"/>
    <col min="1280" max="1280" width="17.33203125" style="3" customWidth="1"/>
    <col min="1281" max="1281" width="15.5546875" style="3" customWidth="1"/>
    <col min="1282" max="1282" width="0" style="3" hidden="1"/>
    <col min="1283" max="1283" width="16.6640625" style="3" customWidth="1"/>
    <col min="1284" max="1284" width="17.44140625" style="3" customWidth="1"/>
    <col min="1285" max="1286" width="0" style="3" hidden="1"/>
    <col min="1287" max="1289" width="15.33203125" style="3" customWidth="1"/>
    <col min="1290" max="1290" width="17" style="3" customWidth="1"/>
    <col min="1291" max="1291" width="0" style="3" hidden="1"/>
    <col min="1292" max="1293" width="15.5546875" style="3" customWidth="1"/>
    <col min="1294" max="1294" width="13.6640625" style="3" customWidth="1"/>
    <col min="1295" max="1295" width="9" style="3" customWidth="1"/>
    <col min="1296" max="1296" width="49.88671875" style="3" customWidth="1"/>
    <col min="1297" max="1297" width="0" style="3" hidden="1"/>
    <col min="1298" max="1299" width="15.88671875" style="3" customWidth="1"/>
    <col min="1300" max="1300" width="14.5546875" style="3" customWidth="1"/>
    <col min="1301" max="1301" width="16.33203125" style="3" customWidth="1"/>
    <col min="1302" max="1302" width="18.109375" style="3" customWidth="1"/>
    <col min="1303" max="1303" width="14.109375" style="3" customWidth="1"/>
    <col min="1304" max="1530" width="0" style="3" hidden="1"/>
    <col min="1531" max="1531" width="7.5546875" style="3" customWidth="1"/>
    <col min="1532" max="1532" width="36.77734375" style="3" customWidth="1"/>
    <col min="1533" max="1534" width="0" style="3" hidden="1"/>
    <col min="1535" max="1535" width="16.6640625" style="3" customWidth="1"/>
    <col min="1536" max="1536" width="17.33203125" style="3" customWidth="1"/>
    <col min="1537" max="1537" width="15.5546875" style="3" customWidth="1"/>
    <col min="1538" max="1538" width="0" style="3" hidden="1"/>
    <col min="1539" max="1539" width="16.6640625" style="3" customWidth="1"/>
    <col min="1540" max="1540" width="17.44140625" style="3" customWidth="1"/>
    <col min="1541" max="1542" width="0" style="3" hidden="1"/>
    <col min="1543" max="1545" width="15.33203125" style="3" customWidth="1"/>
    <col min="1546" max="1546" width="17" style="3" customWidth="1"/>
    <col min="1547" max="1547" width="0" style="3" hidden="1"/>
    <col min="1548" max="1549" width="15.5546875" style="3" customWidth="1"/>
    <col min="1550" max="1550" width="13.6640625" style="3" customWidth="1"/>
    <col min="1551" max="1551" width="9" style="3" customWidth="1"/>
    <col min="1552" max="1552" width="49.88671875" style="3" customWidth="1"/>
    <col min="1553" max="1553" width="0" style="3" hidden="1"/>
    <col min="1554" max="1555" width="15.88671875" style="3" customWidth="1"/>
    <col min="1556" max="1556" width="14.5546875" style="3" customWidth="1"/>
    <col min="1557" max="1557" width="16.33203125" style="3" customWidth="1"/>
    <col min="1558" max="1558" width="18.109375" style="3" customWidth="1"/>
    <col min="1559" max="1559" width="14.109375" style="3" customWidth="1"/>
    <col min="1560" max="1786" width="0" style="3" hidden="1"/>
    <col min="1787" max="1787" width="7.5546875" style="3" customWidth="1"/>
    <col min="1788" max="1788" width="36.77734375" style="3" customWidth="1"/>
    <col min="1789" max="1790" width="0" style="3" hidden="1"/>
    <col min="1791" max="1791" width="16.6640625" style="3" customWidth="1"/>
    <col min="1792" max="1792" width="17.33203125" style="3" customWidth="1"/>
    <col min="1793" max="1793" width="15.5546875" style="3" customWidth="1"/>
    <col min="1794" max="1794" width="0" style="3" hidden="1"/>
    <col min="1795" max="1795" width="16.6640625" style="3" customWidth="1"/>
    <col min="1796" max="1796" width="17.44140625" style="3" customWidth="1"/>
    <col min="1797" max="1798" width="0" style="3" hidden="1"/>
    <col min="1799" max="1801" width="15.33203125" style="3" customWidth="1"/>
    <col min="1802" max="1802" width="17" style="3" customWidth="1"/>
    <col min="1803" max="1803" width="0" style="3" hidden="1"/>
    <col min="1804" max="1805" width="15.5546875" style="3" customWidth="1"/>
    <col min="1806" max="1806" width="13.6640625" style="3" customWidth="1"/>
    <col min="1807" max="1807" width="9" style="3" customWidth="1"/>
    <col min="1808" max="1808" width="49.88671875" style="3" customWidth="1"/>
    <col min="1809" max="1809" width="0" style="3" hidden="1"/>
    <col min="1810" max="1811" width="15.88671875" style="3" customWidth="1"/>
    <col min="1812" max="1812" width="14.5546875" style="3" customWidth="1"/>
    <col min="1813" max="1813" width="16.33203125" style="3" customWidth="1"/>
    <col min="1814" max="1814" width="18.109375" style="3" customWidth="1"/>
    <col min="1815" max="1815" width="14.109375" style="3" customWidth="1"/>
    <col min="1816" max="2042" width="0" style="3" hidden="1"/>
    <col min="2043" max="2043" width="7.5546875" style="3" customWidth="1"/>
    <col min="2044" max="2044" width="36.77734375" style="3" customWidth="1"/>
    <col min="2045" max="2046" width="0" style="3" hidden="1"/>
    <col min="2047" max="2047" width="16.6640625" style="3" customWidth="1"/>
    <col min="2048" max="2048" width="17.33203125" style="3" customWidth="1"/>
    <col min="2049" max="2049" width="15.5546875" style="3" customWidth="1"/>
    <col min="2050" max="2050" width="0" style="3" hidden="1"/>
    <col min="2051" max="2051" width="16.6640625" style="3" customWidth="1"/>
    <col min="2052" max="2052" width="17.44140625" style="3" customWidth="1"/>
    <col min="2053" max="2054" width="0" style="3" hidden="1"/>
    <col min="2055" max="2057" width="15.33203125" style="3" customWidth="1"/>
    <col min="2058" max="2058" width="17" style="3" customWidth="1"/>
    <col min="2059" max="2059" width="0" style="3" hidden="1"/>
    <col min="2060" max="2061" width="15.5546875" style="3" customWidth="1"/>
    <col min="2062" max="2062" width="13.6640625" style="3" customWidth="1"/>
    <col min="2063" max="2063" width="9" style="3" customWidth="1"/>
    <col min="2064" max="2064" width="49.88671875" style="3" customWidth="1"/>
    <col min="2065" max="2065" width="0" style="3" hidden="1"/>
    <col min="2066" max="2067" width="15.88671875" style="3" customWidth="1"/>
    <col min="2068" max="2068" width="14.5546875" style="3" customWidth="1"/>
    <col min="2069" max="2069" width="16.33203125" style="3" customWidth="1"/>
    <col min="2070" max="2070" width="18.109375" style="3" customWidth="1"/>
    <col min="2071" max="2071" width="14.109375" style="3" customWidth="1"/>
    <col min="2072" max="2298" width="0" style="3" hidden="1"/>
    <col min="2299" max="2299" width="7.5546875" style="3" customWidth="1"/>
    <col min="2300" max="2300" width="36.77734375" style="3" customWidth="1"/>
    <col min="2301" max="2302" width="0" style="3" hidden="1"/>
    <col min="2303" max="2303" width="16.6640625" style="3" customWidth="1"/>
    <col min="2304" max="2304" width="17.33203125" style="3" customWidth="1"/>
    <col min="2305" max="2305" width="15.5546875" style="3" customWidth="1"/>
    <col min="2306" max="2306" width="0" style="3" hidden="1"/>
    <col min="2307" max="2307" width="16.6640625" style="3" customWidth="1"/>
    <col min="2308" max="2308" width="17.44140625" style="3" customWidth="1"/>
    <col min="2309" max="2310" width="0" style="3" hidden="1"/>
    <col min="2311" max="2313" width="15.33203125" style="3" customWidth="1"/>
    <col min="2314" max="2314" width="17" style="3" customWidth="1"/>
    <col min="2315" max="2315" width="0" style="3" hidden="1"/>
    <col min="2316" max="2317" width="15.5546875" style="3" customWidth="1"/>
    <col min="2318" max="2318" width="13.6640625" style="3" customWidth="1"/>
    <col min="2319" max="2319" width="9" style="3" customWidth="1"/>
    <col min="2320" max="2320" width="49.88671875" style="3" customWidth="1"/>
    <col min="2321" max="2321" width="0" style="3" hidden="1"/>
    <col min="2322" max="2323" width="15.88671875" style="3" customWidth="1"/>
    <col min="2324" max="2324" width="14.5546875" style="3" customWidth="1"/>
    <col min="2325" max="2325" width="16.33203125" style="3" customWidth="1"/>
    <col min="2326" max="2326" width="18.109375" style="3" customWidth="1"/>
    <col min="2327" max="2327" width="14.109375" style="3" customWidth="1"/>
    <col min="2328" max="2554" width="0" style="3" hidden="1"/>
    <col min="2555" max="2555" width="7.5546875" style="3" customWidth="1"/>
    <col min="2556" max="2556" width="36.77734375" style="3" customWidth="1"/>
    <col min="2557" max="2558" width="0" style="3" hidden="1"/>
    <col min="2559" max="2559" width="16.6640625" style="3" customWidth="1"/>
    <col min="2560" max="2560" width="17.33203125" style="3" customWidth="1"/>
    <col min="2561" max="2561" width="15.5546875" style="3" customWidth="1"/>
    <col min="2562" max="2562" width="0" style="3" hidden="1"/>
    <col min="2563" max="2563" width="16.6640625" style="3" customWidth="1"/>
    <col min="2564" max="2564" width="17.44140625" style="3" customWidth="1"/>
    <col min="2565" max="2566" width="0" style="3" hidden="1"/>
    <col min="2567" max="2569" width="15.33203125" style="3" customWidth="1"/>
    <col min="2570" max="2570" width="17" style="3" customWidth="1"/>
    <col min="2571" max="2571" width="0" style="3" hidden="1"/>
    <col min="2572" max="2573" width="15.5546875" style="3" customWidth="1"/>
    <col min="2574" max="2574" width="13.6640625" style="3" customWidth="1"/>
    <col min="2575" max="2575" width="9" style="3" customWidth="1"/>
    <col min="2576" max="2576" width="49.88671875" style="3" customWidth="1"/>
    <col min="2577" max="2577" width="0" style="3" hidden="1"/>
    <col min="2578" max="2579" width="15.88671875" style="3" customWidth="1"/>
    <col min="2580" max="2580" width="14.5546875" style="3" customWidth="1"/>
    <col min="2581" max="2581" width="16.33203125" style="3" customWidth="1"/>
    <col min="2582" max="2582" width="18.109375" style="3" customWidth="1"/>
    <col min="2583" max="2583" width="14.109375" style="3" customWidth="1"/>
    <col min="2584" max="2810" width="0" style="3" hidden="1"/>
    <col min="2811" max="2811" width="7.5546875" style="3" customWidth="1"/>
    <col min="2812" max="2812" width="36.77734375" style="3" customWidth="1"/>
    <col min="2813" max="2814" width="0" style="3" hidden="1"/>
    <col min="2815" max="2815" width="16.6640625" style="3" customWidth="1"/>
    <col min="2816" max="2816" width="17.33203125" style="3" customWidth="1"/>
    <col min="2817" max="2817" width="15.5546875" style="3" customWidth="1"/>
    <col min="2818" max="2818" width="0" style="3" hidden="1"/>
    <col min="2819" max="2819" width="16.6640625" style="3" customWidth="1"/>
    <col min="2820" max="2820" width="17.44140625" style="3" customWidth="1"/>
    <col min="2821" max="2822" width="0" style="3" hidden="1"/>
    <col min="2823" max="2825" width="15.33203125" style="3" customWidth="1"/>
    <col min="2826" max="2826" width="17" style="3" customWidth="1"/>
    <col min="2827" max="2827" width="0" style="3" hidden="1"/>
    <col min="2828" max="2829" width="15.5546875" style="3" customWidth="1"/>
    <col min="2830" max="2830" width="13.6640625" style="3" customWidth="1"/>
    <col min="2831" max="2831" width="9" style="3" customWidth="1"/>
    <col min="2832" max="2832" width="49.88671875" style="3" customWidth="1"/>
    <col min="2833" max="2833" width="0" style="3" hidden="1"/>
    <col min="2834" max="2835" width="15.88671875" style="3" customWidth="1"/>
    <col min="2836" max="2836" width="14.5546875" style="3" customWidth="1"/>
    <col min="2837" max="2837" width="16.33203125" style="3" customWidth="1"/>
    <col min="2838" max="2838" width="18.109375" style="3" customWidth="1"/>
    <col min="2839" max="2839" width="14.109375" style="3" customWidth="1"/>
    <col min="2840" max="3066" width="0" style="3" hidden="1"/>
    <col min="3067" max="3067" width="7.5546875" style="3" customWidth="1"/>
    <col min="3068" max="3068" width="36.77734375" style="3" customWidth="1"/>
    <col min="3069" max="3070" width="0" style="3" hidden="1"/>
    <col min="3071" max="3071" width="16.6640625" style="3" customWidth="1"/>
    <col min="3072" max="3072" width="17.33203125" style="3" customWidth="1"/>
    <col min="3073" max="3073" width="15.5546875" style="3" customWidth="1"/>
    <col min="3074" max="3074" width="0" style="3" hidden="1"/>
    <col min="3075" max="3075" width="16.6640625" style="3" customWidth="1"/>
    <col min="3076" max="3076" width="17.44140625" style="3" customWidth="1"/>
    <col min="3077" max="3078" width="0" style="3" hidden="1"/>
    <col min="3079" max="3081" width="15.33203125" style="3" customWidth="1"/>
    <col min="3082" max="3082" width="17" style="3" customWidth="1"/>
    <col min="3083" max="3083" width="0" style="3" hidden="1"/>
    <col min="3084" max="3085" width="15.5546875" style="3" customWidth="1"/>
    <col min="3086" max="3086" width="13.6640625" style="3" customWidth="1"/>
    <col min="3087" max="3087" width="9" style="3" customWidth="1"/>
    <col min="3088" max="3088" width="49.88671875" style="3" customWidth="1"/>
    <col min="3089" max="3089" width="0" style="3" hidden="1"/>
    <col min="3090" max="3091" width="15.88671875" style="3" customWidth="1"/>
    <col min="3092" max="3092" width="14.5546875" style="3" customWidth="1"/>
    <col min="3093" max="3093" width="16.33203125" style="3" customWidth="1"/>
    <col min="3094" max="3094" width="18.109375" style="3" customWidth="1"/>
    <col min="3095" max="3095" width="14.109375" style="3" customWidth="1"/>
    <col min="3096" max="3322" width="0" style="3" hidden="1"/>
    <col min="3323" max="3323" width="7.5546875" style="3" customWidth="1"/>
    <col min="3324" max="3324" width="36.77734375" style="3" customWidth="1"/>
    <col min="3325" max="3326" width="0" style="3" hidden="1"/>
    <col min="3327" max="3327" width="16.6640625" style="3" customWidth="1"/>
    <col min="3328" max="3328" width="17.33203125" style="3" customWidth="1"/>
    <col min="3329" max="3329" width="15.5546875" style="3" customWidth="1"/>
    <col min="3330" max="3330" width="0" style="3" hidden="1"/>
    <col min="3331" max="3331" width="16.6640625" style="3" customWidth="1"/>
    <col min="3332" max="3332" width="17.44140625" style="3" customWidth="1"/>
    <col min="3333" max="3334" width="0" style="3" hidden="1"/>
    <col min="3335" max="3337" width="15.33203125" style="3" customWidth="1"/>
    <col min="3338" max="3338" width="17" style="3" customWidth="1"/>
    <col min="3339" max="3339" width="0" style="3" hidden="1"/>
    <col min="3340" max="3341" width="15.5546875" style="3" customWidth="1"/>
    <col min="3342" max="3342" width="13.6640625" style="3" customWidth="1"/>
    <col min="3343" max="3343" width="9" style="3" customWidth="1"/>
    <col min="3344" max="3344" width="49.88671875" style="3" customWidth="1"/>
    <col min="3345" max="3345" width="0" style="3" hidden="1"/>
    <col min="3346" max="3347" width="15.88671875" style="3" customWidth="1"/>
    <col min="3348" max="3348" width="14.5546875" style="3" customWidth="1"/>
    <col min="3349" max="3349" width="16.33203125" style="3" customWidth="1"/>
    <col min="3350" max="3350" width="18.109375" style="3" customWidth="1"/>
    <col min="3351" max="3351" width="14.109375" style="3" customWidth="1"/>
    <col min="3352" max="3578" width="0" style="3" hidden="1"/>
    <col min="3579" max="3579" width="7.5546875" style="3" customWidth="1"/>
    <col min="3580" max="3580" width="36.77734375" style="3" customWidth="1"/>
    <col min="3581" max="3582" width="0" style="3" hidden="1"/>
    <col min="3583" max="3583" width="16.6640625" style="3" customWidth="1"/>
    <col min="3584" max="3584" width="17.33203125" style="3" customWidth="1"/>
    <col min="3585" max="3585" width="15.5546875" style="3" customWidth="1"/>
    <col min="3586" max="3586" width="0" style="3" hidden="1"/>
    <col min="3587" max="3587" width="16.6640625" style="3" customWidth="1"/>
    <col min="3588" max="3588" width="17.44140625" style="3" customWidth="1"/>
    <col min="3589" max="3590" width="0" style="3" hidden="1"/>
    <col min="3591" max="3593" width="15.33203125" style="3" customWidth="1"/>
    <col min="3594" max="3594" width="17" style="3" customWidth="1"/>
    <col min="3595" max="3595" width="0" style="3" hidden="1"/>
    <col min="3596" max="3597" width="15.5546875" style="3" customWidth="1"/>
    <col min="3598" max="3598" width="13.6640625" style="3" customWidth="1"/>
    <col min="3599" max="3599" width="9" style="3" customWidth="1"/>
    <col min="3600" max="3600" width="49.88671875" style="3" customWidth="1"/>
    <col min="3601" max="3601" width="0" style="3" hidden="1"/>
    <col min="3602" max="3603" width="15.88671875" style="3" customWidth="1"/>
    <col min="3604" max="3604" width="14.5546875" style="3" customWidth="1"/>
    <col min="3605" max="3605" width="16.33203125" style="3" customWidth="1"/>
    <col min="3606" max="3606" width="18.109375" style="3" customWidth="1"/>
    <col min="3607" max="3607" width="14.109375" style="3" customWidth="1"/>
    <col min="3608" max="3834" width="0" style="3" hidden="1"/>
    <col min="3835" max="3835" width="7.5546875" style="3" customWidth="1"/>
    <col min="3836" max="3836" width="36.77734375" style="3" customWidth="1"/>
    <col min="3837" max="3838" width="0" style="3" hidden="1"/>
    <col min="3839" max="3839" width="16.6640625" style="3" customWidth="1"/>
    <col min="3840" max="3840" width="17.33203125" style="3" customWidth="1"/>
    <col min="3841" max="3841" width="15.5546875" style="3" customWidth="1"/>
    <col min="3842" max="3842" width="0" style="3" hidden="1"/>
    <col min="3843" max="3843" width="16.6640625" style="3" customWidth="1"/>
    <col min="3844" max="3844" width="17.44140625" style="3" customWidth="1"/>
    <col min="3845" max="3846" width="0" style="3" hidden="1"/>
    <col min="3847" max="3849" width="15.33203125" style="3" customWidth="1"/>
    <col min="3850" max="3850" width="17" style="3" customWidth="1"/>
    <col min="3851" max="3851" width="0" style="3" hidden="1"/>
    <col min="3852" max="3853" width="15.5546875" style="3" customWidth="1"/>
    <col min="3854" max="3854" width="13.6640625" style="3" customWidth="1"/>
    <col min="3855" max="3855" width="9" style="3" customWidth="1"/>
    <col min="3856" max="3856" width="49.88671875" style="3" customWidth="1"/>
    <col min="3857" max="3857" width="0" style="3" hidden="1"/>
    <col min="3858" max="3859" width="15.88671875" style="3" customWidth="1"/>
    <col min="3860" max="3860" width="14.5546875" style="3" customWidth="1"/>
    <col min="3861" max="3861" width="16.33203125" style="3" customWidth="1"/>
    <col min="3862" max="3862" width="18.109375" style="3" customWidth="1"/>
    <col min="3863" max="3863" width="14.109375" style="3" customWidth="1"/>
    <col min="3864" max="4090" width="0" style="3" hidden="1"/>
    <col min="4091" max="4091" width="7.5546875" style="3" customWidth="1"/>
    <col min="4092" max="4092" width="36.77734375" style="3" customWidth="1"/>
    <col min="4093" max="4094" width="0" style="3" hidden="1"/>
    <col min="4095" max="4095" width="16.6640625" style="3" customWidth="1"/>
    <col min="4096" max="4096" width="17.33203125" style="3" customWidth="1"/>
    <col min="4097" max="4097" width="15.5546875" style="3" customWidth="1"/>
    <col min="4098" max="4098" width="0" style="3" hidden="1"/>
    <col min="4099" max="4099" width="16.6640625" style="3" customWidth="1"/>
    <col min="4100" max="4100" width="17.44140625" style="3" customWidth="1"/>
    <col min="4101" max="4102" width="0" style="3" hidden="1"/>
    <col min="4103" max="4105" width="15.33203125" style="3" customWidth="1"/>
    <col min="4106" max="4106" width="17" style="3" customWidth="1"/>
    <col min="4107" max="4107" width="0" style="3" hidden="1"/>
    <col min="4108" max="4109" width="15.5546875" style="3" customWidth="1"/>
    <col min="4110" max="4110" width="13.6640625" style="3" customWidth="1"/>
    <col min="4111" max="4111" width="9" style="3" customWidth="1"/>
    <col min="4112" max="4112" width="49.88671875" style="3" customWidth="1"/>
    <col min="4113" max="4113" width="0" style="3" hidden="1"/>
    <col min="4114" max="4115" width="15.88671875" style="3" customWidth="1"/>
    <col min="4116" max="4116" width="14.5546875" style="3" customWidth="1"/>
    <col min="4117" max="4117" width="16.33203125" style="3" customWidth="1"/>
    <col min="4118" max="4118" width="18.109375" style="3" customWidth="1"/>
    <col min="4119" max="4119" width="14.109375" style="3" customWidth="1"/>
    <col min="4120" max="4346" width="0" style="3" hidden="1"/>
    <col min="4347" max="4347" width="7.5546875" style="3" customWidth="1"/>
    <col min="4348" max="4348" width="36.77734375" style="3" customWidth="1"/>
    <col min="4349" max="4350" width="0" style="3" hidden="1"/>
    <col min="4351" max="4351" width="16.6640625" style="3" customWidth="1"/>
    <col min="4352" max="4352" width="17.33203125" style="3" customWidth="1"/>
    <col min="4353" max="4353" width="15.5546875" style="3" customWidth="1"/>
    <col min="4354" max="4354" width="0" style="3" hidden="1"/>
    <col min="4355" max="4355" width="16.6640625" style="3" customWidth="1"/>
    <col min="4356" max="4356" width="17.44140625" style="3" customWidth="1"/>
    <col min="4357" max="4358" width="0" style="3" hidden="1"/>
    <col min="4359" max="4361" width="15.33203125" style="3" customWidth="1"/>
    <col min="4362" max="4362" width="17" style="3" customWidth="1"/>
    <col min="4363" max="4363" width="0" style="3" hidden="1"/>
    <col min="4364" max="4365" width="15.5546875" style="3" customWidth="1"/>
    <col min="4366" max="4366" width="13.6640625" style="3" customWidth="1"/>
    <col min="4367" max="4367" width="9" style="3" customWidth="1"/>
    <col min="4368" max="4368" width="49.88671875" style="3" customWidth="1"/>
    <col min="4369" max="4369" width="0" style="3" hidden="1"/>
    <col min="4370" max="4371" width="15.88671875" style="3" customWidth="1"/>
    <col min="4372" max="4372" width="14.5546875" style="3" customWidth="1"/>
    <col min="4373" max="4373" width="16.33203125" style="3" customWidth="1"/>
    <col min="4374" max="4374" width="18.109375" style="3" customWidth="1"/>
    <col min="4375" max="4375" width="14.109375" style="3" customWidth="1"/>
    <col min="4376" max="4602" width="0" style="3" hidden="1"/>
    <col min="4603" max="4603" width="7.5546875" style="3" customWidth="1"/>
    <col min="4604" max="4604" width="36.77734375" style="3" customWidth="1"/>
    <col min="4605" max="4606" width="0" style="3" hidden="1"/>
    <col min="4607" max="4607" width="16.6640625" style="3" customWidth="1"/>
    <col min="4608" max="4608" width="17.33203125" style="3" customWidth="1"/>
    <col min="4609" max="4609" width="15.5546875" style="3" customWidth="1"/>
    <col min="4610" max="4610" width="0" style="3" hidden="1"/>
    <col min="4611" max="4611" width="16.6640625" style="3" customWidth="1"/>
    <col min="4612" max="4612" width="17.44140625" style="3" customWidth="1"/>
    <col min="4613" max="4614" width="0" style="3" hidden="1"/>
    <col min="4615" max="4617" width="15.33203125" style="3" customWidth="1"/>
    <col min="4618" max="4618" width="17" style="3" customWidth="1"/>
    <col min="4619" max="4619" width="0" style="3" hidden="1"/>
    <col min="4620" max="4621" width="15.5546875" style="3" customWidth="1"/>
    <col min="4622" max="4622" width="13.6640625" style="3" customWidth="1"/>
    <col min="4623" max="4623" width="9" style="3" customWidth="1"/>
    <col min="4624" max="4624" width="49.88671875" style="3" customWidth="1"/>
    <col min="4625" max="4625" width="0" style="3" hidden="1"/>
    <col min="4626" max="4627" width="15.88671875" style="3" customWidth="1"/>
    <col min="4628" max="4628" width="14.5546875" style="3" customWidth="1"/>
    <col min="4629" max="4629" width="16.33203125" style="3" customWidth="1"/>
    <col min="4630" max="4630" width="18.109375" style="3" customWidth="1"/>
    <col min="4631" max="4631" width="14.109375" style="3" customWidth="1"/>
    <col min="4632" max="4858" width="0" style="3" hidden="1"/>
    <col min="4859" max="4859" width="7.5546875" style="3" customWidth="1"/>
    <col min="4860" max="4860" width="36.77734375" style="3" customWidth="1"/>
    <col min="4861" max="4862" width="0" style="3" hidden="1"/>
    <col min="4863" max="4863" width="16.6640625" style="3" customWidth="1"/>
    <col min="4864" max="4864" width="17.33203125" style="3" customWidth="1"/>
    <col min="4865" max="4865" width="15.5546875" style="3" customWidth="1"/>
    <col min="4866" max="4866" width="0" style="3" hidden="1"/>
    <col min="4867" max="4867" width="16.6640625" style="3" customWidth="1"/>
    <col min="4868" max="4868" width="17.44140625" style="3" customWidth="1"/>
    <col min="4869" max="4870" width="0" style="3" hidden="1"/>
    <col min="4871" max="4873" width="15.33203125" style="3" customWidth="1"/>
    <col min="4874" max="4874" width="17" style="3" customWidth="1"/>
    <col min="4875" max="4875" width="0" style="3" hidden="1"/>
    <col min="4876" max="4877" width="15.5546875" style="3" customWidth="1"/>
    <col min="4878" max="4878" width="13.6640625" style="3" customWidth="1"/>
    <col min="4879" max="4879" width="9" style="3" customWidth="1"/>
    <col min="4880" max="4880" width="49.88671875" style="3" customWidth="1"/>
    <col min="4881" max="4881" width="0" style="3" hidden="1"/>
    <col min="4882" max="4883" width="15.88671875" style="3" customWidth="1"/>
    <col min="4884" max="4884" width="14.5546875" style="3" customWidth="1"/>
    <col min="4885" max="4885" width="16.33203125" style="3" customWidth="1"/>
    <col min="4886" max="4886" width="18.109375" style="3" customWidth="1"/>
    <col min="4887" max="4887" width="14.109375" style="3" customWidth="1"/>
    <col min="4888" max="5114" width="0" style="3" hidden="1"/>
    <col min="5115" max="5115" width="7.5546875" style="3" customWidth="1"/>
    <col min="5116" max="5116" width="36.77734375" style="3" customWidth="1"/>
    <col min="5117" max="5118" width="0" style="3" hidden="1"/>
    <col min="5119" max="5119" width="16.6640625" style="3" customWidth="1"/>
    <col min="5120" max="5120" width="17.33203125" style="3" customWidth="1"/>
    <col min="5121" max="5121" width="15.5546875" style="3" customWidth="1"/>
    <col min="5122" max="5122" width="0" style="3" hidden="1"/>
    <col min="5123" max="5123" width="16.6640625" style="3" customWidth="1"/>
    <col min="5124" max="5124" width="17.44140625" style="3" customWidth="1"/>
    <col min="5125" max="5126" width="0" style="3" hidden="1"/>
    <col min="5127" max="5129" width="15.33203125" style="3" customWidth="1"/>
    <col min="5130" max="5130" width="17" style="3" customWidth="1"/>
    <col min="5131" max="5131" width="0" style="3" hidden="1"/>
    <col min="5132" max="5133" width="15.5546875" style="3" customWidth="1"/>
    <col min="5134" max="5134" width="13.6640625" style="3" customWidth="1"/>
    <col min="5135" max="5135" width="9" style="3" customWidth="1"/>
    <col min="5136" max="5136" width="49.88671875" style="3" customWidth="1"/>
    <col min="5137" max="5137" width="0" style="3" hidden="1"/>
    <col min="5138" max="5139" width="15.88671875" style="3" customWidth="1"/>
    <col min="5140" max="5140" width="14.5546875" style="3" customWidth="1"/>
    <col min="5141" max="5141" width="16.33203125" style="3" customWidth="1"/>
    <col min="5142" max="5142" width="18.109375" style="3" customWidth="1"/>
    <col min="5143" max="5143" width="14.109375" style="3" customWidth="1"/>
    <col min="5144" max="5370" width="0" style="3" hidden="1"/>
    <col min="5371" max="5371" width="7.5546875" style="3" customWidth="1"/>
    <col min="5372" max="5372" width="36.77734375" style="3" customWidth="1"/>
    <col min="5373" max="5374" width="0" style="3" hidden="1"/>
    <col min="5375" max="5375" width="16.6640625" style="3" customWidth="1"/>
    <col min="5376" max="5376" width="17.33203125" style="3" customWidth="1"/>
    <col min="5377" max="5377" width="15.5546875" style="3" customWidth="1"/>
    <col min="5378" max="5378" width="0" style="3" hidden="1"/>
    <col min="5379" max="5379" width="16.6640625" style="3" customWidth="1"/>
    <col min="5380" max="5380" width="17.44140625" style="3" customWidth="1"/>
    <col min="5381" max="5382" width="0" style="3" hidden="1"/>
    <col min="5383" max="5385" width="15.33203125" style="3" customWidth="1"/>
    <col min="5386" max="5386" width="17" style="3" customWidth="1"/>
    <col min="5387" max="5387" width="0" style="3" hidden="1"/>
    <col min="5388" max="5389" width="15.5546875" style="3" customWidth="1"/>
    <col min="5390" max="5390" width="13.6640625" style="3" customWidth="1"/>
    <col min="5391" max="5391" width="9" style="3" customWidth="1"/>
    <col min="5392" max="5392" width="49.88671875" style="3" customWidth="1"/>
    <col min="5393" max="5393" width="0" style="3" hidden="1"/>
    <col min="5394" max="5395" width="15.88671875" style="3" customWidth="1"/>
    <col min="5396" max="5396" width="14.5546875" style="3" customWidth="1"/>
    <col min="5397" max="5397" width="16.33203125" style="3" customWidth="1"/>
    <col min="5398" max="5398" width="18.109375" style="3" customWidth="1"/>
    <col min="5399" max="5399" width="14.109375" style="3" customWidth="1"/>
    <col min="5400" max="5626" width="0" style="3" hidden="1"/>
    <col min="5627" max="5627" width="7.5546875" style="3" customWidth="1"/>
    <col min="5628" max="5628" width="36.77734375" style="3" customWidth="1"/>
    <col min="5629" max="5630" width="0" style="3" hidden="1"/>
    <col min="5631" max="5631" width="16.6640625" style="3" customWidth="1"/>
    <col min="5632" max="5632" width="17.33203125" style="3" customWidth="1"/>
    <col min="5633" max="5633" width="15.5546875" style="3" customWidth="1"/>
    <col min="5634" max="5634" width="0" style="3" hidden="1"/>
    <col min="5635" max="5635" width="16.6640625" style="3" customWidth="1"/>
    <col min="5636" max="5636" width="17.44140625" style="3" customWidth="1"/>
    <col min="5637" max="5638" width="0" style="3" hidden="1"/>
    <col min="5639" max="5641" width="15.33203125" style="3" customWidth="1"/>
    <col min="5642" max="5642" width="17" style="3" customWidth="1"/>
    <col min="5643" max="5643" width="0" style="3" hidden="1"/>
    <col min="5644" max="5645" width="15.5546875" style="3" customWidth="1"/>
    <col min="5646" max="5646" width="13.6640625" style="3" customWidth="1"/>
    <col min="5647" max="5647" width="9" style="3" customWidth="1"/>
    <col min="5648" max="5648" width="49.88671875" style="3" customWidth="1"/>
    <col min="5649" max="5649" width="0" style="3" hidden="1"/>
    <col min="5650" max="5651" width="15.88671875" style="3" customWidth="1"/>
    <col min="5652" max="5652" width="14.5546875" style="3" customWidth="1"/>
    <col min="5653" max="5653" width="16.33203125" style="3" customWidth="1"/>
    <col min="5654" max="5654" width="18.109375" style="3" customWidth="1"/>
    <col min="5655" max="5655" width="14.109375" style="3" customWidth="1"/>
    <col min="5656" max="5882" width="0" style="3" hidden="1"/>
    <col min="5883" max="5883" width="7.5546875" style="3" customWidth="1"/>
    <col min="5884" max="5884" width="36.77734375" style="3" customWidth="1"/>
    <col min="5885" max="5886" width="0" style="3" hidden="1"/>
    <col min="5887" max="5887" width="16.6640625" style="3" customWidth="1"/>
    <col min="5888" max="5888" width="17.33203125" style="3" customWidth="1"/>
    <col min="5889" max="5889" width="15.5546875" style="3" customWidth="1"/>
    <col min="5890" max="5890" width="0" style="3" hidden="1"/>
    <col min="5891" max="5891" width="16.6640625" style="3" customWidth="1"/>
    <col min="5892" max="5892" width="17.44140625" style="3" customWidth="1"/>
    <col min="5893" max="5894" width="0" style="3" hidden="1"/>
    <col min="5895" max="5897" width="15.33203125" style="3" customWidth="1"/>
    <col min="5898" max="5898" width="17" style="3" customWidth="1"/>
    <col min="5899" max="5899" width="0" style="3" hidden="1"/>
    <col min="5900" max="5901" width="15.5546875" style="3" customWidth="1"/>
    <col min="5902" max="5902" width="13.6640625" style="3" customWidth="1"/>
    <col min="5903" max="5903" width="9" style="3" customWidth="1"/>
    <col min="5904" max="5904" width="49.88671875" style="3" customWidth="1"/>
    <col min="5905" max="5905" width="0" style="3" hidden="1"/>
    <col min="5906" max="5907" width="15.88671875" style="3" customWidth="1"/>
    <col min="5908" max="5908" width="14.5546875" style="3" customWidth="1"/>
    <col min="5909" max="5909" width="16.33203125" style="3" customWidth="1"/>
    <col min="5910" max="5910" width="18.109375" style="3" customWidth="1"/>
    <col min="5911" max="5911" width="14.109375" style="3" customWidth="1"/>
    <col min="5912" max="6138" width="0" style="3" hidden="1"/>
    <col min="6139" max="6139" width="7.5546875" style="3" customWidth="1"/>
    <col min="6140" max="6140" width="36.77734375" style="3" customWidth="1"/>
    <col min="6141" max="6142" width="0" style="3" hidden="1"/>
    <col min="6143" max="6143" width="16.6640625" style="3" customWidth="1"/>
    <col min="6144" max="6144" width="17.33203125" style="3" customWidth="1"/>
    <col min="6145" max="6145" width="15.5546875" style="3" customWidth="1"/>
    <col min="6146" max="6146" width="0" style="3" hidden="1"/>
    <col min="6147" max="6147" width="16.6640625" style="3" customWidth="1"/>
    <col min="6148" max="6148" width="17.44140625" style="3" customWidth="1"/>
    <col min="6149" max="6150" width="0" style="3" hidden="1"/>
    <col min="6151" max="6153" width="15.33203125" style="3" customWidth="1"/>
    <col min="6154" max="6154" width="17" style="3" customWidth="1"/>
    <col min="6155" max="6155" width="0" style="3" hidden="1"/>
    <col min="6156" max="6157" width="15.5546875" style="3" customWidth="1"/>
    <col min="6158" max="6158" width="13.6640625" style="3" customWidth="1"/>
    <col min="6159" max="6159" width="9" style="3" customWidth="1"/>
    <col min="6160" max="6160" width="49.88671875" style="3" customWidth="1"/>
    <col min="6161" max="6161" width="0" style="3" hidden="1"/>
    <col min="6162" max="6163" width="15.88671875" style="3" customWidth="1"/>
    <col min="6164" max="6164" width="14.5546875" style="3" customWidth="1"/>
    <col min="6165" max="6165" width="16.33203125" style="3" customWidth="1"/>
    <col min="6166" max="6166" width="18.109375" style="3" customWidth="1"/>
    <col min="6167" max="6167" width="14.109375" style="3" customWidth="1"/>
    <col min="6168" max="6394" width="0" style="3" hidden="1"/>
    <col min="6395" max="6395" width="7.5546875" style="3" customWidth="1"/>
    <col min="6396" max="6396" width="36.77734375" style="3" customWidth="1"/>
    <col min="6397" max="6398" width="0" style="3" hidden="1"/>
    <col min="6399" max="6399" width="16.6640625" style="3" customWidth="1"/>
    <col min="6400" max="6400" width="17.33203125" style="3" customWidth="1"/>
    <col min="6401" max="6401" width="15.5546875" style="3" customWidth="1"/>
    <col min="6402" max="6402" width="0" style="3" hidden="1"/>
    <col min="6403" max="6403" width="16.6640625" style="3" customWidth="1"/>
    <col min="6404" max="6404" width="17.44140625" style="3" customWidth="1"/>
    <col min="6405" max="6406" width="0" style="3" hidden="1"/>
    <col min="6407" max="6409" width="15.33203125" style="3" customWidth="1"/>
    <col min="6410" max="6410" width="17" style="3" customWidth="1"/>
    <col min="6411" max="6411" width="0" style="3" hidden="1"/>
    <col min="6412" max="6413" width="15.5546875" style="3" customWidth="1"/>
    <col min="6414" max="6414" width="13.6640625" style="3" customWidth="1"/>
    <col min="6415" max="6415" width="9" style="3" customWidth="1"/>
    <col min="6416" max="6416" width="49.88671875" style="3" customWidth="1"/>
    <col min="6417" max="6417" width="0" style="3" hidden="1"/>
    <col min="6418" max="6419" width="15.88671875" style="3" customWidth="1"/>
    <col min="6420" max="6420" width="14.5546875" style="3" customWidth="1"/>
    <col min="6421" max="6421" width="16.33203125" style="3" customWidth="1"/>
    <col min="6422" max="6422" width="18.109375" style="3" customWidth="1"/>
    <col min="6423" max="6423" width="14.109375" style="3" customWidth="1"/>
    <col min="6424" max="6650" width="0" style="3" hidden="1"/>
    <col min="6651" max="6651" width="7.5546875" style="3" customWidth="1"/>
    <col min="6652" max="6652" width="36.77734375" style="3" customWidth="1"/>
    <col min="6653" max="6654" width="0" style="3" hidden="1"/>
    <col min="6655" max="6655" width="16.6640625" style="3" customWidth="1"/>
    <col min="6656" max="6656" width="17.33203125" style="3" customWidth="1"/>
    <col min="6657" max="6657" width="15.5546875" style="3" customWidth="1"/>
    <col min="6658" max="6658" width="0" style="3" hidden="1"/>
    <col min="6659" max="6659" width="16.6640625" style="3" customWidth="1"/>
    <col min="6660" max="6660" width="17.44140625" style="3" customWidth="1"/>
    <col min="6661" max="6662" width="0" style="3" hidden="1"/>
    <col min="6663" max="6665" width="15.33203125" style="3" customWidth="1"/>
    <col min="6666" max="6666" width="17" style="3" customWidth="1"/>
    <col min="6667" max="6667" width="0" style="3" hidden="1"/>
    <col min="6668" max="6669" width="15.5546875" style="3" customWidth="1"/>
    <col min="6670" max="6670" width="13.6640625" style="3" customWidth="1"/>
    <col min="6671" max="6671" width="9" style="3" customWidth="1"/>
    <col min="6672" max="6672" width="49.88671875" style="3" customWidth="1"/>
    <col min="6673" max="6673" width="0" style="3" hidden="1"/>
    <col min="6674" max="6675" width="15.88671875" style="3" customWidth="1"/>
    <col min="6676" max="6676" width="14.5546875" style="3" customWidth="1"/>
    <col min="6677" max="6677" width="16.33203125" style="3" customWidth="1"/>
    <col min="6678" max="6678" width="18.109375" style="3" customWidth="1"/>
    <col min="6679" max="6679" width="14.109375" style="3" customWidth="1"/>
    <col min="6680" max="6906" width="0" style="3" hidden="1"/>
    <col min="6907" max="6907" width="7.5546875" style="3" customWidth="1"/>
    <col min="6908" max="6908" width="36.77734375" style="3" customWidth="1"/>
    <col min="6909" max="6910" width="0" style="3" hidden="1"/>
    <col min="6911" max="6911" width="16.6640625" style="3" customWidth="1"/>
    <col min="6912" max="6912" width="17.33203125" style="3" customWidth="1"/>
    <col min="6913" max="6913" width="15.5546875" style="3" customWidth="1"/>
    <col min="6914" max="6914" width="0" style="3" hidden="1"/>
    <col min="6915" max="6915" width="16.6640625" style="3" customWidth="1"/>
    <col min="6916" max="6916" width="17.44140625" style="3" customWidth="1"/>
    <col min="6917" max="6918" width="0" style="3" hidden="1"/>
    <col min="6919" max="6921" width="15.33203125" style="3" customWidth="1"/>
    <col min="6922" max="6922" width="17" style="3" customWidth="1"/>
    <col min="6923" max="6923" width="0" style="3" hidden="1"/>
    <col min="6924" max="6925" width="15.5546875" style="3" customWidth="1"/>
    <col min="6926" max="6926" width="13.6640625" style="3" customWidth="1"/>
    <col min="6927" max="6927" width="9" style="3" customWidth="1"/>
    <col min="6928" max="6928" width="49.88671875" style="3" customWidth="1"/>
    <col min="6929" max="6929" width="0" style="3" hidden="1"/>
    <col min="6930" max="6931" width="15.88671875" style="3" customWidth="1"/>
    <col min="6932" max="6932" width="14.5546875" style="3" customWidth="1"/>
    <col min="6933" max="6933" width="16.33203125" style="3" customWidth="1"/>
    <col min="6934" max="6934" width="18.109375" style="3" customWidth="1"/>
    <col min="6935" max="6935" width="14.109375" style="3" customWidth="1"/>
    <col min="6936" max="7162" width="0" style="3" hidden="1"/>
    <col min="7163" max="7163" width="7.5546875" style="3" customWidth="1"/>
    <col min="7164" max="7164" width="36.77734375" style="3" customWidth="1"/>
    <col min="7165" max="7166" width="0" style="3" hidden="1"/>
    <col min="7167" max="7167" width="16.6640625" style="3" customWidth="1"/>
    <col min="7168" max="7168" width="17.33203125" style="3" customWidth="1"/>
    <col min="7169" max="7169" width="15.5546875" style="3" customWidth="1"/>
    <col min="7170" max="7170" width="0" style="3" hidden="1"/>
    <col min="7171" max="7171" width="16.6640625" style="3" customWidth="1"/>
    <col min="7172" max="7172" width="17.44140625" style="3" customWidth="1"/>
    <col min="7173" max="7174" width="0" style="3" hidden="1"/>
    <col min="7175" max="7177" width="15.33203125" style="3" customWidth="1"/>
    <col min="7178" max="7178" width="17" style="3" customWidth="1"/>
    <col min="7179" max="7179" width="0" style="3" hidden="1"/>
    <col min="7180" max="7181" width="15.5546875" style="3" customWidth="1"/>
    <col min="7182" max="7182" width="13.6640625" style="3" customWidth="1"/>
    <col min="7183" max="7183" width="9" style="3" customWidth="1"/>
    <col min="7184" max="7184" width="49.88671875" style="3" customWidth="1"/>
    <col min="7185" max="7185" width="0" style="3" hidden="1"/>
    <col min="7186" max="7187" width="15.88671875" style="3" customWidth="1"/>
    <col min="7188" max="7188" width="14.5546875" style="3" customWidth="1"/>
    <col min="7189" max="7189" width="16.33203125" style="3" customWidth="1"/>
    <col min="7190" max="7190" width="18.109375" style="3" customWidth="1"/>
    <col min="7191" max="7191" width="14.109375" style="3" customWidth="1"/>
    <col min="7192" max="7418" width="0" style="3" hidden="1"/>
    <col min="7419" max="7419" width="7.5546875" style="3" customWidth="1"/>
    <col min="7420" max="7420" width="36.77734375" style="3" customWidth="1"/>
    <col min="7421" max="7422" width="0" style="3" hidden="1"/>
    <col min="7423" max="7423" width="16.6640625" style="3" customWidth="1"/>
    <col min="7424" max="7424" width="17.33203125" style="3" customWidth="1"/>
    <col min="7425" max="7425" width="15.5546875" style="3" customWidth="1"/>
    <col min="7426" max="7426" width="0" style="3" hidden="1"/>
    <col min="7427" max="7427" width="16.6640625" style="3" customWidth="1"/>
    <col min="7428" max="7428" width="17.44140625" style="3" customWidth="1"/>
    <col min="7429" max="7430" width="0" style="3" hidden="1"/>
    <col min="7431" max="7433" width="15.33203125" style="3" customWidth="1"/>
    <col min="7434" max="7434" width="17" style="3" customWidth="1"/>
    <col min="7435" max="7435" width="0" style="3" hidden="1"/>
    <col min="7436" max="7437" width="15.5546875" style="3" customWidth="1"/>
    <col min="7438" max="7438" width="13.6640625" style="3" customWidth="1"/>
    <col min="7439" max="7439" width="9" style="3" customWidth="1"/>
    <col min="7440" max="7440" width="49.88671875" style="3" customWidth="1"/>
    <col min="7441" max="7441" width="0" style="3" hidden="1"/>
    <col min="7442" max="7443" width="15.88671875" style="3" customWidth="1"/>
    <col min="7444" max="7444" width="14.5546875" style="3" customWidth="1"/>
    <col min="7445" max="7445" width="16.33203125" style="3" customWidth="1"/>
    <col min="7446" max="7446" width="18.109375" style="3" customWidth="1"/>
    <col min="7447" max="7447" width="14.109375" style="3" customWidth="1"/>
    <col min="7448" max="7674" width="0" style="3" hidden="1"/>
    <col min="7675" max="7675" width="7.5546875" style="3" customWidth="1"/>
    <col min="7676" max="7676" width="36.77734375" style="3" customWidth="1"/>
    <col min="7677" max="7678" width="0" style="3" hidden="1"/>
    <col min="7679" max="7679" width="16.6640625" style="3" customWidth="1"/>
    <col min="7680" max="7680" width="17.33203125" style="3" customWidth="1"/>
    <col min="7681" max="7681" width="15.5546875" style="3" customWidth="1"/>
    <col min="7682" max="7682" width="0" style="3" hidden="1"/>
    <col min="7683" max="7683" width="16.6640625" style="3" customWidth="1"/>
    <col min="7684" max="7684" width="17.44140625" style="3" customWidth="1"/>
    <col min="7685" max="7686" width="0" style="3" hidden="1"/>
    <col min="7687" max="7689" width="15.33203125" style="3" customWidth="1"/>
    <col min="7690" max="7690" width="17" style="3" customWidth="1"/>
    <col min="7691" max="7691" width="0" style="3" hidden="1"/>
    <col min="7692" max="7693" width="15.5546875" style="3" customWidth="1"/>
    <col min="7694" max="7694" width="13.6640625" style="3" customWidth="1"/>
    <col min="7695" max="7695" width="9" style="3" customWidth="1"/>
    <col min="7696" max="7696" width="49.88671875" style="3" customWidth="1"/>
    <col min="7697" max="7697" width="0" style="3" hidden="1"/>
    <col min="7698" max="7699" width="15.88671875" style="3" customWidth="1"/>
    <col min="7700" max="7700" width="14.5546875" style="3" customWidth="1"/>
    <col min="7701" max="7701" width="16.33203125" style="3" customWidth="1"/>
    <col min="7702" max="7702" width="18.109375" style="3" customWidth="1"/>
    <col min="7703" max="7703" width="14.109375" style="3" customWidth="1"/>
    <col min="7704" max="7930" width="0" style="3" hidden="1"/>
    <col min="7931" max="7931" width="7.5546875" style="3" customWidth="1"/>
    <col min="7932" max="7932" width="36.77734375" style="3" customWidth="1"/>
    <col min="7933" max="7934" width="0" style="3" hidden="1"/>
    <col min="7935" max="7935" width="16.6640625" style="3" customWidth="1"/>
    <col min="7936" max="7936" width="17.33203125" style="3" customWidth="1"/>
    <col min="7937" max="7937" width="15.5546875" style="3" customWidth="1"/>
    <col min="7938" max="7938" width="0" style="3" hidden="1"/>
    <col min="7939" max="7939" width="16.6640625" style="3" customWidth="1"/>
    <col min="7940" max="7940" width="17.44140625" style="3" customWidth="1"/>
    <col min="7941" max="7942" width="0" style="3" hidden="1"/>
    <col min="7943" max="7945" width="15.33203125" style="3" customWidth="1"/>
    <col min="7946" max="7946" width="17" style="3" customWidth="1"/>
    <col min="7947" max="7947" width="0" style="3" hidden="1"/>
    <col min="7948" max="7949" width="15.5546875" style="3" customWidth="1"/>
    <col min="7950" max="7950" width="13.6640625" style="3" customWidth="1"/>
    <col min="7951" max="7951" width="9" style="3" customWidth="1"/>
    <col min="7952" max="7952" width="49.88671875" style="3" customWidth="1"/>
    <col min="7953" max="7953" width="0" style="3" hidden="1"/>
    <col min="7954" max="7955" width="15.88671875" style="3" customWidth="1"/>
    <col min="7956" max="7956" width="14.5546875" style="3" customWidth="1"/>
    <col min="7957" max="7957" width="16.33203125" style="3" customWidth="1"/>
    <col min="7958" max="7958" width="18.109375" style="3" customWidth="1"/>
    <col min="7959" max="7959" width="14.109375" style="3" customWidth="1"/>
    <col min="7960" max="8186" width="0" style="3" hidden="1"/>
    <col min="8187" max="8187" width="7.5546875" style="3" customWidth="1"/>
    <col min="8188" max="8188" width="36.77734375" style="3" customWidth="1"/>
    <col min="8189" max="8190" width="0" style="3" hidden="1"/>
    <col min="8191" max="8191" width="16.6640625" style="3" customWidth="1"/>
    <col min="8192" max="8192" width="17.33203125" style="3" customWidth="1"/>
    <col min="8193" max="8193" width="15.5546875" style="3" customWidth="1"/>
    <col min="8194" max="8194" width="0" style="3" hidden="1"/>
    <col min="8195" max="8195" width="16.6640625" style="3" customWidth="1"/>
    <col min="8196" max="8196" width="17.44140625" style="3" customWidth="1"/>
    <col min="8197" max="8198" width="0" style="3" hidden="1"/>
    <col min="8199" max="8201" width="15.33203125" style="3" customWidth="1"/>
    <col min="8202" max="8202" width="17" style="3" customWidth="1"/>
    <col min="8203" max="8203" width="0" style="3" hidden="1"/>
    <col min="8204" max="8205" width="15.5546875" style="3" customWidth="1"/>
    <col min="8206" max="8206" width="13.6640625" style="3" customWidth="1"/>
    <col min="8207" max="8207" width="9" style="3" customWidth="1"/>
    <col min="8208" max="8208" width="49.88671875" style="3" customWidth="1"/>
    <col min="8209" max="8209" width="0" style="3" hidden="1"/>
    <col min="8210" max="8211" width="15.88671875" style="3" customWidth="1"/>
    <col min="8212" max="8212" width="14.5546875" style="3" customWidth="1"/>
    <col min="8213" max="8213" width="16.33203125" style="3" customWidth="1"/>
    <col min="8214" max="8214" width="18.109375" style="3" customWidth="1"/>
    <col min="8215" max="8215" width="14.109375" style="3" customWidth="1"/>
    <col min="8216" max="8442" width="0" style="3" hidden="1"/>
    <col min="8443" max="8443" width="7.5546875" style="3" customWidth="1"/>
    <col min="8444" max="8444" width="36.77734375" style="3" customWidth="1"/>
    <col min="8445" max="8446" width="0" style="3" hidden="1"/>
    <col min="8447" max="8447" width="16.6640625" style="3" customWidth="1"/>
    <col min="8448" max="8448" width="17.33203125" style="3" customWidth="1"/>
    <col min="8449" max="8449" width="15.5546875" style="3" customWidth="1"/>
    <col min="8450" max="8450" width="0" style="3" hidden="1"/>
    <col min="8451" max="8451" width="16.6640625" style="3" customWidth="1"/>
    <col min="8452" max="8452" width="17.44140625" style="3" customWidth="1"/>
    <col min="8453" max="8454" width="0" style="3" hidden="1"/>
    <col min="8455" max="8457" width="15.33203125" style="3" customWidth="1"/>
    <col min="8458" max="8458" width="17" style="3" customWidth="1"/>
    <col min="8459" max="8459" width="0" style="3" hidden="1"/>
    <col min="8460" max="8461" width="15.5546875" style="3" customWidth="1"/>
    <col min="8462" max="8462" width="13.6640625" style="3" customWidth="1"/>
    <col min="8463" max="8463" width="9" style="3" customWidth="1"/>
    <col min="8464" max="8464" width="49.88671875" style="3" customWidth="1"/>
    <col min="8465" max="8465" width="0" style="3" hidden="1"/>
    <col min="8466" max="8467" width="15.88671875" style="3" customWidth="1"/>
    <col min="8468" max="8468" width="14.5546875" style="3" customWidth="1"/>
    <col min="8469" max="8469" width="16.33203125" style="3" customWidth="1"/>
    <col min="8470" max="8470" width="18.109375" style="3" customWidth="1"/>
    <col min="8471" max="8471" width="14.109375" style="3" customWidth="1"/>
    <col min="8472" max="8698" width="0" style="3" hidden="1"/>
    <col min="8699" max="8699" width="7.5546875" style="3" customWidth="1"/>
    <col min="8700" max="8700" width="36.77734375" style="3" customWidth="1"/>
    <col min="8701" max="8702" width="0" style="3" hidden="1"/>
    <col min="8703" max="8703" width="16.6640625" style="3" customWidth="1"/>
    <col min="8704" max="8704" width="17.33203125" style="3" customWidth="1"/>
    <col min="8705" max="8705" width="15.5546875" style="3" customWidth="1"/>
    <col min="8706" max="8706" width="0" style="3" hidden="1"/>
    <col min="8707" max="8707" width="16.6640625" style="3" customWidth="1"/>
    <col min="8708" max="8708" width="17.44140625" style="3" customWidth="1"/>
    <col min="8709" max="8710" width="0" style="3" hidden="1"/>
    <col min="8711" max="8713" width="15.33203125" style="3" customWidth="1"/>
    <col min="8714" max="8714" width="17" style="3" customWidth="1"/>
    <col min="8715" max="8715" width="0" style="3" hidden="1"/>
    <col min="8716" max="8717" width="15.5546875" style="3" customWidth="1"/>
    <col min="8718" max="8718" width="13.6640625" style="3" customWidth="1"/>
    <col min="8719" max="8719" width="9" style="3" customWidth="1"/>
    <col min="8720" max="8720" width="49.88671875" style="3" customWidth="1"/>
    <col min="8721" max="8721" width="0" style="3" hidden="1"/>
    <col min="8722" max="8723" width="15.88671875" style="3" customWidth="1"/>
    <col min="8724" max="8724" width="14.5546875" style="3" customWidth="1"/>
    <col min="8725" max="8725" width="16.33203125" style="3" customWidth="1"/>
    <col min="8726" max="8726" width="18.109375" style="3" customWidth="1"/>
    <col min="8727" max="8727" width="14.109375" style="3" customWidth="1"/>
    <col min="8728" max="8954" width="0" style="3" hidden="1"/>
    <col min="8955" max="8955" width="7.5546875" style="3" customWidth="1"/>
    <col min="8956" max="8956" width="36.77734375" style="3" customWidth="1"/>
    <col min="8957" max="8958" width="0" style="3" hidden="1"/>
    <col min="8959" max="8959" width="16.6640625" style="3" customWidth="1"/>
    <col min="8960" max="8960" width="17.33203125" style="3" customWidth="1"/>
    <col min="8961" max="8961" width="15.5546875" style="3" customWidth="1"/>
    <col min="8962" max="8962" width="0" style="3" hidden="1"/>
    <col min="8963" max="8963" width="16.6640625" style="3" customWidth="1"/>
    <col min="8964" max="8964" width="17.44140625" style="3" customWidth="1"/>
    <col min="8965" max="8966" width="0" style="3" hidden="1"/>
    <col min="8967" max="8969" width="15.33203125" style="3" customWidth="1"/>
    <col min="8970" max="8970" width="17" style="3" customWidth="1"/>
    <col min="8971" max="8971" width="0" style="3" hidden="1"/>
    <col min="8972" max="8973" width="15.5546875" style="3" customWidth="1"/>
    <col min="8974" max="8974" width="13.6640625" style="3" customWidth="1"/>
    <col min="8975" max="8975" width="9" style="3" customWidth="1"/>
    <col min="8976" max="8976" width="49.88671875" style="3" customWidth="1"/>
    <col min="8977" max="8977" width="0" style="3" hidden="1"/>
    <col min="8978" max="8979" width="15.88671875" style="3" customWidth="1"/>
    <col min="8980" max="8980" width="14.5546875" style="3" customWidth="1"/>
    <col min="8981" max="8981" width="16.33203125" style="3" customWidth="1"/>
    <col min="8982" max="8982" width="18.109375" style="3" customWidth="1"/>
    <col min="8983" max="8983" width="14.109375" style="3" customWidth="1"/>
    <col min="8984" max="9210" width="0" style="3" hidden="1"/>
    <col min="9211" max="9211" width="7.5546875" style="3" customWidth="1"/>
    <col min="9212" max="9212" width="36.77734375" style="3" customWidth="1"/>
    <col min="9213" max="9214" width="0" style="3" hidden="1"/>
    <col min="9215" max="9215" width="16.6640625" style="3" customWidth="1"/>
    <col min="9216" max="9216" width="17.33203125" style="3" customWidth="1"/>
    <col min="9217" max="9217" width="15.5546875" style="3" customWidth="1"/>
    <col min="9218" max="9218" width="0" style="3" hidden="1"/>
    <col min="9219" max="9219" width="16.6640625" style="3" customWidth="1"/>
    <col min="9220" max="9220" width="17.44140625" style="3" customWidth="1"/>
    <col min="9221" max="9222" width="0" style="3" hidden="1"/>
    <col min="9223" max="9225" width="15.33203125" style="3" customWidth="1"/>
    <col min="9226" max="9226" width="17" style="3" customWidth="1"/>
    <col min="9227" max="9227" width="0" style="3" hidden="1"/>
    <col min="9228" max="9229" width="15.5546875" style="3" customWidth="1"/>
    <col min="9230" max="9230" width="13.6640625" style="3" customWidth="1"/>
    <col min="9231" max="9231" width="9" style="3" customWidth="1"/>
    <col min="9232" max="9232" width="49.88671875" style="3" customWidth="1"/>
    <col min="9233" max="9233" width="0" style="3" hidden="1"/>
    <col min="9234" max="9235" width="15.88671875" style="3" customWidth="1"/>
    <col min="9236" max="9236" width="14.5546875" style="3" customWidth="1"/>
    <col min="9237" max="9237" width="16.33203125" style="3" customWidth="1"/>
    <col min="9238" max="9238" width="18.109375" style="3" customWidth="1"/>
    <col min="9239" max="9239" width="14.109375" style="3" customWidth="1"/>
    <col min="9240" max="9466" width="0" style="3" hidden="1"/>
    <col min="9467" max="9467" width="7.5546875" style="3" customWidth="1"/>
    <col min="9468" max="9468" width="36.77734375" style="3" customWidth="1"/>
    <col min="9469" max="9470" width="0" style="3" hidden="1"/>
    <col min="9471" max="9471" width="16.6640625" style="3" customWidth="1"/>
    <col min="9472" max="9472" width="17.33203125" style="3" customWidth="1"/>
    <col min="9473" max="9473" width="15.5546875" style="3" customWidth="1"/>
    <col min="9474" max="9474" width="0" style="3" hidden="1"/>
    <col min="9475" max="9475" width="16.6640625" style="3" customWidth="1"/>
    <col min="9476" max="9476" width="17.44140625" style="3" customWidth="1"/>
    <col min="9477" max="9478" width="0" style="3" hidden="1"/>
    <col min="9479" max="9481" width="15.33203125" style="3" customWidth="1"/>
    <col min="9482" max="9482" width="17" style="3" customWidth="1"/>
    <col min="9483" max="9483" width="0" style="3" hidden="1"/>
    <col min="9484" max="9485" width="15.5546875" style="3" customWidth="1"/>
    <col min="9486" max="9486" width="13.6640625" style="3" customWidth="1"/>
    <col min="9487" max="9487" width="9" style="3" customWidth="1"/>
    <col min="9488" max="9488" width="49.88671875" style="3" customWidth="1"/>
    <col min="9489" max="9489" width="0" style="3" hidden="1"/>
    <col min="9490" max="9491" width="15.88671875" style="3" customWidth="1"/>
    <col min="9492" max="9492" width="14.5546875" style="3" customWidth="1"/>
    <col min="9493" max="9493" width="16.33203125" style="3" customWidth="1"/>
    <col min="9494" max="9494" width="18.109375" style="3" customWidth="1"/>
    <col min="9495" max="9495" width="14.109375" style="3" customWidth="1"/>
    <col min="9496" max="9722" width="0" style="3" hidden="1"/>
    <col min="9723" max="9723" width="7.5546875" style="3" customWidth="1"/>
    <col min="9724" max="9724" width="36.77734375" style="3" customWidth="1"/>
    <col min="9725" max="9726" width="0" style="3" hidden="1"/>
    <col min="9727" max="9727" width="16.6640625" style="3" customWidth="1"/>
    <col min="9728" max="9728" width="17.33203125" style="3" customWidth="1"/>
    <col min="9729" max="9729" width="15.5546875" style="3" customWidth="1"/>
    <col min="9730" max="9730" width="0" style="3" hidden="1"/>
    <col min="9731" max="9731" width="16.6640625" style="3" customWidth="1"/>
    <col min="9732" max="9732" width="17.44140625" style="3" customWidth="1"/>
    <col min="9733" max="9734" width="0" style="3" hidden="1"/>
    <col min="9735" max="9737" width="15.33203125" style="3" customWidth="1"/>
    <col min="9738" max="9738" width="17" style="3" customWidth="1"/>
    <col min="9739" max="9739" width="0" style="3" hidden="1"/>
    <col min="9740" max="9741" width="15.5546875" style="3" customWidth="1"/>
    <col min="9742" max="9742" width="13.6640625" style="3" customWidth="1"/>
    <col min="9743" max="9743" width="9" style="3" customWidth="1"/>
    <col min="9744" max="9744" width="49.88671875" style="3" customWidth="1"/>
    <col min="9745" max="9745" width="0" style="3" hidden="1"/>
    <col min="9746" max="9747" width="15.88671875" style="3" customWidth="1"/>
    <col min="9748" max="9748" width="14.5546875" style="3" customWidth="1"/>
    <col min="9749" max="9749" width="16.33203125" style="3" customWidth="1"/>
    <col min="9750" max="9750" width="18.109375" style="3" customWidth="1"/>
    <col min="9751" max="9751" width="14.109375" style="3" customWidth="1"/>
    <col min="9752" max="9978" width="0" style="3" hidden="1"/>
    <col min="9979" max="9979" width="7.5546875" style="3" customWidth="1"/>
    <col min="9980" max="9980" width="36.77734375" style="3" customWidth="1"/>
    <col min="9981" max="9982" width="0" style="3" hidden="1"/>
    <col min="9983" max="9983" width="16.6640625" style="3" customWidth="1"/>
    <col min="9984" max="9984" width="17.33203125" style="3" customWidth="1"/>
    <col min="9985" max="9985" width="15.5546875" style="3" customWidth="1"/>
    <col min="9986" max="9986" width="0" style="3" hidden="1"/>
    <col min="9987" max="9987" width="16.6640625" style="3" customWidth="1"/>
    <col min="9988" max="9988" width="17.44140625" style="3" customWidth="1"/>
    <col min="9989" max="9990" width="0" style="3" hidden="1"/>
    <col min="9991" max="9993" width="15.33203125" style="3" customWidth="1"/>
    <col min="9994" max="9994" width="17" style="3" customWidth="1"/>
    <col min="9995" max="9995" width="0" style="3" hidden="1"/>
    <col min="9996" max="9997" width="15.5546875" style="3" customWidth="1"/>
    <col min="9998" max="9998" width="13.6640625" style="3" customWidth="1"/>
    <col min="9999" max="9999" width="9" style="3" customWidth="1"/>
    <col min="10000" max="10000" width="49.88671875" style="3" customWidth="1"/>
    <col min="10001" max="10001" width="0" style="3" hidden="1"/>
    <col min="10002" max="10003" width="15.88671875" style="3" customWidth="1"/>
    <col min="10004" max="10004" width="14.5546875" style="3" customWidth="1"/>
    <col min="10005" max="10005" width="16.33203125" style="3" customWidth="1"/>
    <col min="10006" max="10006" width="18.109375" style="3" customWidth="1"/>
    <col min="10007" max="10007" width="14.109375" style="3" customWidth="1"/>
    <col min="10008" max="10234" width="0" style="3" hidden="1"/>
    <col min="10235" max="10235" width="7.5546875" style="3" customWidth="1"/>
    <col min="10236" max="10236" width="36.77734375" style="3" customWidth="1"/>
    <col min="10237" max="10238" width="0" style="3" hidden="1"/>
    <col min="10239" max="10239" width="16.6640625" style="3" customWidth="1"/>
    <col min="10240" max="10240" width="17.33203125" style="3" customWidth="1"/>
    <col min="10241" max="10241" width="15.5546875" style="3" customWidth="1"/>
    <col min="10242" max="10242" width="0" style="3" hidden="1"/>
    <col min="10243" max="10243" width="16.6640625" style="3" customWidth="1"/>
    <col min="10244" max="10244" width="17.44140625" style="3" customWidth="1"/>
    <col min="10245" max="10246" width="0" style="3" hidden="1"/>
    <col min="10247" max="10249" width="15.33203125" style="3" customWidth="1"/>
    <col min="10250" max="10250" width="17" style="3" customWidth="1"/>
    <col min="10251" max="10251" width="0" style="3" hidden="1"/>
    <col min="10252" max="10253" width="15.5546875" style="3" customWidth="1"/>
    <col min="10254" max="10254" width="13.6640625" style="3" customWidth="1"/>
    <col min="10255" max="10255" width="9" style="3" customWidth="1"/>
    <col min="10256" max="10256" width="49.88671875" style="3" customWidth="1"/>
    <col min="10257" max="10257" width="0" style="3" hidden="1"/>
    <col min="10258" max="10259" width="15.88671875" style="3" customWidth="1"/>
    <col min="10260" max="10260" width="14.5546875" style="3" customWidth="1"/>
    <col min="10261" max="10261" width="16.33203125" style="3" customWidth="1"/>
    <col min="10262" max="10262" width="18.109375" style="3" customWidth="1"/>
    <col min="10263" max="10263" width="14.109375" style="3" customWidth="1"/>
    <col min="10264" max="10490" width="0" style="3" hidden="1"/>
    <col min="10491" max="10491" width="7.5546875" style="3" customWidth="1"/>
    <col min="10492" max="10492" width="36.77734375" style="3" customWidth="1"/>
    <col min="10493" max="10494" width="0" style="3" hidden="1"/>
    <col min="10495" max="10495" width="16.6640625" style="3" customWidth="1"/>
    <col min="10496" max="10496" width="17.33203125" style="3" customWidth="1"/>
    <col min="10497" max="10497" width="15.5546875" style="3" customWidth="1"/>
    <col min="10498" max="10498" width="0" style="3" hidden="1"/>
    <col min="10499" max="10499" width="16.6640625" style="3" customWidth="1"/>
    <col min="10500" max="10500" width="17.44140625" style="3" customWidth="1"/>
    <col min="10501" max="10502" width="0" style="3" hidden="1"/>
    <col min="10503" max="10505" width="15.33203125" style="3" customWidth="1"/>
    <col min="10506" max="10506" width="17" style="3" customWidth="1"/>
    <col min="10507" max="10507" width="0" style="3" hidden="1"/>
    <col min="10508" max="10509" width="15.5546875" style="3" customWidth="1"/>
    <col min="10510" max="10510" width="13.6640625" style="3" customWidth="1"/>
    <col min="10511" max="10511" width="9" style="3" customWidth="1"/>
    <col min="10512" max="10512" width="49.88671875" style="3" customWidth="1"/>
    <col min="10513" max="10513" width="0" style="3" hidden="1"/>
    <col min="10514" max="10515" width="15.88671875" style="3" customWidth="1"/>
    <col min="10516" max="10516" width="14.5546875" style="3" customWidth="1"/>
    <col min="10517" max="10517" width="16.33203125" style="3" customWidth="1"/>
    <col min="10518" max="10518" width="18.109375" style="3" customWidth="1"/>
    <col min="10519" max="10519" width="14.109375" style="3" customWidth="1"/>
    <col min="10520" max="10746" width="0" style="3" hidden="1"/>
    <col min="10747" max="10747" width="7.5546875" style="3" customWidth="1"/>
    <col min="10748" max="10748" width="36.77734375" style="3" customWidth="1"/>
    <col min="10749" max="10750" width="0" style="3" hidden="1"/>
    <col min="10751" max="10751" width="16.6640625" style="3" customWidth="1"/>
    <col min="10752" max="10752" width="17.33203125" style="3" customWidth="1"/>
    <col min="10753" max="10753" width="15.5546875" style="3" customWidth="1"/>
    <col min="10754" max="10754" width="0" style="3" hidden="1"/>
    <col min="10755" max="10755" width="16.6640625" style="3" customWidth="1"/>
    <col min="10756" max="10756" width="17.44140625" style="3" customWidth="1"/>
    <col min="10757" max="10758" width="0" style="3" hidden="1"/>
    <col min="10759" max="10761" width="15.33203125" style="3" customWidth="1"/>
    <col min="10762" max="10762" width="17" style="3" customWidth="1"/>
    <col min="10763" max="10763" width="0" style="3" hidden="1"/>
    <col min="10764" max="10765" width="15.5546875" style="3" customWidth="1"/>
    <col min="10766" max="10766" width="13.6640625" style="3" customWidth="1"/>
    <col min="10767" max="10767" width="9" style="3" customWidth="1"/>
    <col min="10768" max="10768" width="49.88671875" style="3" customWidth="1"/>
    <col min="10769" max="10769" width="0" style="3" hidden="1"/>
    <col min="10770" max="10771" width="15.88671875" style="3" customWidth="1"/>
    <col min="10772" max="10772" width="14.5546875" style="3" customWidth="1"/>
    <col min="10773" max="10773" width="16.33203125" style="3" customWidth="1"/>
    <col min="10774" max="10774" width="18.109375" style="3" customWidth="1"/>
    <col min="10775" max="10775" width="14.109375" style="3" customWidth="1"/>
    <col min="10776" max="11002" width="0" style="3" hidden="1"/>
    <col min="11003" max="11003" width="7.5546875" style="3" customWidth="1"/>
    <col min="11004" max="11004" width="36.77734375" style="3" customWidth="1"/>
    <col min="11005" max="11006" width="0" style="3" hidden="1"/>
    <col min="11007" max="11007" width="16.6640625" style="3" customWidth="1"/>
    <col min="11008" max="11008" width="17.33203125" style="3" customWidth="1"/>
    <col min="11009" max="11009" width="15.5546875" style="3" customWidth="1"/>
    <col min="11010" max="11010" width="0" style="3" hidden="1"/>
    <col min="11011" max="11011" width="16.6640625" style="3" customWidth="1"/>
    <col min="11012" max="11012" width="17.44140625" style="3" customWidth="1"/>
    <col min="11013" max="11014" width="0" style="3" hidden="1"/>
    <col min="11015" max="11017" width="15.33203125" style="3" customWidth="1"/>
    <col min="11018" max="11018" width="17" style="3" customWidth="1"/>
    <col min="11019" max="11019" width="0" style="3" hidden="1"/>
    <col min="11020" max="11021" width="15.5546875" style="3" customWidth="1"/>
    <col min="11022" max="11022" width="13.6640625" style="3" customWidth="1"/>
    <col min="11023" max="11023" width="9" style="3" customWidth="1"/>
    <col min="11024" max="11024" width="49.88671875" style="3" customWidth="1"/>
    <col min="11025" max="11025" width="0" style="3" hidden="1"/>
    <col min="11026" max="11027" width="15.88671875" style="3" customWidth="1"/>
    <col min="11028" max="11028" width="14.5546875" style="3" customWidth="1"/>
    <col min="11029" max="11029" width="16.33203125" style="3" customWidth="1"/>
    <col min="11030" max="11030" width="18.109375" style="3" customWidth="1"/>
    <col min="11031" max="11031" width="14.109375" style="3" customWidth="1"/>
    <col min="11032" max="11258" width="0" style="3" hidden="1"/>
    <col min="11259" max="11259" width="7.5546875" style="3" customWidth="1"/>
    <col min="11260" max="11260" width="36.77734375" style="3" customWidth="1"/>
    <col min="11261" max="11262" width="0" style="3" hidden="1"/>
    <col min="11263" max="11263" width="16.6640625" style="3" customWidth="1"/>
    <col min="11264" max="11264" width="17.33203125" style="3" customWidth="1"/>
    <col min="11265" max="11265" width="15.5546875" style="3" customWidth="1"/>
    <col min="11266" max="11266" width="0" style="3" hidden="1"/>
    <col min="11267" max="11267" width="16.6640625" style="3" customWidth="1"/>
    <col min="11268" max="11268" width="17.44140625" style="3" customWidth="1"/>
    <col min="11269" max="11270" width="0" style="3" hidden="1"/>
    <col min="11271" max="11273" width="15.33203125" style="3" customWidth="1"/>
    <col min="11274" max="11274" width="17" style="3" customWidth="1"/>
    <col min="11275" max="11275" width="0" style="3" hidden="1"/>
    <col min="11276" max="11277" width="15.5546875" style="3" customWidth="1"/>
    <col min="11278" max="11278" width="13.6640625" style="3" customWidth="1"/>
    <col min="11279" max="11279" width="9" style="3" customWidth="1"/>
    <col min="11280" max="11280" width="49.88671875" style="3" customWidth="1"/>
    <col min="11281" max="11281" width="0" style="3" hidden="1"/>
    <col min="11282" max="11283" width="15.88671875" style="3" customWidth="1"/>
    <col min="11284" max="11284" width="14.5546875" style="3" customWidth="1"/>
    <col min="11285" max="11285" width="16.33203125" style="3" customWidth="1"/>
    <col min="11286" max="11286" width="18.109375" style="3" customWidth="1"/>
    <col min="11287" max="11287" width="14.109375" style="3" customWidth="1"/>
    <col min="11288" max="11514" width="0" style="3" hidden="1"/>
    <col min="11515" max="11515" width="7.5546875" style="3" customWidth="1"/>
    <col min="11516" max="11516" width="36.77734375" style="3" customWidth="1"/>
    <col min="11517" max="11518" width="0" style="3" hidden="1"/>
    <col min="11519" max="11519" width="16.6640625" style="3" customWidth="1"/>
    <col min="11520" max="11520" width="17.33203125" style="3" customWidth="1"/>
    <col min="11521" max="11521" width="15.5546875" style="3" customWidth="1"/>
    <col min="11522" max="11522" width="0" style="3" hidden="1"/>
    <col min="11523" max="11523" width="16.6640625" style="3" customWidth="1"/>
    <col min="11524" max="11524" width="17.44140625" style="3" customWidth="1"/>
    <col min="11525" max="11526" width="0" style="3" hidden="1"/>
    <col min="11527" max="11529" width="15.33203125" style="3" customWidth="1"/>
    <col min="11530" max="11530" width="17" style="3" customWidth="1"/>
    <col min="11531" max="11531" width="0" style="3" hidden="1"/>
    <col min="11532" max="11533" width="15.5546875" style="3" customWidth="1"/>
    <col min="11534" max="11534" width="13.6640625" style="3" customWidth="1"/>
    <col min="11535" max="11535" width="9" style="3" customWidth="1"/>
    <col min="11536" max="11536" width="49.88671875" style="3" customWidth="1"/>
    <col min="11537" max="11537" width="0" style="3" hidden="1"/>
    <col min="11538" max="11539" width="15.88671875" style="3" customWidth="1"/>
    <col min="11540" max="11540" width="14.5546875" style="3" customWidth="1"/>
    <col min="11541" max="11541" width="16.33203125" style="3" customWidth="1"/>
    <col min="11542" max="11542" width="18.109375" style="3" customWidth="1"/>
    <col min="11543" max="11543" width="14.109375" style="3" customWidth="1"/>
    <col min="11544" max="11770" width="0" style="3" hidden="1"/>
    <col min="11771" max="11771" width="7.5546875" style="3" customWidth="1"/>
    <col min="11772" max="11772" width="36.77734375" style="3" customWidth="1"/>
    <col min="11773" max="11774" width="0" style="3" hidden="1"/>
    <col min="11775" max="11775" width="16.6640625" style="3" customWidth="1"/>
    <col min="11776" max="11776" width="17.33203125" style="3" customWidth="1"/>
    <col min="11777" max="11777" width="15.5546875" style="3" customWidth="1"/>
    <col min="11778" max="11778" width="0" style="3" hidden="1"/>
    <col min="11779" max="11779" width="16.6640625" style="3" customWidth="1"/>
    <col min="11780" max="11780" width="17.44140625" style="3" customWidth="1"/>
    <col min="11781" max="11782" width="0" style="3" hidden="1"/>
    <col min="11783" max="11785" width="15.33203125" style="3" customWidth="1"/>
    <col min="11786" max="11786" width="17" style="3" customWidth="1"/>
    <col min="11787" max="11787" width="0" style="3" hidden="1"/>
    <col min="11788" max="11789" width="15.5546875" style="3" customWidth="1"/>
    <col min="11790" max="11790" width="13.6640625" style="3" customWidth="1"/>
    <col min="11791" max="11791" width="9" style="3" customWidth="1"/>
    <col min="11792" max="11792" width="49.88671875" style="3" customWidth="1"/>
    <col min="11793" max="11793" width="0" style="3" hidden="1"/>
    <col min="11794" max="11795" width="15.88671875" style="3" customWidth="1"/>
    <col min="11796" max="11796" width="14.5546875" style="3" customWidth="1"/>
    <col min="11797" max="11797" width="16.33203125" style="3" customWidth="1"/>
    <col min="11798" max="11798" width="18.109375" style="3" customWidth="1"/>
    <col min="11799" max="11799" width="14.109375" style="3" customWidth="1"/>
    <col min="11800" max="12026" width="0" style="3" hidden="1"/>
    <col min="12027" max="12027" width="7.5546875" style="3" customWidth="1"/>
    <col min="12028" max="12028" width="36.77734375" style="3" customWidth="1"/>
    <col min="12029" max="12030" width="0" style="3" hidden="1"/>
    <col min="12031" max="12031" width="16.6640625" style="3" customWidth="1"/>
    <col min="12032" max="12032" width="17.33203125" style="3" customWidth="1"/>
    <col min="12033" max="12033" width="15.5546875" style="3" customWidth="1"/>
    <col min="12034" max="12034" width="0" style="3" hidden="1"/>
    <col min="12035" max="12035" width="16.6640625" style="3" customWidth="1"/>
    <col min="12036" max="12036" width="17.44140625" style="3" customWidth="1"/>
    <col min="12037" max="12038" width="0" style="3" hidden="1"/>
    <col min="12039" max="12041" width="15.33203125" style="3" customWidth="1"/>
    <col min="12042" max="12042" width="17" style="3" customWidth="1"/>
    <col min="12043" max="12043" width="0" style="3" hidden="1"/>
    <col min="12044" max="12045" width="15.5546875" style="3" customWidth="1"/>
    <col min="12046" max="12046" width="13.6640625" style="3" customWidth="1"/>
    <col min="12047" max="12047" width="9" style="3" customWidth="1"/>
    <col min="12048" max="12048" width="49.88671875" style="3" customWidth="1"/>
    <col min="12049" max="12049" width="0" style="3" hidden="1"/>
    <col min="12050" max="12051" width="15.88671875" style="3" customWidth="1"/>
    <col min="12052" max="12052" width="14.5546875" style="3" customWidth="1"/>
    <col min="12053" max="12053" width="16.33203125" style="3" customWidth="1"/>
    <col min="12054" max="12054" width="18.109375" style="3" customWidth="1"/>
    <col min="12055" max="12055" width="14.109375" style="3" customWidth="1"/>
    <col min="12056" max="12282" width="0" style="3" hidden="1"/>
    <col min="12283" max="12283" width="7.5546875" style="3" customWidth="1"/>
    <col min="12284" max="12284" width="36.77734375" style="3" customWidth="1"/>
    <col min="12285" max="12286" width="0" style="3" hidden="1"/>
    <col min="12287" max="12287" width="16.6640625" style="3" customWidth="1"/>
    <col min="12288" max="12288" width="17.33203125" style="3" customWidth="1"/>
    <col min="12289" max="12289" width="15.5546875" style="3" customWidth="1"/>
    <col min="12290" max="12290" width="0" style="3" hidden="1"/>
    <col min="12291" max="12291" width="16.6640625" style="3" customWidth="1"/>
    <col min="12292" max="12292" width="17.44140625" style="3" customWidth="1"/>
    <col min="12293" max="12294" width="0" style="3" hidden="1"/>
    <col min="12295" max="12297" width="15.33203125" style="3" customWidth="1"/>
    <col min="12298" max="12298" width="17" style="3" customWidth="1"/>
    <col min="12299" max="12299" width="0" style="3" hidden="1"/>
    <col min="12300" max="12301" width="15.5546875" style="3" customWidth="1"/>
    <col min="12302" max="12302" width="13.6640625" style="3" customWidth="1"/>
    <col min="12303" max="12303" width="9" style="3" customWidth="1"/>
    <col min="12304" max="12304" width="49.88671875" style="3" customWidth="1"/>
    <col min="12305" max="12305" width="0" style="3" hidden="1"/>
    <col min="12306" max="12307" width="15.88671875" style="3" customWidth="1"/>
    <col min="12308" max="12308" width="14.5546875" style="3" customWidth="1"/>
    <col min="12309" max="12309" width="16.33203125" style="3" customWidth="1"/>
    <col min="12310" max="12310" width="18.109375" style="3" customWidth="1"/>
    <col min="12311" max="12311" width="14.109375" style="3" customWidth="1"/>
    <col min="12312" max="12538" width="0" style="3" hidden="1"/>
    <col min="12539" max="12539" width="7.5546875" style="3" customWidth="1"/>
    <col min="12540" max="12540" width="36.77734375" style="3" customWidth="1"/>
    <col min="12541" max="12542" width="0" style="3" hidden="1"/>
    <col min="12543" max="12543" width="16.6640625" style="3" customWidth="1"/>
    <col min="12544" max="12544" width="17.33203125" style="3" customWidth="1"/>
    <col min="12545" max="12545" width="15.5546875" style="3" customWidth="1"/>
    <col min="12546" max="12546" width="0" style="3" hidden="1"/>
    <col min="12547" max="12547" width="16.6640625" style="3" customWidth="1"/>
    <col min="12548" max="12548" width="17.44140625" style="3" customWidth="1"/>
    <col min="12549" max="12550" width="0" style="3" hidden="1"/>
    <col min="12551" max="12553" width="15.33203125" style="3" customWidth="1"/>
    <col min="12554" max="12554" width="17" style="3" customWidth="1"/>
    <col min="12555" max="12555" width="0" style="3" hidden="1"/>
    <col min="12556" max="12557" width="15.5546875" style="3" customWidth="1"/>
    <col min="12558" max="12558" width="13.6640625" style="3" customWidth="1"/>
    <col min="12559" max="12559" width="9" style="3" customWidth="1"/>
    <col min="12560" max="12560" width="49.88671875" style="3" customWidth="1"/>
    <col min="12561" max="12561" width="0" style="3" hidden="1"/>
    <col min="12562" max="12563" width="15.88671875" style="3" customWidth="1"/>
    <col min="12564" max="12564" width="14.5546875" style="3" customWidth="1"/>
    <col min="12565" max="12565" width="16.33203125" style="3" customWidth="1"/>
    <col min="12566" max="12566" width="18.109375" style="3" customWidth="1"/>
    <col min="12567" max="12567" width="14.109375" style="3" customWidth="1"/>
    <col min="12568" max="12794" width="0" style="3" hidden="1"/>
    <col min="12795" max="12795" width="7.5546875" style="3" customWidth="1"/>
    <col min="12796" max="12796" width="36.77734375" style="3" customWidth="1"/>
    <col min="12797" max="12798" width="0" style="3" hidden="1"/>
    <col min="12799" max="12799" width="16.6640625" style="3" customWidth="1"/>
    <col min="12800" max="12800" width="17.33203125" style="3" customWidth="1"/>
    <col min="12801" max="12801" width="15.5546875" style="3" customWidth="1"/>
    <col min="12802" max="12802" width="0" style="3" hidden="1"/>
    <col min="12803" max="12803" width="16.6640625" style="3" customWidth="1"/>
    <col min="12804" max="12804" width="17.44140625" style="3" customWidth="1"/>
    <col min="12805" max="12806" width="0" style="3" hidden="1"/>
    <col min="12807" max="12809" width="15.33203125" style="3" customWidth="1"/>
    <col min="12810" max="12810" width="17" style="3" customWidth="1"/>
    <col min="12811" max="12811" width="0" style="3" hidden="1"/>
    <col min="12812" max="12813" width="15.5546875" style="3" customWidth="1"/>
    <col min="12814" max="12814" width="13.6640625" style="3" customWidth="1"/>
    <col min="12815" max="12815" width="9" style="3" customWidth="1"/>
    <col min="12816" max="12816" width="49.88671875" style="3" customWidth="1"/>
    <col min="12817" max="12817" width="0" style="3" hidden="1"/>
    <col min="12818" max="12819" width="15.88671875" style="3" customWidth="1"/>
    <col min="12820" max="12820" width="14.5546875" style="3" customWidth="1"/>
    <col min="12821" max="12821" width="16.33203125" style="3" customWidth="1"/>
    <col min="12822" max="12822" width="18.109375" style="3" customWidth="1"/>
    <col min="12823" max="12823" width="14.109375" style="3" customWidth="1"/>
    <col min="12824" max="13050" width="0" style="3" hidden="1"/>
    <col min="13051" max="13051" width="7.5546875" style="3" customWidth="1"/>
    <col min="13052" max="13052" width="36.77734375" style="3" customWidth="1"/>
    <col min="13053" max="13054" width="0" style="3" hidden="1"/>
    <col min="13055" max="13055" width="16.6640625" style="3" customWidth="1"/>
    <col min="13056" max="13056" width="17.33203125" style="3" customWidth="1"/>
    <col min="13057" max="13057" width="15.5546875" style="3" customWidth="1"/>
    <col min="13058" max="13058" width="0" style="3" hidden="1"/>
    <col min="13059" max="13059" width="16.6640625" style="3" customWidth="1"/>
    <col min="13060" max="13060" width="17.44140625" style="3" customWidth="1"/>
    <col min="13061" max="13062" width="0" style="3" hidden="1"/>
    <col min="13063" max="13065" width="15.33203125" style="3" customWidth="1"/>
    <col min="13066" max="13066" width="17" style="3" customWidth="1"/>
    <col min="13067" max="13067" width="0" style="3" hidden="1"/>
    <col min="13068" max="13069" width="15.5546875" style="3" customWidth="1"/>
    <col min="13070" max="13070" width="13.6640625" style="3" customWidth="1"/>
    <col min="13071" max="13071" width="9" style="3" customWidth="1"/>
    <col min="13072" max="13072" width="49.88671875" style="3" customWidth="1"/>
    <col min="13073" max="13073" width="0" style="3" hidden="1"/>
    <col min="13074" max="13075" width="15.88671875" style="3" customWidth="1"/>
    <col min="13076" max="13076" width="14.5546875" style="3" customWidth="1"/>
    <col min="13077" max="13077" width="16.33203125" style="3" customWidth="1"/>
    <col min="13078" max="13078" width="18.109375" style="3" customWidth="1"/>
    <col min="13079" max="13079" width="14.109375" style="3" customWidth="1"/>
    <col min="13080" max="13306" width="0" style="3" hidden="1"/>
    <col min="13307" max="13307" width="7.5546875" style="3" customWidth="1"/>
    <col min="13308" max="13308" width="36.77734375" style="3" customWidth="1"/>
    <col min="13309" max="13310" width="0" style="3" hidden="1"/>
    <col min="13311" max="13311" width="16.6640625" style="3" customWidth="1"/>
    <col min="13312" max="13312" width="17.33203125" style="3" customWidth="1"/>
    <col min="13313" max="13313" width="15.5546875" style="3" customWidth="1"/>
    <col min="13314" max="13314" width="0" style="3" hidden="1"/>
    <col min="13315" max="13315" width="16.6640625" style="3" customWidth="1"/>
    <col min="13316" max="13316" width="17.44140625" style="3" customWidth="1"/>
    <col min="13317" max="13318" width="0" style="3" hidden="1"/>
    <col min="13319" max="13321" width="15.33203125" style="3" customWidth="1"/>
    <col min="13322" max="13322" width="17" style="3" customWidth="1"/>
    <col min="13323" max="13323" width="0" style="3" hidden="1"/>
    <col min="13324" max="13325" width="15.5546875" style="3" customWidth="1"/>
    <col min="13326" max="13326" width="13.6640625" style="3" customWidth="1"/>
    <col min="13327" max="13327" width="9" style="3" customWidth="1"/>
    <col min="13328" max="13328" width="49.88671875" style="3" customWidth="1"/>
    <col min="13329" max="13329" width="0" style="3" hidden="1"/>
    <col min="13330" max="13331" width="15.88671875" style="3" customWidth="1"/>
    <col min="13332" max="13332" width="14.5546875" style="3" customWidth="1"/>
    <col min="13333" max="13333" width="16.33203125" style="3" customWidth="1"/>
    <col min="13334" max="13334" width="18.109375" style="3" customWidth="1"/>
    <col min="13335" max="13335" width="14.109375" style="3" customWidth="1"/>
    <col min="13336" max="13562" width="0" style="3" hidden="1"/>
    <col min="13563" max="13563" width="7.5546875" style="3" customWidth="1"/>
    <col min="13564" max="13564" width="36.77734375" style="3" customWidth="1"/>
    <col min="13565" max="13566" width="0" style="3" hidden="1"/>
    <col min="13567" max="13567" width="16.6640625" style="3" customWidth="1"/>
    <col min="13568" max="13568" width="17.33203125" style="3" customWidth="1"/>
    <col min="13569" max="13569" width="15.5546875" style="3" customWidth="1"/>
    <col min="13570" max="13570" width="0" style="3" hidden="1"/>
    <col min="13571" max="13571" width="16.6640625" style="3" customWidth="1"/>
    <col min="13572" max="13572" width="17.44140625" style="3" customWidth="1"/>
    <col min="13573" max="13574" width="0" style="3" hidden="1"/>
    <col min="13575" max="13577" width="15.33203125" style="3" customWidth="1"/>
    <col min="13578" max="13578" width="17" style="3" customWidth="1"/>
    <col min="13579" max="13579" width="0" style="3" hidden="1"/>
    <col min="13580" max="13581" width="15.5546875" style="3" customWidth="1"/>
    <col min="13582" max="13582" width="13.6640625" style="3" customWidth="1"/>
    <col min="13583" max="13583" width="9" style="3" customWidth="1"/>
    <col min="13584" max="13584" width="49.88671875" style="3" customWidth="1"/>
    <col min="13585" max="13585" width="0" style="3" hidden="1"/>
    <col min="13586" max="13587" width="15.88671875" style="3" customWidth="1"/>
    <col min="13588" max="13588" width="14.5546875" style="3" customWidth="1"/>
    <col min="13589" max="13589" width="16.33203125" style="3" customWidth="1"/>
    <col min="13590" max="13590" width="18.109375" style="3" customWidth="1"/>
    <col min="13591" max="13591" width="14.109375" style="3" customWidth="1"/>
    <col min="13592" max="13818" width="0" style="3" hidden="1"/>
    <col min="13819" max="13819" width="7.5546875" style="3" customWidth="1"/>
    <col min="13820" max="13820" width="36.77734375" style="3" customWidth="1"/>
    <col min="13821" max="13822" width="0" style="3" hidden="1"/>
    <col min="13823" max="13823" width="16.6640625" style="3" customWidth="1"/>
    <col min="13824" max="13824" width="17.33203125" style="3" customWidth="1"/>
    <col min="13825" max="13825" width="15.5546875" style="3" customWidth="1"/>
    <col min="13826" max="13826" width="0" style="3" hidden="1"/>
    <col min="13827" max="13827" width="16.6640625" style="3" customWidth="1"/>
    <col min="13828" max="13828" width="17.44140625" style="3" customWidth="1"/>
    <col min="13829" max="13830" width="0" style="3" hidden="1"/>
    <col min="13831" max="13833" width="15.33203125" style="3" customWidth="1"/>
    <col min="13834" max="13834" width="17" style="3" customWidth="1"/>
    <col min="13835" max="13835" width="0" style="3" hidden="1"/>
    <col min="13836" max="13837" width="15.5546875" style="3" customWidth="1"/>
    <col min="13838" max="13838" width="13.6640625" style="3" customWidth="1"/>
    <col min="13839" max="13839" width="9" style="3" customWidth="1"/>
    <col min="13840" max="13840" width="49.88671875" style="3" customWidth="1"/>
    <col min="13841" max="13841" width="0" style="3" hidden="1"/>
    <col min="13842" max="13843" width="15.88671875" style="3" customWidth="1"/>
    <col min="13844" max="13844" width="14.5546875" style="3" customWidth="1"/>
    <col min="13845" max="13845" width="16.33203125" style="3" customWidth="1"/>
    <col min="13846" max="13846" width="18.109375" style="3" customWidth="1"/>
    <col min="13847" max="13847" width="14.109375" style="3" customWidth="1"/>
    <col min="13848" max="14074" width="0" style="3" hidden="1"/>
    <col min="14075" max="14075" width="7.5546875" style="3" customWidth="1"/>
    <col min="14076" max="14076" width="36.77734375" style="3" customWidth="1"/>
    <col min="14077" max="14078" width="0" style="3" hidden="1"/>
    <col min="14079" max="14079" width="16.6640625" style="3" customWidth="1"/>
    <col min="14080" max="14080" width="17.33203125" style="3" customWidth="1"/>
    <col min="14081" max="14081" width="15.5546875" style="3" customWidth="1"/>
    <col min="14082" max="14082" width="0" style="3" hidden="1"/>
    <col min="14083" max="14083" width="16.6640625" style="3" customWidth="1"/>
    <col min="14084" max="14084" width="17.44140625" style="3" customWidth="1"/>
    <col min="14085" max="14086" width="0" style="3" hidden="1"/>
    <col min="14087" max="14089" width="15.33203125" style="3" customWidth="1"/>
    <col min="14090" max="14090" width="17" style="3" customWidth="1"/>
    <col min="14091" max="14091" width="0" style="3" hidden="1"/>
    <col min="14092" max="14093" width="15.5546875" style="3" customWidth="1"/>
    <col min="14094" max="14094" width="13.6640625" style="3" customWidth="1"/>
    <col min="14095" max="14095" width="9" style="3" customWidth="1"/>
    <col min="14096" max="14096" width="49.88671875" style="3" customWidth="1"/>
    <col min="14097" max="14097" width="0" style="3" hidden="1"/>
    <col min="14098" max="14099" width="15.88671875" style="3" customWidth="1"/>
    <col min="14100" max="14100" width="14.5546875" style="3" customWidth="1"/>
    <col min="14101" max="14101" width="16.33203125" style="3" customWidth="1"/>
    <col min="14102" max="14102" width="18.109375" style="3" customWidth="1"/>
    <col min="14103" max="14103" width="14.109375" style="3" customWidth="1"/>
    <col min="14104" max="14330" width="0" style="3" hidden="1"/>
    <col min="14331" max="14331" width="7.5546875" style="3" customWidth="1"/>
    <col min="14332" max="14332" width="36.77734375" style="3" customWidth="1"/>
    <col min="14333" max="14334" width="0" style="3" hidden="1"/>
    <col min="14335" max="14335" width="16.6640625" style="3" customWidth="1"/>
    <col min="14336" max="14336" width="17.33203125" style="3" customWidth="1"/>
    <col min="14337" max="14337" width="15.5546875" style="3" customWidth="1"/>
    <col min="14338" max="14338" width="0" style="3" hidden="1"/>
    <col min="14339" max="14339" width="16.6640625" style="3" customWidth="1"/>
    <col min="14340" max="14340" width="17.44140625" style="3" customWidth="1"/>
    <col min="14341" max="14342" width="0" style="3" hidden="1"/>
    <col min="14343" max="14345" width="15.33203125" style="3" customWidth="1"/>
    <col min="14346" max="14346" width="17" style="3" customWidth="1"/>
    <col min="14347" max="14347" width="0" style="3" hidden="1"/>
    <col min="14348" max="14349" width="15.5546875" style="3" customWidth="1"/>
    <col min="14350" max="14350" width="13.6640625" style="3" customWidth="1"/>
    <col min="14351" max="14351" width="9" style="3" customWidth="1"/>
    <col min="14352" max="14352" width="49.88671875" style="3" customWidth="1"/>
    <col min="14353" max="14353" width="0" style="3" hidden="1"/>
    <col min="14354" max="14355" width="15.88671875" style="3" customWidth="1"/>
    <col min="14356" max="14356" width="14.5546875" style="3" customWidth="1"/>
    <col min="14357" max="14357" width="16.33203125" style="3" customWidth="1"/>
    <col min="14358" max="14358" width="18.109375" style="3" customWidth="1"/>
    <col min="14359" max="14359" width="14.109375" style="3" customWidth="1"/>
    <col min="14360" max="14586" width="0" style="3" hidden="1"/>
    <col min="14587" max="14587" width="7.5546875" style="3" customWidth="1"/>
    <col min="14588" max="14588" width="36.77734375" style="3" customWidth="1"/>
    <col min="14589" max="14590" width="0" style="3" hidden="1"/>
    <col min="14591" max="14591" width="16.6640625" style="3" customWidth="1"/>
    <col min="14592" max="14592" width="17.33203125" style="3" customWidth="1"/>
    <col min="14593" max="14593" width="15.5546875" style="3" customWidth="1"/>
    <col min="14594" max="14594" width="0" style="3" hidden="1"/>
    <col min="14595" max="14595" width="16.6640625" style="3" customWidth="1"/>
    <col min="14596" max="14596" width="17.44140625" style="3" customWidth="1"/>
    <col min="14597" max="14598" width="0" style="3" hidden="1"/>
    <col min="14599" max="14601" width="15.33203125" style="3" customWidth="1"/>
    <col min="14602" max="14602" width="17" style="3" customWidth="1"/>
    <col min="14603" max="14603" width="0" style="3" hidden="1"/>
    <col min="14604" max="14605" width="15.5546875" style="3" customWidth="1"/>
    <col min="14606" max="14606" width="13.6640625" style="3" customWidth="1"/>
    <col min="14607" max="14607" width="9" style="3" customWidth="1"/>
    <col min="14608" max="14608" width="49.88671875" style="3" customWidth="1"/>
    <col min="14609" max="14609" width="0" style="3" hidden="1"/>
    <col min="14610" max="14611" width="15.88671875" style="3" customWidth="1"/>
    <col min="14612" max="14612" width="14.5546875" style="3" customWidth="1"/>
    <col min="14613" max="14613" width="16.33203125" style="3" customWidth="1"/>
    <col min="14614" max="14614" width="18.109375" style="3" customWidth="1"/>
    <col min="14615" max="14615" width="14.109375" style="3" customWidth="1"/>
    <col min="14616" max="14842" width="0" style="3" hidden="1"/>
    <col min="14843" max="14843" width="7.5546875" style="3" customWidth="1"/>
    <col min="14844" max="14844" width="36.77734375" style="3" customWidth="1"/>
    <col min="14845" max="14846" width="0" style="3" hidden="1"/>
    <col min="14847" max="14847" width="16.6640625" style="3" customWidth="1"/>
    <col min="14848" max="14848" width="17.33203125" style="3" customWidth="1"/>
    <col min="14849" max="14849" width="15.5546875" style="3" customWidth="1"/>
    <col min="14850" max="14850" width="0" style="3" hidden="1"/>
    <col min="14851" max="14851" width="16.6640625" style="3" customWidth="1"/>
    <col min="14852" max="14852" width="17.44140625" style="3" customWidth="1"/>
    <col min="14853" max="14854" width="0" style="3" hidden="1"/>
    <col min="14855" max="14857" width="15.33203125" style="3" customWidth="1"/>
    <col min="14858" max="14858" width="17" style="3" customWidth="1"/>
    <col min="14859" max="14859" width="0" style="3" hidden="1"/>
    <col min="14860" max="14861" width="15.5546875" style="3" customWidth="1"/>
    <col min="14862" max="14862" width="13.6640625" style="3" customWidth="1"/>
    <col min="14863" max="14863" width="9" style="3" customWidth="1"/>
    <col min="14864" max="14864" width="49.88671875" style="3" customWidth="1"/>
    <col min="14865" max="14865" width="0" style="3" hidden="1"/>
    <col min="14866" max="14867" width="15.88671875" style="3" customWidth="1"/>
    <col min="14868" max="14868" width="14.5546875" style="3" customWidth="1"/>
    <col min="14869" max="14869" width="16.33203125" style="3" customWidth="1"/>
    <col min="14870" max="14870" width="18.109375" style="3" customWidth="1"/>
    <col min="14871" max="14871" width="14.109375" style="3" customWidth="1"/>
    <col min="14872" max="15098" width="0" style="3" hidden="1"/>
    <col min="15099" max="15099" width="7.5546875" style="3" customWidth="1"/>
    <col min="15100" max="15100" width="36.77734375" style="3" customWidth="1"/>
    <col min="15101" max="15102" width="0" style="3" hidden="1"/>
    <col min="15103" max="15103" width="16.6640625" style="3" customWidth="1"/>
    <col min="15104" max="15104" width="17.33203125" style="3" customWidth="1"/>
    <col min="15105" max="15105" width="15.5546875" style="3" customWidth="1"/>
    <col min="15106" max="15106" width="0" style="3" hidden="1"/>
    <col min="15107" max="15107" width="16.6640625" style="3" customWidth="1"/>
    <col min="15108" max="15108" width="17.44140625" style="3" customWidth="1"/>
    <col min="15109" max="15110" width="0" style="3" hidden="1"/>
    <col min="15111" max="15113" width="15.33203125" style="3" customWidth="1"/>
    <col min="15114" max="15114" width="17" style="3" customWidth="1"/>
    <col min="15115" max="15115" width="0" style="3" hidden="1"/>
    <col min="15116" max="15117" width="15.5546875" style="3" customWidth="1"/>
    <col min="15118" max="15118" width="13.6640625" style="3" customWidth="1"/>
    <col min="15119" max="15119" width="9" style="3" customWidth="1"/>
    <col min="15120" max="15120" width="49.88671875" style="3" customWidth="1"/>
    <col min="15121" max="15121" width="0" style="3" hidden="1"/>
    <col min="15122" max="15123" width="15.88671875" style="3" customWidth="1"/>
    <col min="15124" max="15124" width="14.5546875" style="3" customWidth="1"/>
    <col min="15125" max="15125" width="16.33203125" style="3" customWidth="1"/>
    <col min="15126" max="15126" width="18.109375" style="3" customWidth="1"/>
    <col min="15127" max="15127" width="14.109375" style="3" customWidth="1"/>
    <col min="15128" max="15354" width="0" style="3" hidden="1"/>
    <col min="15355" max="15355" width="7.5546875" style="3" customWidth="1"/>
    <col min="15356" max="15356" width="36.77734375" style="3" customWidth="1"/>
    <col min="15357" max="15358" width="0" style="3" hidden="1"/>
    <col min="15359" max="15359" width="16.6640625" style="3" customWidth="1"/>
    <col min="15360" max="15360" width="17.33203125" style="3" customWidth="1"/>
    <col min="15361" max="15361" width="15.5546875" style="3" customWidth="1"/>
    <col min="15362" max="15362" width="0" style="3" hidden="1"/>
    <col min="15363" max="15363" width="16.6640625" style="3" customWidth="1"/>
    <col min="15364" max="15364" width="17.44140625" style="3" customWidth="1"/>
    <col min="15365" max="15366" width="0" style="3" hidden="1"/>
    <col min="15367" max="15369" width="15.33203125" style="3" customWidth="1"/>
    <col min="15370" max="15370" width="17" style="3" customWidth="1"/>
    <col min="15371" max="15371" width="0" style="3" hidden="1"/>
    <col min="15372" max="15373" width="15.5546875" style="3" customWidth="1"/>
    <col min="15374" max="15374" width="13.6640625" style="3" customWidth="1"/>
    <col min="15375" max="15375" width="9" style="3" customWidth="1"/>
    <col min="15376" max="15376" width="49.88671875" style="3" customWidth="1"/>
    <col min="15377" max="15377" width="0" style="3" hidden="1"/>
    <col min="15378" max="15379" width="15.88671875" style="3" customWidth="1"/>
    <col min="15380" max="15380" width="14.5546875" style="3" customWidth="1"/>
    <col min="15381" max="15381" width="16.33203125" style="3" customWidth="1"/>
    <col min="15382" max="15382" width="18.109375" style="3" customWidth="1"/>
    <col min="15383" max="15383" width="14.109375" style="3" customWidth="1"/>
    <col min="15384" max="15610" width="0" style="3" hidden="1"/>
    <col min="15611" max="15611" width="7.5546875" style="3" customWidth="1"/>
    <col min="15612" max="15612" width="36.77734375" style="3" customWidth="1"/>
    <col min="15613" max="15614" width="0" style="3" hidden="1"/>
    <col min="15615" max="15615" width="16.6640625" style="3" customWidth="1"/>
    <col min="15616" max="15616" width="17.33203125" style="3" customWidth="1"/>
    <col min="15617" max="15617" width="15.5546875" style="3" customWidth="1"/>
    <col min="15618" max="15618" width="0" style="3" hidden="1"/>
    <col min="15619" max="15619" width="16.6640625" style="3" customWidth="1"/>
    <col min="15620" max="15620" width="17.44140625" style="3" customWidth="1"/>
    <col min="15621" max="15622" width="0" style="3" hidden="1"/>
    <col min="15623" max="15625" width="15.33203125" style="3" customWidth="1"/>
    <col min="15626" max="15626" width="17" style="3" customWidth="1"/>
    <col min="15627" max="15627" width="0" style="3" hidden="1"/>
    <col min="15628" max="15629" width="15.5546875" style="3" customWidth="1"/>
    <col min="15630" max="15630" width="13.6640625" style="3" customWidth="1"/>
    <col min="15631" max="15631" width="9" style="3" customWidth="1"/>
    <col min="15632" max="15632" width="49.88671875" style="3" customWidth="1"/>
    <col min="15633" max="15633" width="0" style="3" hidden="1"/>
    <col min="15634" max="15635" width="15.88671875" style="3" customWidth="1"/>
    <col min="15636" max="15636" width="14.5546875" style="3" customWidth="1"/>
    <col min="15637" max="15637" width="16.33203125" style="3" customWidth="1"/>
    <col min="15638" max="15638" width="18.109375" style="3" customWidth="1"/>
    <col min="15639" max="15639" width="14.109375" style="3" customWidth="1"/>
    <col min="15640" max="15866" width="0" style="3" hidden="1"/>
    <col min="15867" max="15867" width="7.5546875" style="3" customWidth="1"/>
    <col min="15868" max="15868" width="36.77734375" style="3" customWidth="1"/>
    <col min="15869" max="15870" width="0" style="3" hidden="1"/>
    <col min="15871" max="15871" width="16.6640625" style="3" customWidth="1"/>
    <col min="15872" max="15872" width="17.33203125" style="3" customWidth="1"/>
    <col min="15873" max="15873" width="15.5546875" style="3" customWidth="1"/>
    <col min="15874" max="15874" width="0" style="3" hidden="1"/>
    <col min="15875" max="15875" width="16.6640625" style="3" customWidth="1"/>
    <col min="15876" max="15876" width="17.44140625" style="3" customWidth="1"/>
    <col min="15877" max="15878" width="0" style="3" hidden="1"/>
    <col min="15879" max="15881" width="15.33203125" style="3" customWidth="1"/>
    <col min="15882" max="15882" width="17" style="3" customWidth="1"/>
    <col min="15883" max="15883" width="0" style="3" hidden="1"/>
    <col min="15884" max="15885" width="15.5546875" style="3" customWidth="1"/>
    <col min="15886" max="15886" width="13.6640625" style="3" customWidth="1"/>
    <col min="15887" max="15887" width="9" style="3" customWidth="1"/>
    <col min="15888" max="15888" width="49.88671875" style="3" customWidth="1"/>
    <col min="15889" max="15889" width="0" style="3" hidden="1"/>
    <col min="15890" max="15891" width="15.88671875" style="3" customWidth="1"/>
    <col min="15892" max="15892" width="14.5546875" style="3" customWidth="1"/>
    <col min="15893" max="15893" width="16.33203125" style="3" customWidth="1"/>
    <col min="15894" max="15894" width="18.109375" style="3" customWidth="1"/>
    <col min="15895" max="15895" width="14.109375" style="3" customWidth="1"/>
    <col min="15896" max="16122" width="0" style="3" hidden="1"/>
    <col min="16123" max="16123" width="7.5546875" style="3" customWidth="1"/>
    <col min="16124" max="16124" width="36.77734375" style="3" customWidth="1"/>
    <col min="16125" max="16126" width="0" style="3" hidden="1"/>
    <col min="16127" max="16127" width="16.6640625" style="3" customWidth="1"/>
    <col min="16128" max="16128" width="17.33203125" style="3" customWidth="1"/>
    <col min="16129" max="16129" width="15.5546875" style="3" customWidth="1"/>
    <col min="16130" max="16130" width="0" style="3" hidden="1"/>
    <col min="16131" max="16131" width="16.6640625" style="3" customWidth="1"/>
    <col min="16132" max="16132" width="17.44140625" style="3" customWidth="1"/>
    <col min="16133" max="16134" width="0" style="3" hidden="1"/>
    <col min="16135" max="16137" width="15.33203125" style="3" customWidth="1"/>
    <col min="16138" max="16138" width="17" style="3" customWidth="1"/>
    <col min="16139" max="16139" width="0" style="3" hidden="1"/>
    <col min="16140" max="16141" width="15.5546875" style="3" customWidth="1"/>
    <col min="16142" max="16142" width="13.6640625" style="3" customWidth="1"/>
    <col min="16143" max="16143" width="9" style="3" customWidth="1"/>
    <col min="16144" max="16144" width="49.88671875" style="3" customWidth="1"/>
    <col min="16145" max="16145" width="0" style="3" hidden="1"/>
    <col min="16146" max="16147" width="15.88671875" style="3" customWidth="1"/>
    <col min="16148" max="16148" width="14.5546875" style="3" customWidth="1"/>
    <col min="16149" max="16149" width="16.33203125" style="3" customWidth="1"/>
    <col min="16150" max="16150" width="18.109375" style="3" customWidth="1"/>
    <col min="16151" max="16151" width="14.109375" style="3" customWidth="1"/>
    <col min="16152" max="16384" width="0" style="3" hidden="1"/>
  </cols>
  <sheetData>
    <row r="1" spans="1:16384" ht="24.75" customHeight="1">
      <c r="A1" s="175" t="s">
        <v>98</v>
      </c>
      <c r="B1" s="1"/>
      <c r="C1" s="1"/>
      <c r="D1" s="1"/>
      <c r="E1" s="1"/>
      <c r="F1" s="44"/>
      <c r="G1" s="50"/>
      <c r="H1" s="50"/>
      <c r="I1" s="44"/>
      <c r="J1" s="44"/>
      <c r="K1" s="44"/>
      <c r="L1" s="1"/>
      <c r="M1" s="1"/>
      <c r="N1" s="44"/>
      <c r="O1" s="44"/>
      <c r="P1" s="44"/>
      <c r="Q1" s="44"/>
      <c r="R1" s="44"/>
      <c r="S1" s="1"/>
      <c r="T1" s="2"/>
      <c r="U1" s="1"/>
      <c r="V1" s="2"/>
      <c r="W1" s="3"/>
    </row>
    <row r="2" spans="1:16384" ht="24.75" customHeight="1">
      <c r="A2" s="176" t="s">
        <v>145</v>
      </c>
      <c r="B2" s="6"/>
      <c r="C2" s="6"/>
      <c r="D2" s="6"/>
      <c r="E2" s="6"/>
      <c r="F2" s="45"/>
      <c r="G2" s="51"/>
      <c r="H2" s="51"/>
      <c r="I2" s="45"/>
      <c r="J2" s="45"/>
      <c r="K2" s="45"/>
      <c r="L2" s="6"/>
      <c r="M2" s="6"/>
      <c r="N2" s="45"/>
      <c r="O2" s="45"/>
      <c r="P2" s="45"/>
      <c r="Q2" s="45"/>
      <c r="R2" s="45"/>
      <c r="S2" s="6"/>
      <c r="T2" s="7"/>
      <c r="U2" s="6"/>
      <c r="V2" s="7"/>
      <c r="W2" s="3"/>
    </row>
    <row r="3" spans="1:16384" ht="26.25" customHeight="1">
      <c r="A3" s="8" t="s">
        <v>48</v>
      </c>
      <c r="B3" s="8"/>
      <c r="C3" s="9"/>
      <c r="D3" s="9"/>
      <c r="E3" s="9"/>
      <c r="F3" s="11"/>
      <c r="G3" s="29"/>
      <c r="H3" s="29"/>
      <c r="I3" s="11"/>
      <c r="J3" s="11"/>
      <c r="K3" s="11"/>
      <c r="L3" s="10"/>
      <c r="M3" s="10"/>
      <c r="N3" s="11"/>
      <c r="O3" s="11"/>
      <c r="P3" s="11"/>
      <c r="Q3" s="11"/>
      <c r="R3" s="11"/>
      <c r="S3" s="14"/>
      <c r="U3" s="14"/>
      <c r="V3" s="13"/>
      <c r="W3" s="3"/>
    </row>
    <row r="4" spans="1:16384" ht="15" customHeight="1" thickBot="1">
      <c r="A4" s="15"/>
      <c r="B4" s="15"/>
      <c r="C4" s="9"/>
      <c r="D4" s="9"/>
      <c r="E4" s="9"/>
      <c r="F4" s="11"/>
      <c r="G4" s="29"/>
      <c r="H4" s="29"/>
      <c r="I4" s="11"/>
      <c r="J4" s="11"/>
      <c r="K4" s="11"/>
      <c r="L4" s="135">
        <v>0.05</v>
      </c>
      <c r="M4" s="135">
        <v>0.25</v>
      </c>
      <c r="N4" s="11"/>
      <c r="O4" s="253"/>
      <c r="P4" s="253"/>
      <c r="Q4" s="261">
        <v>0.25</v>
      </c>
      <c r="R4" s="11"/>
      <c r="S4" s="14"/>
      <c r="U4" s="14"/>
      <c r="V4" s="13"/>
      <c r="W4" s="3"/>
    </row>
    <row r="5" spans="1:16384" s="551" customFormat="1" ht="67.8" customHeight="1" thickBot="1">
      <c r="A5" s="179" t="s">
        <v>0</v>
      </c>
      <c r="B5" s="180" t="s">
        <v>45</v>
      </c>
      <c r="C5" s="181" t="s">
        <v>1</v>
      </c>
      <c r="D5" s="181" t="s">
        <v>6</v>
      </c>
      <c r="E5" s="182" t="s">
        <v>50</v>
      </c>
      <c r="F5" s="183" t="s">
        <v>33</v>
      </c>
      <c r="G5" s="184" t="s">
        <v>42</v>
      </c>
      <c r="H5" s="184" t="s">
        <v>115</v>
      </c>
      <c r="I5" s="185" t="s">
        <v>43</v>
      </c>
      <c r="J5" s="183" t="s">
        <v>117</v>
      </c>
      <c r="K5" s="183" t="s">
        <v>118</v>
      </c>
      <c r="L5" s="187" t="s">
        <v>119</v>
      </c>
      <c r="M5" s="187" t="s">
        <v>120</v>
      </c>
      <c r="N5" s="186" t="s">
        <v>121</v>
      </c>
      <c r="O5" s="172" t="s">
        <v>122</v>
      </c>
      <c r="P5" s="172" t="s">
        <v>123</v>
      </c>
      <c r="Q5" s="172" t="s">
        <v>124</v>
      </c>
      <c r="R5" s="228" t="s">
        <v>34</v>
      </c>
      <c r="S5" s="188" t="s">
        <v>44</v>
      </c>
      <c r="T5" s="166" t="s">
        <v>47</v>
      </c>
      <c r="U5" s="165" t="s">
        <v>7</v>
      </c>
      <c r="V5" s="550" t="s">
        <v>166</v>
      </c>
      <c r="W5" s="551" t="s">
        <v>167</v>
      </c>
      <c r="X5" s="551" t="s">
        <v>168</v>
      </c>
      <c r="Y5" s="551" t="s">
        <v>169</v>
      </c>
      <c r="Z5" s="551" t="s">
        <v>170</v>
      </c>
      <c r="AA5" s="551" t="s">
        <v>171</v>
      </c>
      <c r="AB5" s="551" t="s">
        <v>172</v>
      </c>
      <c r="AC5" s="551" t="s">
        <v>173</v>
      </c>
      <c r="AD5" s="551" t="s">
        <v>174</v>
      </c>
      <c r="AE5" s="551" t="s">
        <v>175</v>
      </c>
      <c r="AF5" s="551" t="s">
        <v>176</v>
      </c>
      <c r="AG5" s="551" t="s">
        <v>177</v>
      </c>
      <c r="AH5" s="551" t="s">
        <v>178</v>
      </c>
      <c r="AI5" s="551" t="s">
        <v>179</v>
      </c>
      <c r="AJ5" s="551" t="s">
        <v>180</v>
      </c>
      <c r="AK5" s="551" t="s">
        <v>181</v>
      </c>
      <c r="AL5" s="551" t="s">
        <v>182</v>
      </c>
      <c r="AM5" s="551" t="s">
        <v>183</v>
      </c>
      <c r="AN5" s="551" t="s">
        <v>184</v>
      </c>
      <c r="AO5" s="551" t="s">
        <v>185</v>
      </c>
      <c r="AP5" s="551" t="s">
        <v>186</v>
      </c>
      <c r="AQ5" s="551" t="s">
        <v>187</v>
      </c>
      <c r="AR5" s="551" t="s">
        <v>188</v>
      </c>
      <c r="AS5" s="551" t="s">
        <v>189</v>
      </c>
      <c r="AT5" s="551" t="s">
        <v>190</v>
      </c>
      <c r="AU5" s="551" t="s">
        <v>191</v>
      </c>
      <c r="AV5" s="551" t="s">
        <v>192</v>
      </c>
      <c r="AW5" s="551" t="s">
        <v>193</v>
      </c>
      <c r="AX5" s="551" t="s">
        <v>194</v>
      </c>
      <c r="AY5" s="551" t="s">
        <v>195</v>
      </c>
      <c r="AZ5" s="551" t="s">
        <v>196</v>
      </c>
      <c r="BA5" s="551" t="s">
        <v>197</v>
      </c>
      <c r="BB5" s="551" t="s">
        <v>198</v>
      </c>
      <c r="BC5" s="551" t="s">
        <v>199</v>
      </c>
      <c r="BD5" s="551" t="s">
        <v>200</v>
      </c>
      <c r="BE5" s="551" t="s">
        <v>201</v>
      </c>
      <c r="BF5" s="551" t="s">
        <v>202</v>
      </c>
      <c r="BG5" s="551" t="s">
        <v>203</v>
      </c>
      <c r="BH5" s="551" t="s">
        <v>204</v>
      </c>
      <c r="BI5" s="551" t="s">
        <v>205</v>
      </c>
      <c r="BJ5" s="551" t="s">
        <v>206</v>
      </c>
      <c r="BK5" s="551" t="s">
        <v>207</v>
      </c>
      <c r="BL5" s="551" t="s">
        <v>208</v>
      </c>
      <c r="BM5" s="551" t="s">
        <v>209</v>
      </c>
      <c r="BN5" s="551" t="s">
        <v>210</v>
      </c>
      <c r="BO5" s="551" t="s">
        <v>211</v>
      </c>
      <c r="BP5" s="551" t="s">
        <v>212</v>
      </c>
      <c r="BQ5" s="551" t="s">
        <v>213</v>
      </c>
      <c r="BR5" s="551" t="s">
        <v>214</v>
      </c>
      <c r="BS5" s="551" t="s">
        <v>215</v>
      </c>
      <c r="BT5" s="551" t="s">
        <v>216</v>
      </c>
      <c r="BU5" s="551" t="s">
        <v>217</v>
      </c>
      <c r="BV5" s="551" t="s">
        <v>218</v>
      </c>
      <c r="BW5" s="551" t="s">
        <v>219</v>
      </c>
      <c r="BX5" s="551" t="s">
        <v>220</v>
      </c>
      <c r="BY5" s="551" t="s">
        <v>221</v>
      </c>
      <c r="BZ5" s="551" t="s">
        <v>222</v>
      </c>
      <c r="CA5" s="551" t="s">
        <v>223</v>
      </c>
      <c r="CB5" s="551" t="s">
        <v>224</v>
      </c>
      <c r="CC5" s="551" t="s">
        <v>225</v>
      </c>
      <c r="CD5" s="551" t="s">
        <v>226</v>
      </c>
      <c r="CE5" s="551" t="s">
        <v>227</v>
      </c>
      <c r="CF5" s="551" t="s">
        <v>228</v>
      </c>
      <c r="CG5" s="551" t="s">
        <v>229</v>
      </c>
      <c r="CH5" s="551" t="s">
        <v>230</v>
      </c>
      <c r="CI5" s="551" t="s">
        <v>231</v>
      </c>
      <c r="CJ5" s="551" t="s">
        <v>232</v>
      </c>
      <c r="CK5" s="551" t="s">
        <v>233</v>
      </c>
      <c r="CL5" s="551" t="s">
        <v>234</v>
      </c>
      <c r="CM5" s="551" t="s">
        <v>235</v>
      </c>
      <c r="CN5" s="551" t="s">
        <v>236</v>
      </c>
      <c r="CO5" s="551" t="s">
        <v>237</v>
      </c>
      <c r="CP5" s="551" t="s">
        <v>238</v>
      </c>
      <c r="CQ5" s="551" t="s">
        <v>239</v>
      </c>
      <c r="CR5" s="551" t="s">
        <v>240</v>
      </c>
      <c r="CS5" s="551" t="s">
        <v>241</v>
      </c>
      <c r="CT5" s="551" t="s">
        <v>242</v>
      </c>
      <c r="CU5" s="551" t="s">
        <v>243</v>
      </c>
      <c r="CV5" s="551" t="s">
        <v>244</v>
      </c>
      <c r="CW5" s="551" t="s">
        <v>245</v>
      </c>
      <c r="CX5" s="551" t="s">
        <v>246</v>
      </c>
      <c r="CY5" s="551" t="s">
        <v>247</v>
      </c>
      <c r="CZ5" s="551" t="s">
        <v>248</v>
      </c>
      <c r="DA5" s="551" t="s">
        <v>249</v>
      </c>
      <c r="DB5" s="551" t="s">
        <v>250</v>
      </c>
      <c r="DC5" s="551" t="s">
        <v>251</v>
      </c>
      <c r="DD5" s="551" t="s">
        <v>252</v>
      </c>
      <c r="DE5" s="551" t="s">
        <v>253</v>
      </c>
      <c r="DF5" s="551" t="s">
        <v>254</v>
      </c>
      <c r="DG5" s="551" t="s">
        <v>255</v>
      </c>
      <c r="DH5" s="551" t="s">
        <v>256</v>
      </c>
      <c r="DI5" s="551" t="s">
        <v>257</v>
      </c>
      <c r="DJ5" s="551" t="s">
        <v>258</v>
      </c>
      <c r="DK5" s="551" t="s">
        <v>259</v>
      </c>
      <c r="DL5" s="551" t="s">
        <v>260</v>
      </c>
      <c r="DM5" s="551" t="s">
        <v>261</v>
      </c>
      <c r="DN5" s="551" t="s">
        <v>262</v>
      </c>
      <c r="DO5" s="551" t="s">
        <v>263</v>
      </c>
      <c r="DP5" s="551" t="s">
        <v>264</v>
      </c>
      <c r="DQ5" s="551" t="s">
        <v>265</v>
      </c>
      <c r="DR5" s="551" t="s">
        <v>266</v>
      </c>
      <c r="DS5" s="551" t="s">
        <v>267</v>
      </c>
      <c r="DT5" s="551" t="s">
        <v>268</v>
      </c>
      <c r="DU5" s="551" t="s">
        <v>269</v>
      </c>
      <c r="DV5" s="551" t="s">
        <v>270</v>
      </c>
      <c r="DW5" s="551" t="s">
        <v>271</v>
      </c>
      <c r="DX5" s="551" t="s">
        <v>272</v>
      </c>
      <c r="DY5" s="551" t="s">
        <v>273</v>
      </c>
      <c r="DZ5" s="551" t="s">
        <v>274</v>
      </c>
      <c r="EA5" s="551" t="s">
        <v>275</v>
      </c>
      <c r="EB5" s="551" t="s">
        <v>276</v>
      </c>
      <c r="EC5" s="551" t="s">
        <v>277</v>
      </c>
      <c r="ED5" s="551" t="s">
        <v>278</v>
      </c>
      <c r="EE5" s="551" t="s">
        <v>279</v>
      </c>
      <c r="EF5" s="551" t="s">
        <v>280</v>
      </c>
      <c r="EG5" s="551" t="s">
        <v>281</v>
      </c>
      <c r="EH5" s="551" t="s">
        <v>282</v>
      </c>
      <c r="EI5" s="551" t="s">
        <v>283</v>
      </c>
      <c r="EJ5" s="551" t="s">
        <v>284</v>
      </c>
      <c r="EK5" s="551" t="s">
        <v>285</v>
      </c>
      <c r="EL5" s="551" t="s">
        <v>286</v>
      </c>
      <c r="EM5" s="551" t="s">
        <v>287</v>
      </c>
      <c r="EN5" s="551" t="s">
        <v>288</v>
      </c>
      <c r="EO5" s="551" t="s">
        <v>289</v>
      </c>
      <c r="EP5" s="551" t="s">
        <v>290</v>
      </c>
      <c r="EQ5" s="551" t="s">
        <v>291</v>
      </c>
      <c r="ER5" s="551" t="s">
        <v>292</v>
      </c>
      <c r="ES5" s="551" t="s">
        <v>293</v>
      </c>
      <c r="ET5" s="551" t="s">
        <v>294</v>
      </c>
      <c r="EU5" s="551" t="s">
        <v>295</v>
      </c>
      <c r="EV5" s="551" t="s">
        <v>296</v>
      </c>
      <c r="EW5" s="551" t="s">
        <v>297</v>
      </c>
      <c r="EX5" s="551" t="s">
        <v>298</v>
      </c>
      <c r="EY5" s="551" t="s">
        <v>299</v>
      </c>
      <c r="EZ5" s="551" t="s">
        <v>300</v>
      </c>
      <c r="FA5" s="551" t="s">
        <v>301</v>
      </c>
      <c r="FB5" s="551" t="s">
        <v>302</v>
      </c>
      <c r="FC5" s="551" t="s">
        <v>303</v>
      </c>
      <c r="FD5" s="551" t="s">
        <v>304</v>
      </c>
      <c r="FE5" s="551" t="s">
        <v>305</v>
      </c>
      <c r="FF5" s="551" t="s">
        <v>306</v>
      </c>
      <c r="FG5" s="551" t="s">
        <v>307</v>
      </c>
      <c r="FH5" s="551" t="s">
        <v>308</v>
      </c>
      <c r="FI5" s="551" t="s">
        <v>309</v>
      </c>
      <c r="FJ5" s="551" t="s">
        <v>310</v>
      </c>
      <c r="FK5" s="551" t="s">
        <v>311</v>
      </c>
      <c r="FL5" s="551" t="s">
        <v>312</v>
      </c>
      <c r="FM5" s="551" t="s">
        <v>313</v>
      </c>
      <c r="FN5" s="551" t="s">
        <v>314</v>
      </c>
      <c r="FO5" s="551" t="s">
        <v>315</v>
      </c>
      <c r="FP5" s="551" t="s">
        <v>316</v>
      </c>
      <c r="FQ5" s="551" t="s">
        <v>317</v>
      </c>
      <c r="FR5" s="551" t="s">
        <v>318</v>
      </c>
      <c r="FS5" s="551" t="s">
        <v>319</v>
      </c>
      <c r="FT5" s="551" t="s">
        <v>320</v>
      </c>
      <c r="FU5" s="551" t="s">
        <v>321</v>
      </c>
      <c r="FV5" s="551" t="s">
        <v>322</v>
      </c>
      <c r="FW5" s="551" t="s">
        <v>323</v>
      </c>
      <c r="FX5" s="551" t="s">
        <v>324</v>
      </c>
      <c r="FY5" s="551" t="s">
        <v>325</v>
      </c>
      <c r="FZ5" s="551" t="s">
        <v>326</v>
      </c>
      <c r="GA5" s="551" t="s">
        <v>327</v>
      </c>
      <c r="GB5" s="551" t="s">
        <v>328</v>
      </c>
      <c r="GC5" s="551" t="s">
        <v>329</v>
      </c>
      <c r="GD5" s="551" t="s">
        <v>330</v>
      </c>
      <c r="GE5" s="551" t="s">
        <v>331</v>
      </c>
      <c r="GF5" s="551" t="s">
        <v>332</v>
      </c>
      <c r="GG5" s="551" t="s">
        <v>333</v>
      </c>
      <c r="GH5" s="551" t="s">
        <v>334</v>
      </c>
      <c r="GI5" s="551" t="s">
        <v>335</v>
      </c>
      <c r="GJ5" s="551" t="s">
        <v>336</v>
      </c>
      <c r="GK5" s="551" t="s">
        <v>337</v>
      </c>
      <c r="GL5" s="551" t="s">
        <v>338</v>
      </c>
      <c r="GM5" s="551" t="s">
        <v>339</v>
      </c>
      <c r="GN5" s="551" t="s">
        <v>340</v>
      </c>
      <c r="GO5" s="551" t="s">
        <v>341</v>
      </c>
      <c r="GP5" s="551" t="s">
        <v>342</v>
      </c>
      <c r="GQ5" s="551" t="s">
        <v>343</v>
      </c>
      <c r="GR5" s="551" t="s">
        <v>344</v>
      </c>
      <c r="GS5" s="551" t="s">
        <v>345</v>
      </c>
      <c r="GT5" s="551" t="s">
        <v>346</v>
      </c>
      <c r="GU5" s="551" t="s">
        <v>347</v>
      </c>
      <c r="GV5" s="551" t="s">
        <v>348</v>
      </c>
      <c r="GW5" s="551" t="s">
        <v>349</v>
      </c>
      <c r="GX5" s="551" t="s">
        <v>350</v>
      </c>
      <c r="GY5" s="551" t="s">
        <v>351</v>
      </c>
      <c r="GZ5" s="551" t="s">
        <v>352</v>
      </c>
      <c r="HA5" s="551" t="s">
        <v>353</v>
      </c>
      <c r="HB5" s="551" t="s">
        <v>354</v>
      </c>
      <c r="HC5" s="551" t="s">
        <v>355</v>
      </c>
      <c r="HD5" s="551" t="s">
        <v>356</v>
      </c>
      <c r="HE5" s="551" t="s">
        <v>357</v>
      </c>
      <c r="HF5" s="551" t="s">
        <v>358</v>
      </c>
      <c r="HG5" s="551" t="s">
        <v>359</v>
      </c>
      <c r="HH5" s="551" t="s">
        <v>360</v>
      </c>
      <c r="HI5" s="551" t="s">
        <v>361</v>
      </c>
      <c r="HJ5" s="551" t="s">
        <v>362</v>
      </c>
      <c r="HK5" s="551" t="s">
        <v>363</v>
      </c>
      <c r="HL5" s="551" t="s">
        <v>364</v>
      </c>
      <c r="HM5" s="551" t="s">
        <v>365</v>
      </c>
      <c r="HN5" s="551" t="s">
        <v>366</v>
      </c>
      <c r="HO5" s="551" t="s">
        <v>367</v>
      </c>
      <c r="HP5" s="551" t="s">
        <v>368</v>
      </c>
      <c r="HQ5" s="551" t="s">
        <v>369</v>
      </c>
      <c r="HR5" s="551" t="s">
        <v>370</v>
      </c>
      <c r="HS5" s="551" t="s">
        <v>371</v>
      </c>
      <c r="HT5" s="551" t="s">
        <v>372</v>
      </c>
      <c r="HU5" s="551" t="s">
        <v>373</v>
      </c>
      <c r="HV5" s="551" t="s">
        <v>374</v>
      </c>
      <c r="HW5" s="551" t="s">
        <v>375</v>
      </c>
      <c r="HX5" s="551" t="s">
        <v>376</v>
      </c>
      <c r="HY5" s="551" t="s">
        <v>377</v>
      </c>
      <c r="HZ5" s="551" t="s">
        <v>378</v>
      </c>
      <c r="IA5" s="551" t="s">
        <v>379</v>
      </c>
      <c r="IB5" s="551" t="s">
        <v>380</v>
      </c>
      <c r="IC5" s="551" t="s">
        <v>381</v>
      </c>
      <c r="ID5" s="551" t="s">
        <v>382</v>
      </c>
      <c r="IE5" s="551" t="s">
        <v>383</v>
      </c>
      <c r="IF5" s="551" t="s">
        <v>384</v>
      </c>
      <c r="IG5" s="551" t="s">
        <v>385</v>
      </c>
      <c r="IH5" s="551" t="s">
        <v>386</v>
      </c>
      <c r="II5" s="551" t="s">
        <v>387</v>
      </c>
      <c r="IJ5" s="551" t="s">
        <v>388</v>
      </c>
      <c r="IK5" s="551" t="s">
        <v>389</v>
      </c>
      <c r="IL5" s="551" t="s">
        <v>390</v>
      </c>
      <c r="IM5" s="551" t="s">
        <v>391</v>
      </c>
      <c r="IN5" s="551" t="s">
        <v>392</v>
      </c>
      <c r="IO5" s="551" t="s">
        <v>393</v>
      </c>
      <c r="IP5" s="551" t="s">
        <v>394</v>
      </c>
      <c r="IQ5" s="551" t="s">
        <v>395</v>
      </c>
      <c r="IR5" s="551" t="s">
        <v>396</v>
      </c>
      <c r="IS5" s="551" t="s">
        <v>397</v>
      </c>
      <c r="IT5" s="551" t="s">
        <v>398</v>
      </c>
      <c r="IU5" s="551" t="s">
        <v>399</v>
      </c>
      <c r="IV5" s="551" t="s">
        <v>400</v>
      </c>
      <c r="IW5" s="551" t="s">
        <v>401</v>
      </c>
      <c r="IX5" s="551" t="s">
        <v>402</v>
      </c>
      <c r="IY5" s="551" t="s">
        <v>403</v>
      </c>
      <c r="IZ5" s="551" t="s">
        <v>404</v>
      </c>
      <c r="JA5" s="551" t="s">
        <v>405</v>
      </c>
      <c r="JB5" s="551" t="s">
        <v>406</v>
      </c>
      <c r="JC5" s="551" t="s">
        <v>407</v>
      </c>
      <c r="JD5" s="551" t="s">
        <v>408</v>
      </c>
      <c r="JE5" s="551" t="s">
        <v>409</v>
      </c>
      <c r="JF5" s="551" t="s">
        <v>410</v>
      </c>
      <c r="JG5" s="551" t="s">
        <v>411</v>
      </c>
      <c r="JH5" s="551" t="s">
        <v>412</v>
      </c>
      <c r="JI5" s="551" t="s">
        <v>413</v>
      </c>
      <c r="JJ5" s="551" t="s">
        <v>414</v>
      </c>
      <c r="JK5" s="551" t="s">
        <v>415</v>
      </c>
      <c r="JL5" s="551" t="s">
        <v>416</v>
      </c>
      <c r="JM5" s="551" t="s">
        <v>417</v>
      </c>
      <c r="JN5" s="551" t="s">
        <v>418</v>
      </c>
      <c r="JO5" s="551" t="s">
        <v>419</v>
      </c>
      <c r="JP5" s="551" t="s">
        <v>420</v>
      </c>
      <c r="JQ5" s="551" t="s">
        <v>421</v>
      </c>
      <c r="JR5" s="551" t="s">
        <v>422</v>
      </c>
      <c r="JS5" s="551" t="s">
        <v>423</v>
      </c>
      <c r="JT5" s="551" t="s">
        <v>424</v>
      </c>
      <c r="JU5" s="551" t="s">
        <v>425</v>
      </c>
      <c r="JV5" s="551" t="s">
        <v>426</v>
      </c>
      <c r="JW5" s="551" t="s">
        <v>427</v>
      </c>
      <c r="JX5" s="551" t="s">
        <v>428</v>
      </c>
      <c r="JY5" s="551" t="s">
        <v>429</v>
      </c>
      <c r="JZ5" s="551" t="s">
        <v>430</v>
      </c>
      <c r="KA5" s="551" t="s">
        <v>431</v>
      </c>
      <c r="KB5" s="551" t="s">
        <v>432</v>
      </c>
      <c r="KC5" s="551" t="s">
        <v>433</v>
      </c>
      <c r="KD5" s="551" t="s">
        <v>434</v>
      </c>
      <c r="KE5" s="551" t="s">
        <v>435</v>
      </c>
      <c r="KF5" s="551" t="s">
        <v>436</v>
      </c>
      <c r="KG5" s="551" t="s">
        <v>437</v>
      </c>
      <c r="KH5" s="551" t="s">
        <v>438</v>
      </c>
      <c r="KI5" s="551" t="s">
        <v>439</v>
      </c>
      <c r="KJ5" s="551" t="s">
        <v>440</v>
      </c>
      <c r="KK5" s="551" t="s">
        <v>441</v>
      </c>
      <c r="KL5" s="551" t="s">
        <v>442</v>
      </c>
      <c r="KM5" s="551" t="s">
        <v>443</v>
      </c>
      <c r="KN5" s="551" t="s">
        <v>444</v>
      </c>
      <c r="KO5" s="551" t="s">
        <v>445</v>
      </c>
      <c r="KP5" s="551" t="s">
        <v>446</v>
      </c>
      <c r="KQ5" s="551" t="s">
        <v>447</v>
      </c>
      <c r="KR5" s="551" t="s">
        <v>448</v>
      </c>
      <c r="KS5" s="551" t="s">
        <v>449</v>
      </c>
      <c r="KT5" s="551" t="s">
        <v>450</v>
      </c>
      <c r="KU5" s="551" t="s">
        <v>451</v>
      </c>
      <c r="KV5" s="551" t="s">
        <v>452</v>
      </c>
      <c r="KW5" s="551" t="s">
        <v>453</v>
      </c>
      <c r="KX5" s="551" t="s">
        <v>454</v>
      </c>
      <c r="KY5" s="551" t="s">
        <v>455</v>
      </c>
      <c r="KZ5" s="551" t="s">
        <v>456</v>
      </c>
      <c r="LA5" s="551" t="s">
        <v>457</v>
      </c>
      <c r="LB5" s="551" t="s">
        <v>458</v>
      </c>
      <c r="LC5" s="551" t="s">
        <v>459</v>
      </c>
      <c r="LD5" s="551" t="s">
        <v>460</v>
      </c>
      <c r="LE5" s="551" t="s">
        <v>461</v>
      </c>
      <c r="LF5" s="551" t="s">
        <v>462</v>
      </c>
      <c r="LG5" s="551" t="s">
        <v>463</v>
      </c>
      <c r="LH5" s="551" t="s">
        <v>464</v>
      </c>
      <c r="LI5" s="551" t="s">
        <v>465</v>
      </c>
      <c r="LJ5" s="551" t="s">
        <v>466</v>
      </c>
      <c r="LK5" s="551" t="s">
        <v>467</v>
      </c>
      <c r="LL5" s="551" t="s">
        <v>468</v>
      </c>
      <c r="LM5" s="551" t="s">
        <v>469</v>
      </c>
      <c r="LN5" s="551" t="s">
        <v>470</v>
      </c>
      <c r="LO5" s="551" t="s">
        <v>471</v>
      </c>
      <c r="LP5" s="551" t="s">
        <v>472</v>
      </c>
      <c r="LQ5" s="551" t="s">
        <v>473</v>
      </c>
      <c r="LR5" s="551" t="s">
        <v>474</v>
      </c>
      <c r="LS5" s="551" t="s">
        <v>475</v>
      </c>
      <c r="LT5" s="551" t="s">
        <v>476</v>
      </c>
      <c r="LU5" s="551" t="s">
        <v>477</v>
      </c>
      <c r="LV5" s="551" t="s">
        <v>478</v>
      </c>
      <c r="LW5" s="551" t="s">
        <v>479</v>
      </c>
      <c r="LX5" s="551" t="s">
        <v>480</v>
      </c>
      <c r="LY5" s="551" t="s">
        <v>481</v>
      </c>
      <c r="LZ5" s="551" t="s">
        <v>482</v>
      </c>
      <c r="MA5" s="551" t="s">
        <v>483</v>
      </c>
      <c r="MB5" s="551" t="s">
        <v>484</v>
      </c>
      <c r="MC5" s="551" t="s">
        <v>485</v>
      </c>
      <c r="MD5" s="551" t="s">
        <v>486</v>
      </c>
      <c r="ME5" s="551" t="s">
        <v>487</v>
      </c>
      <c r="MF5" s="551" t="s">
        <v>488</v>
      </c>
      <c r="MG5" s="551" t="s">
        <v>489</v>
      </c>
      <c r="MH5" s="551" t="s">
        <v>490</v>
      </c>
      <c r="MI5" s="551" t="s">
        <v>491</v>
      </c>
      <c r="MJ5" s="551" t="s">
        <v>492</v>
      </c>
      <c r="MK5" s="551" t="s">
        <v>493</v>
      </c>
      <c r="ML5" s="551" t="s">
        <v>494</v>
      </c>
      <c r="MM5" s="551" t="s">
        <v>495</v>
      </c>
      <c r="MN5" s="551" t="s">
        <v>496</v>
      </c>
      <c r="MO5" s="551" t="s">
        <v>497</v>
      </c>
      <c r="MP5" s="551" t="s">
        <v>498</v>
      </c>
      <c r="MQ5" s="551" t="s">
        <v>499</v>
      </c>
      <c r="MR5" s="551" t="s">
        <v>500</v>
      </c>
      <c r="MS5" s="551" t="s">
        <v>501</v>
      </c>
      <c r="MT5" s="551" t="s">
        <v>502</v>
      </c>
      <c r="MU5" s="551" t="s">
        <v>503</v>
      </c>
      <c r="MV5" s="551" t="s">
        <v>504</v>
      </c>
      <c r="MW5" s="551" t="s">
        <v>505</v>
      </c>
      <c r="MX5" s="551" t="s">
        <v>506</v>
      </c>
      <c r="MY5" s="551" t="s">
        <v>507</v>
      </c>
      <c r="MZ5" s="551" t="s">
        <v>508</v>
      </c>
      <c r="NA5" s="551" t="s">
        <v>509</v>
      </c>
      <c r="NB5" s="551" t="s">
        <v>510</v>
      </c>
      <c r="NC5" s="551" t="s">
        <v>511</v>
      </c>
      <c r="ND5" s="551" t="s">
        <v>512</v>
      </c>
      <c r="NE5" s="551" t="s">
        <v>513</v>
      </c>
      <c r="NF5" s="551" t="s">
        <v>514</v>
      </c>
      <c r="NG5" s="551" t="s">
        <v>515</v>
      </c>
      <c r="NH5" s="551" t="s">
        <v>516</v>
      </c>
      <c r="NI5" s="551" t="s">
        <v>517</v>
      </c>
      <c r="NJ5" s="551" t="s">
        <v>518</v>
      </c>
      <c r="NK5" s="551" t="s">
        <v>519</v>
      </c>
      <c r="NL5" s="551" t="s">
        <v>520</v>
      </c>
      <c r="NM5" s="551" t="s">
        <v>521</v>
      </c>
      <c r="NN5" s="551" t="s">
        <v>522</v>
      </c>
      <c r="NO5" s="551" t="s">
        <v>523</v>
      </c>
      <c r="NP5" s="551" t="s">
        <v>524</v>
      </c>
      <c r="NQ5" s="551" t="s">
        <v>525</v>
      </c>
      <c r="NR5" s="551" t="s">
        <v>526</v>
      </c>
      <c r="NS5" s="551" t="s">
        <v>527</v>
      </c>
      <c r="NT5" s="551" t="s">
        <v>528</v>
      </c>
      <c r="NU5" s="551" t="s">
        <v>529</v>
      </c>
      <c r="NV5" s="551" t="s">
        <v>530</v>
      </c>
      <c r="NW5" s="551" t="s">
        <v>531</v>
      </c>
      <c r="NX5" s="551" t="s">
        <v>532</v>
      </c>
      <c r="NY5" s="551" t="s">
        <v>533</v>
      </c>
      <c r="NZ5" s="551" t="s">
        <v>534</v>
      </c>
      <c r="OA5" s="551" t="s">
        <v>535</v>
      </c>
      <c r="OB5" s="551" t="s">
        <v>536</v>
      </c>
      <c r="OC5" s="551" t="s">
        <v>537</v>
      </c>
      <c r="OD5" s="551" t="s">
        <v>538</v>
      </c>
      <c r="OE5" s="551" t="s">
        <v>539</v>
      </c>
      <c r="OF5" s="551" t="s">
        <v>540</v>
      </c>
      <c r="OG5" s="551" t="s">
        <v>541</v>
      </c>
      <c r="OH5" s="551" t="s">
        <v>542</v>
      </c>
      <c r="OI5" s="551" t="s">
        <v>543</v>
      </c>
      <c r="OJ5" s="551" t="s">
        <v>544</v>
      </c>
      <c r="OK5" s="551" t="s">
        <v>545</v>
      </c>
      <c r="OL5" s="551" t="s">
        <v>546</v>
      </c>
      <c r="OM5" s="551" t="s">
        <v>547</v>
      </c>
      <c r="ON5" s="551" t="s">
        <v>548</v>
      </c>
      <c r="OO5" s="551" t="s">
        <v>549</v>
      </c>
      <c r="OP5" s="551" t="s">
        <v>550</v>
      </c>
      <c r="OQ5" s="551" t="s">
        <v>551</v>
      </c>
      <c r="OR5" s="551" t="s">
        <v>552</v>
      </c>
      <c r="OS5" s="551" t="s">
        <v>553</v>
      </c>
      <c r="OT5" s="551" t="s">
        <v>554</v>
      </c>
      <c r="OU5" s="551" t="s">
        <v>555</v>
      </c>
      <c r="OV5" s="551" t="s">
        <v>556</v>
      </c>
      <c r="OW5" s="551" t="s">
        <v>557</v>
      </c>
      <c r="OX5" s="551" t="s">
        <v>558</v>
      </c>
      <c r="OY5" s="551" t="s">
        <v>559</v>
      </c>
      <c r="OZ5" s="551" t="s">
        <v>560</v>
      </c>
      <c r="PA5" s="551" t="s">
        <v>561</v>
      </c>
      <c r="PB5" s="551" t="s">
        <v>562</v>
      </c>
      <c r="PC5" s="551" t="s">
        <v>563</v>
      </c>
      <c r="PD5" s="551" t="s">
        <v>564</v>
      </c>
      <c r="PE5" s="551" t="s">
        <v>565</v>
      </c>
      <c r="PF5" s="551" t="s">
        <v>566</v>
      </c>
      <c r="PG5" s="551" t="s">
        <v>567</v>
      </c>
      <c r="PH5" s="551" t="s">
        <v>568</v>
      </c>
      <c r="PI5" s="551" t="s">
        <v>569</v>
      </c>
      <c r="PJ5" s="551" t="s">
        <v>570</v>
      </c>
      <c r="PK5" s="551" t="s">
        <v>571</v>
      </c>
      <c r="PL5" s="551" t="s">
        <v>572</v>
      </c>
      <c r="PM5" s="551" t="s">
        <v>573</v>
      </c>
      <c r="PN5" s="551" t="s">
        <v>574</v>
      </c>
      <c r="PO5" s="551" t="s">
        <v>575</v>
      </c>
      <c r="PP5" s="551" t="s">
        <v>576</v>
      </c>
      <c r="PQ5" s="551" t="s">
        <v>577</v>
      </c>
      <c r="PR5" s="551" t="s">
        <v>578</v>
      </c>
      <c r="PS5" s="551" t="s">
        <v>579</v>
      </c>
      <c r="PT5" s="551" t="s">
        <v>580</v>
      </c>
      <c r="PU5" s="551" t="s">
        <v>581</v>
      </c>
      <c r="PV5" s="551" t="s">
        <v>582</v>
      </c>
      <c r="PW5" s="551" t="s">
        <v>583</v>
      </c>
      <c r="PX5" s="551" t="s">
        <v>584</v>
      </c>
      <c r="PY5" s="551" t="s">
        <v>585</v>
      </c>
      <c r="PZ5" s="551" t="s">
        <v>586</v>
      </c>
      <c r="QA5" s="551" t="s">
        <v>587</v>
      </c>
      <c r="QB5" s="551" t="s">
        <v>588</v>
      </c>
      <c r="QC5" s="551" t="s">
        <v>589</v>
      </c>
      <c r="QD5" s="551" t="s">
        <v>590</v>
      </c>
      <c r="QE5" s="551" t="s">
        <v>591</v>
      </c>
      <c r="QF5" s="551" t="s">
        <v>592</v>
      </c>
      <c r="QG5" s="551" t="s">
        <v>593</v>
      </c>
      <c r="QH5" s="551" t="s">
        <v>594</v>
      </c>
      <c r="QI5" s="551" t="s">
        <v>595</v>
      </c>
      <c r="QJ5" s="551" t="s">
        <v>596</v>
      </c>
      <c r="QK5" s="551" t="s">
        <v>597</v>
      </c>
      <c r="QL5" s="551" t="s">
        <v>598</v>
      </c>
      <c r="QM5" s="551" t="s">
        <v>599</v>
      </c>
      <c r="QN5" s="551" t="s">
        <v>600</v>
      </c>
      <c r="QO5" s="551" t="s">
        <v>601</v>
      </c>
      <c r="QP5" s="551" t="s">
        <v>602</v>
      </c>
      <c r="QQ5" s="551" t="s">
        <v>603</v>
      </c>
      <c r="QR5" s="551" t="s">
        <v>604</v>
      </c>
      <c r="QS5" s="551" t="s">
        <v>605</v>
      </c>
      <c r="QT5" s="551" t="s">
        <v>606</v>
      </c>
      <c r="QU5" s="551" t="s">
        <v>607</v>
      </c>
      <c r="QV5" s="551" t="s">
        <v>608</v>
      </c>
      <c r="QW5" s="551" t="s">
        <v>609</v>
      </c>
      <c r="QX5" s="551" t="s">
        <v>610</v>
      </c>
      <c r="QY5" s="551" t="s">
        <v>611</v>
      </c>
      <c r="QZ5" s="551" t="s">
        <v>612</v>
      </c>
      <c r="RA5" s="551" t="s">
        <v>613</v>
      </c>
      <c r="RB5" s="551" t="s">
        <v>614</v>
      </c>
      <c r="RC5" s="551" t="s">
        <v>615</v>
      </c>
      <c r="RD5" s="551" t="s">
        <v>616</v>
      </c>
      <c r="RE5" s="551" t="s">
        <v>617</v>
      </c>
      <c r="RF5" s="551" t="s">
        <v>618</v>
      </c>
      <c r="RG5" s="551" t="s">
        <v>619</v>
      </c>
      <c r="RH5" s="551" t="s">
        <v>620</v>
      </c>
      <c r="RI5" s="551" t="s">
        <v>621</v>
      </c>
      <c r="RJ5" s="551" t="s">
        <v>622</v>
      </c>
      <c r="RK5" s="551" t="s">
        <v>623</v>
      </c>
      <c r="RL5" s="551" t="s">
        <v>624</v>
      </c>
      <c r="RM5" s="551" t="s">
        <v>625</v>
      </c>
      <c r="RN5" s="551" t="s">
        <v>626</v>
      </c>
      <c r="RO5" s="551" t="s">
        <v>627</v>
      </c>
      <c r="RP5" s="551" t="s">
        <v>628</v>
      </c>
      <c r="RQ5" s="551" t="s">
        <v>629</v>
      </c>
      <c r="RR5" s="551" t="s">
        <v>630</v>
      </c>
      <c r="RS5" s="551" t="s">
        <v>631</v>
      </c>
      <c r="RT5" s="551" t="s">
        <v>632</v>
      </c>
      <c r="RU5" s="551" t="s">
        <v>633</v>
      </c>
      <c r="RV5" s="551" t="s">
        <v>634</v>
      </c>
      <c r="RW5" s="551" t="s">
        <v>635</v>
      </c>
      <c r="RX5" s="551" t="s">
        <v>636</v>
      </c>
      <c r="RY5" s="551" t="s">
        <v>637</v>
      </c>
      <c r="RZ5" s="551" t="s">
        <v>638</v>
      </c>
      <c r="SA5" s="551" t="s">
        <v>639</v>
      </c>
      <c r="SB5" s="551" t="s">
        <v>640</v>
      </c>
      <c r="SC5" s="551" t="s">
        <v>641</v>
      </c>
      <c r="SD5" s="551" t="s">
        <v>642</v>
      </c>
      <c r="SE5" s="551" t="s">
        <v>643</v>
      </c>
      <c r="SF5" s="551" t="s">
        <v>644</v>
      </c>
      <c r="SG5" s="551" t="s">
        <v>645</v>
      </c>
      <c r="SH5" s="551" t="s">
        <v>646</v>
      </c>
      <c r="SI5" s="551" t="s">
        <v>647</v>
      </c>
      <c r="SJ5" s="551" t="s">
        <v>648</v>
      </c>
      <c r="SK5" s="551" t="s">
        <v>649</v>
      </c>
      <c r="SL5" s="551" t="s">
        <v>650</v>
      </c>
      <c r="SM5" s="551" t="s">
        <v>651</v>
      </c>
      <c r="SN5" s="551" t="s">
        <v>652</v>
      </c>
      <c r="SO5" s="551" t="s">
        <v>653</v>
      </c>
      <c r="SP5" s="551" t="s">
        <v>654</v>
      </c>
      <c r="SQ5" s="551" t="s">
        <v>655</v>
      </c>
      <c r="SR5" s="551" t="s">
        <v>656</v>
      </c>
      <c r="SS5" s="551" t="s">
        <v>657</v>
      </c>
      <c r="ST5" s="551" t="s">
        <v>658</v>
      </c>
      <c r="SU5" s="551" t="s">
        <v>659</v>
      </c>
      <c r="SV5" s="551" t="s">
        <v>660</v>
      </c>
      <c r="SW5" s="551" t="s">
        <v>661</v>
      </c>
      <c r="SX5" s="551" t="s">
        <v>662</v>
      </c>
      <c r="SY5" s="551" t="s">
        <v>663</v>
      </c>
      <c r="SZ5" s="551" t="s">
        <v>664</v>
      </c>
      <c r="TA5" s="551" t="s">
        <v>665</v>
      </c>
      <c r="TB5" s="551" t="s">
        <v>666</v>
      </c>
      <c r="TC5" s="551" t="s">
        <v>667</v>
      </c>
      <c r="TD5" s="551" t="s">
        <v>668</v>
      </c>
      <c r="TE5" s="551" t="s">
        <v>669</v>
      </c>
      <c r="TF5" s="551" t="s">
        <v>670</v>
      </c>
      <c r="TG5" s="551" t="s">
        <v>671</v>
      </c>
      <c r="TH5" s="551" t="s">
        <v>672</v>
      </c>
      <c r="TI5" s="551" t="s">
        <v>673</v>
      </c>
      <c r="TJ5" s="551" t="s">
        <v>674</v>
      </c>
      <c r="TK5" s="551" t="s">
        <v>675</v>
      </c>
      <c r="TL5" s="551" t="s">
        <v>676</v>
      </c>
      <c r="TM5" s="551" t="s">
        <v>677</v>
      </c>
      <c r="TN5" s="551" t="s">
        <v>678</v>
      </c>
      <c r="TO5" s="551" t="s">
        <v>679</v>
      </c>
      <c r="TP5" s="551" t="s">
        <v>680</v>
      </c>
      <c r="TQ5" s="551" t="s">
        <v>681</v>
      </c>
      <c r="TR5" s="551" t="s">
        <v>682</v>
      </c>
      <c r="TS5" s="551" t="s">
        <v>683</v>
      </c>
      <c r="TT5" s="551" t="s">
        <v>684</v>
      </c>
      <c r="TU5" s="551" t="s">
        <v>685</v>
      </c>
      <c r="TV5" s="551" t="s">
        <v>686</v>
      </c>
      <c r="TW5" s="551" t="s">
        <v>687</v>
      </c>
      <c r="TX5" s="551" t="s">
        <v>688</v>
      </c>
      <c r="TY5" s="551" t="s">
        <v>689</v>
      </c>
      <c r="TZ5" s="551" t="s">
        <v>690</v>
      </c>
      <c r="UA5" s="551" t="s">
        <v>691</v>
      </c>
      <c r="UB5" s="551" t="s">
        <v>692</v>
      </c>
      <c r="UC5" s="551" t="s">
        <v>693</v>
      </c>
      <c r="UD5" s="551" t="s">
        <v>694</v>
      </c>
      <c r="UE5" s="551" t="s">
        <v>695</v>
      </c>
      <c r="UF5" s="551" t="s">
        <v>696</v>
      </c>
      <c r="UG5" s="551" t="s">
        <v>697</v>
      </c>
      <c r="UH5" s="551" t="s">
        <v>698</v>
      </c>
      <c r="UI5" s="551" t="s">
        <v>699</v>
      </c>
      <c r="UJ5" s="551" t="s">
        <v>700</v>
      </c>
      <c r="UK5" s="551" t="s">
        <v>701</v>
      </c>
      <c r="UL5" s="551" t="s">
        <v>702</v>
      </c>
      <c r="UM5" s="551" t="s">
        <v>703</v>
      </c>
      <c r="UN5" s="551" t="s">
        <v>704</v>
      </c>
      <c r="UO5" s="551" t="s">
        <v>705</v>
      </c>
      <c r="UP5" s="551" t="s">
        <v>706</v>
      </c>
      <c r="UQ5" s="551" t="s">
        <v>707</v>
      </c>
      <c r="UR5" s="551" t="s">
        <v>708</v>
      </c>
      <c r="US5" s="551" t="s">
        <v>709</v>
      </c>
      <c r="UT5" s="551" t="s">
        <v>710</v>
      </c>
      <c r="UU5" s="551" t="s">
        <v>711</v>
      </c>
      <c r="UV5" s="551" t="s">
        <v>712</v>
      </c>
      <c r="UW5" s="551" t="s">
        <v>713</v>
      </c>
      <c r="UX5" s="551" t="s">
        <v>714</v>
      </c>
      <c r="UY5" s="551" t="s">
        <v>715</v>
      </c>
      <c r="UZ5" s="551" t="s">
        <v>716</v>
      </c>
      <c r="VA5" s="551" t="s">
        <v>717</v>
      </c>
      <c r="VB5" s="551" t="s">
        <v>718</v>
      </c>
      <c r="VC5" s="551" t="s">
        <v>719</v>
      </c>
      <c r="VD5" s="551" t="s">
        <v>720</v>
      </c>
      <c r="VE5" s="551" t="s">
        <v>721</v>
      </c>
      <c r="VF5" s="551" t="s">
        <v>722</v>
      </c>
      <c r="VG5" s="551" t="s">
        <v>723</v>
      </c>
      <c r="VH5" s="551" t="s">
        <v>724</v>
      </c>
      <c r="VI5" s="551" t="s">
        <v>725</v>
      </c>
      <c r="VJ5" s="551" t="s">
        <v>726</v>
      </c>
      <c r="VK5" s="551" t="s">
        <v>727</v>
      </c>
      <c r="VL5" s="551" t="s">
        <v>728</v>
      </c>
      <c r="VM5" s="551" t="s">
        <v>729</v>
      </c>
      <c r="VN5" s="551" t="s">
        <v>730</v>
      </c>
      <c r="VO5" s="551" t="s">
        <v>731</v>
      </c>
      <c r="VP5" s="551" t="s">
        <v>732</v>
      </c>
      <c r="VQ5" s="551" t="s">
        <v>733</v>
      </c>
      <c r="VR5" s="551" t="s">
        <v>734</v>
      </c>
      <c r="VS5" s="551" t="s">
        <v>735</v>
      </c>
      <c r="VT5" s="551" t="s">
        <v>736</v>
      </c>
      <c r="VU5" s="551" t="s">
        <v>737</v>
      </c>
      <c r="VV5" s="551" t="s">
        <v>738</v>
      </c>
      <c r="VW5" s="551" t="s">
        <v>739</v>
      </c>
      <c r="VX5" s="551" t="s">
        <v>740</v>
      </c>
      <c r="VY5" s="551" t="s">
        <v>741</v>
      </c>
      <c r="VZ5" s="551" t="s">
        <v>742</v>
      </c>
      <c r="WA5" s="551" t="s">
        <v>743</v>
      </c>
      <c r="WB5" s="551" t="s">
        <v>744</v>
      </c>
      <c r="WC5" s="551" t="s">
        <v>745</v>
      </c>
      <c r="WD5" s="551" t="s">
        <v>746</v>
      </c>
      <c r="WE5" s="551" t="s">
        <v>747</v>
      </c>
      <c r="WF5" s="551" t="s">
        <v>748</v>
      </c>
      <c r="WG5" s="551" t="s">
        <v>749</v>
      </c>
      <c r="WH5" s="551" t="s">
        <v>750</v>
      </c>
      <c r="WI5" s="551" t="s">
        <v>751</v>
      </c>
      <c r="WJ5" s="551" t="s">
        <v>752</v>
      </c>
      <c r="WK5" s="551" t="s">
        <v>753</v>
      </c>
      <c r="WL5" s="551" t="s">
        <v>754</v>
      </c>
      <c r="WM5" s="551" t="s">
        <v>755</v>
      </c>
      <c r="WN5" s="551" t="s">
        <v>756</v>
      </c>
      <c r="WO5" s="551" t="s">
        <v>757</v>
      </c>
      <c r="WP5" s="551" t="s">
        <v>758</v>
      </c>
      <c r="WQ5" s="551" t="s">
        <v>759</v>
      </c>
      <c r="WR5" s="551" t="s">
        <v>760</v>
      </c>
      <c r="WS5" s="551" t="s">
        <v>761</v>
      </c>
      <c r="WT5" s="551" t="s">
        <v>762</v>
      </c>
      <c r="WU5" s="551" t="s">
        <v>763</v>
      </c>
      <c r="WV5" s="551" t="s">
        <v>764</v>
      </c>
      <c r="WW5" s="551" t="s">
        <v>765</v>
      </c>
      <c r="WX5" s="551" t="s">
        <v>766</v>
      </c>
      <c r="WY5" s="551" t="s">
        <v>767</v>
      </c>
      <c r="WZ5" s="551" t="s">
        <v>768</v>
      </c>
      <c r="XA5" s="551" t="s">
        <v>769</v>
      </c>
      <c r="XB5" s="551" t="s">
        <v>770</v>
      </c>
      <c r="XC5" s="551" t="s">
        <v>771</v>
      </c>
      <c r="XD5" s="551" t="s">
        <v>772</v>
      </c>
      <c r="XE5" s="551" t="s">
        <v>773</v>
      </c>
      <c r="XF5" s="551" t="s">
        <v>774</v>
      </c>
      <c r="XG5" s="551" t="s">
        <v>775</v>
      </c>
      <c r="XH5" s="551" t="s">
        <v>776</v>
      </c>
      <c r="XI5" s="551" t="s">
        <v>777</v>
      </c>
      <c r="XJ5" s="551" t="s">
        <v>778</v>
      </c>
      <c r="XK5" s="551" t="s">
        <v>779</v>
      </c>
      <c r="XL5" s="551" t="s">
        <v>780</v>
      </c>
      <c r="XM5" s="551" t="s">
        <v>781</v>
      </c>
      <c r="XN5" s="551" t="s">
        <v>782</v>
      </c>
      <c r="XO5" s="551" t="s">
        <v>783</v>
      </c>
      <c r="XP5" s="551" t="s">
        <v>784</v>
      </c>
      <c r="XQ5" s="551" t="s">
        <v>785</v>
      </c>
      <c r="XR5" s="551" t="s">
        <v>786</v>
      </c>
      <c r="XS5" s="551" t="s">
        <v>787</v>
      </c>
      <c r="XT5" s="551" t="s">
        <v>788</v>
      </c>
      <c r="XU5" s="551" t="s">
        <v>789</v>
      </c>
      <c r="XV5" s="551" t="s">
        <v>790</v>
      </c>
      <c r="XW5" s="551" t="s">
        <v>791</v>
      </c>
      <c r="XX5" s="551" t="s">
        <v>792</v>
      </c>
      <c r="XY5" s="551" t="s">
        <v>793</v>
      </c>
      <c r="XZ5" s="551" t="s">
        <v>794</v>
      </c>
      <c r="YA5" s="551" t="s">
        <v>795</v>
      </c>
      <c r="YB5" s="551" t="s">
        <v>796</v>
      </c>
      <c r="YC5" s="551" t="s">
        <v>797</v>
      </c>
      <c r="YD5" s="551" t="s">
        <v>798</v>
      </c>
      <c r="YE5" s="551" t="s">
        <v>799</v>
      </c>
      <c r="YF5" s="551" t="s">
        <v>800</v>
      </c>
      <c r="YG5" s="551" t="s">
        <v>801</v>
      </c>
      <c r="YH5" s="551" t="s">
        <v>802</v>
      </c>
      <c r="YI5" s="551" t="s">
        <v>803</v>
      </c>
      <c r="YJ5" s="551" t="s">
        <v>804</v>
      </c>
      <c r="YK5" s="551" t="s">
        <v>805</v>
      </c>
      <c r="YL5" s="551" t="s">
        <v>806</v>
      </c>
      <c r="YM5" s="551" t="s">
        <v>807</v>
      </c>
      <c r="YN5" s="551" t="s">
        <v>808</v>
      </c>
      <c r="YO5" s="551" t="s">
        <v>809</v>
      </c>
      <c r="YP5" s="551" t="s">
        <v>810</v>
      </c>
      <c r="YQ5" s="551" t="s">
        <v>811</v>
      </c>
      <c r="YR5" s="551" t="s">
        <v>812</v>
      </c>
      <c r="YS5" s="551" t="s">
        <v>813</v>
      </c>
      <c r="YT5" s="551" t="s">
        <v>814</v>
      </c>
      <c r="YU5" s="551" t="s">
        <v>815</v>
      </c>
      <c r="YV5" s="551" t="s">
        <v>816</v>
      </c>
      <c r="YW5" s="551" t="s">
        <v>817</v>
      </c>
      <c r="YX5" s="551" t="s">
        <v>818</v>
      </c>
      <c r="YY5" s="551" t="s">
        <v>819</v>
      </c>
      <c r="YZ5" s="551" t="s">
        <v>820</v>
      </c>
      <c r="ZA5" s="551" t="s">
        <v>821</v>
      </c>
      <c r="ZB5" s="551" t="s">
        <v>822</v>
      </c>
      <c r="ZC5" s="551" t="s">
        <v>823</v>
      </c>
      <c r="ZD5" s="551" t="s">
        <v>824</v>
      </c>
      <c r="ZE5" s="551" t="s">
        <v>825</v>
      </c>
      <c r="ZF5" s="551" t="s">
        <v>826</v>
      </c>
      <c r="ZG5" s="551" t="s">
        <v>827</v>
      </c>
      <c r="ZH5" s="551" t="s">
        <v>828</v>
      </c>
      <c r="ZI5" s="551" t="s">
        <v>829</v>
      </c>
      <c r="ZJ5" s="551" t="s">
        <v>830</v>
      </c>
      <c r="ZK5" s="551" t="s">
        <v>831</v>
      </c>
      <c r="ZL5" s="551" t="s">
        <v>832</v>
      </c>
      <c r="ZM5" s="551" t="s">
        <v>833</v>
      </c>
      <c r="ZN5" s="551" t="s">
        <v>834</v>
      </c>
      <c r="ZO5" s="551" t="s">
        <v>835</v>
      </c>
      <c r="ZP5" s="551" t="s">
        <v>836</v>
      </c>
      <c r="ZQ5" s="551" t="s">
        <v>837</v>
      </c>
      <c r="ZR5" s="551" t="s">
        <v>838</v>
      </c>
      <c r="ZS5" s="551" t="s">
        <v>839</v>
      </c>
      <c r="ZT5" s="551" t="s">
        <v>840</v>
      </c>
      <c r="ZU5" s="551" t="s">
        <v>841</v>
      </c>
      <c r="ZV5" s="551" t="s">
        <v>842</v>
      </c>
      <c r="ZW5" s="551" t="s">
        <v>843</v>
      </c>
      <c r="ZX5" s="551" t="s">
        <v>844</v>
      </c>
      <c r="ZY5" s="551" t="s">
        <v>845</v>
      </c>
      <c r="ZZ5" s="551" t="s">
        <v>846</v>
      </c>
      <c r="AAA5" s="551" t="s">
        <v>847</v>
      </c>
      <c r="AAB5" s="551" t="s">
        <v>848</v>
      </c>
      <c r="AAC5" s="551" t="s">
        <v>849</v>
      </c>
      <c r="AAD5" s="551" t="s">
        <v>850</v>
      </c>
      <c r="AAE5" s="551" t="s">
        <v>851</v>
      </c>
      <c r="AAF5" s="551" t="s">
        <v>852</v>
      </c>
      <c r="AAG5" s="551" t="s">
        <v>853</v>
      </c>
      <c r="AAH5" s="551" t="s">
        <v>854</v>
      </c>
      <c r="AAI5" s="551" t="s">
        <v>855</v>
      </c>
      <c r="AAJ5" s="551" t="s">
        <v>856</v>
      </c>
      <c r="AAK5" s="551" t="s">
        <v>857</v>
      </c>
      <c r="AAL5" s="551" t="s">
        <v>858</v>
      </c>
      <c r="AAM5" s="551" t="s">
        <v>859</v>
      </c>
      <c r="AAN5" s="551" t="s">
        <v>860</v>
      </c>
      <c r="AAO5" s="551" t="s">
        <v>861</v>
      </c>
      <c r="AAP5" s="551" t="s">
        <v>862</v>
      </c>
      <c r="AAQ5" s="551" t="s">
        <v>863</v>
      </c>
      <c r="AAR5" s="551" t="s">
        <v>864</v>
      </c>
      <c r="AAS5" s="551" t="s">
        <v>865</v>
      </c>
      <c r="AAT5" s="551" t="s">
        <v>866</v>
      </c>
      <c r="AAU5" s="551" t="s">
        <v>867</v>
      </c>
      <c r="AAV5" s="551" t="s">
        <v>868</v>
      </c>
      <c r="AAW5" s="551" t="s">
        <v>869</v>
      </c>
      <c r="AAX5" s="551" t="s">
        <v>870</v>
      </c>
      <c r="AAY5" s="551" t="s">
        <v>871</v>
      </c>
      <c r="AAZ5" s="551" t="s">
        <v>872</v>
      </c>
      <c r="ABA5" s="551" t="s">
        <v>873</v>
      </c>
      <c r="ABB5" s="551" t="s">
        <v>874</v>
      </c>
      <c r="ABC5" s="551" t="s">
        <v>875</v>
      </c>
      <c r="ABD5" s="551" t="s">
        <v>876</v>
      </c>
      <c r="ABE5" s="551" t="s">
        <v>877</v>
      </c>
      <c r="ABF5" s="551" t="s">
        <v>878</v>
      </c>
      <c r="ABG5" s="551" t="s">
        <v>879</v>
      </c>
      <c r="ABH5" s="551" t="s">
        <v>880</v>
      </c>
      <c r="ABI5" s="551" t="s">
        <v>881</v>
      </c>
      <c r="ABJ5" s="551" t="s">
        <v>882</v>
      </c>
      <c r="ABK5" s="551" t="s">
        <v>883</v>
      </c>
      <c r="ABL5" s="551" t="s">
        <v>884</v>
      </c>
      <c r="ABM5" s="551" t="s">
        <v>885</v>
      </c>
      <c r="ABN5" s="551" t="s">
        <v>886</v>
      </c>
      <c r="ABO5" s="551" t="s">
        <v>887</v>
      </c>
      <c r="ABP5" s="551" t="s">
        <v>888</v>
      </c>
      <c r="ABQ5" s="551" t="s">
        <v>889</v>
      </c>
      <c r="ABR5" s="551" t="s">
        <v>890</v>
      </c>
      <c r="ABS5" s="551" t="s">
        <v>891</v>
      </c>
      <c r="ABT5" s="551" t="s">
        <v>892</v>
      </c>
      <c r="ABU5" s="551" t="s">
        <v>893</v>
      </c>
      <c r="ABV5" s="551" t="s">
        <v>894</v>
      </c>
      <c r="ABW5" s="551" t="s">
        <v>895</v>
      </c>
      <c r="ABX5" s="551" t="s">
        <v>896</v>
      </c>
      <c r="ABY5" s="551" t="s">
        <v>897</v>
      </c>
      <c r="ABZ5" s="551" t="s">
        <v>898</v>
      </c>
      <c r="ACA5" s="551" t="s">
        <v>899</v>
      </c>
      <c r="ACB5" s="551" t="s">
        <v>900</v>
      </c>
      <c r="ACC5" s="551" t="s">
        <v>901</v>
      </c>
      <c r="ACD5" s="551" t="s">
        <v>902</v>
      </c>
      <c r="ACE5" s="551" t="s">
        <v>903</v>
      </c>
      <c r="ACF5" s="551" t="s">
        <v>904</v>
      </c>
      <c r="ACG5" s="551" t="s">
        <v>905</v>
      </c>
      <c r="ACH5" s="551" t="s">
        <v>906</v>
      </c>
      <c r="ACI5" s="551" t="s">
        <v>907</v>
      </c>
      <c r="ACJ5" s="551" t="s">
        <v>908</v>
      </c>
      <c r="ACK5" s="551" t="s">
        <v>909</v>
      </c>
      <c r="ACL5" s="551" t="s">
        <v>910</v>
      </c>
      <c r="ACM5" s="551" t="s">
        <v>911</v>
      </c>
      <c r="ACN5" s="551" t="s">
        <v>912</v>
      </c>
      <c r="ACO5" s="551" t="s">
        <v>913</v>
      </c>
      <c r="ACP5" s="551" t="s">
        <v>914</v>
      </c>
      <c r="ACQ5" s="551" t="s">
        <v>915</v>
      </c>
      <c r="ACR5" s="551" t="s">
        <v>916</v>
      </c>
      <c r="ACS5" s="551" t="s">
        <v>917</v>
      </c>
      <c r="ACT5" s="551" t="s">
        <v>918</v>
      </c>
      <c r="ACU5" s="551" t="s">
        <v>919</v>
      </c>
      <c r="ACV5" s="551" t="s">
        <v>920</v>
      </c>
      <c r="ACW5" s="551" t="s">
        <v>921</v>
      </c>
      <c r="ACX5" s="551" t="s">
        <v>922</v>
      </c>
      <c r="ACY5" s="551" t="s">
        <v>923</v>
      </c>
      <c r="ACZ5" s="551" t="s">
        <v>924</v>
      </c>
      <c r="ADA5" s="551" t="s">
        <v>925</v>
      </c>
      <c r="ADB5" s="551" t="s">
        <v>926</v>
      </c>
      <c r="ADC5" s="551" t="s">
        <v>927</v>
      </c>
      <c r="ADD5" s="551" t="s">
        <v>928</v>
      </c>
      <c r="ADE5" s="551" t="s">
        <v>929</v>
      </c>
      <c r="ADF5" s="551" t="s">
        <v>930</v>
      </c>
      <c r="ADG5" s="551" t="s">
        <v>931</v>
      </c>
      <c r="ADH5" s="551" t="s">
        <v>932</v>
      </c>
      <c r="ADI5" s="551" t="s">
        <v>933</v>
      </c>
      <c r="ADJ5" s="551" t="s">
        <v>934</v>
      </c>
      <c r="ADK5" s="551" t="s">
        <v>935</v>
      </c>
      <c r="ADL5" s="551" t="s">
        <v>936</v>
      </c>
      <c r="ADM5" s="551" t="s">
        <v>937</v>
      </c>
      <c r="ADN5" s="551" t="s">
        <v>938</v>
      </c>
      <c r="ADO5" s="551" t="s">
        <v>939</v>
      </c>
      <c r="ADP5" s="551" t="s">
        <v>940</v>
      </c>
      <c r="ADQ5" s="551" t="s">
        <v>941</v>
      </c>
      <c r="ADR5" s="551" t="s">
        <v>942</v>
      </c>
      <c r="ADS5" s="551" t="s">
        <v>943</v>
      </c>
      <c r="ADT5" s="551" t="s">
        <v>944</v>
      </c>
      <c r="ADU5" s="551" t="s">
        <v>945</v>
      </c>
      <c r="ADV5" s="551" t="s">
        <v>946</v>
      </c>
      <c r="ADW5" s="551" t="s">
        <v>947</v>
      </c>
      <c r="ADX5" s="551" t="s">
        <v>948</v>
      </c>
      <c r="ADY5" s="551" t="s">
        <v>949</v>
      </c>
      <c r="ADZ5" s="551" t="s">
        <v>950</v>
      </c>
      <c r="AEA5" s="551" t="s">
        <v>951</v>
      </c>
      <c r="AEB5" s="551" t="s">
        <v>952</v>
      </c>
      <c r="AEC5" s="551" t="s">
        <v>953</v>
      </c>
      <c r="AED5" s="551" t="s">
        <v>954</v>
      </c>
      <c r="AEE5" s="551" t="s">
        <v>955</v>
      </c>
      <c r="AEF5" s="551" t="s">
        <v>956</v>
      </c>
      <c r="AEG5" s="551" t="s">
        <v>957</v>
      </c>
      <c r="AEH5" s="551" t="s">
        <v>958</v>
      </c>
      <c r="AEI5" s="551" t="s">
        <v>959</v>
      </c>
      <c r="AEJ5" s="551" t="s">
        <v>960</v>
      </c>
      <c r="AEK5" s="551" t="s">
        <v>961</v>
      </c>
      <c r="AEL5" s="551" t="s">
        <v>962</v>
      </c>
      <c r="AEM5" s="551" t="s">
        <v>963</v>
      </c>
      <c r="AEN5" s="551" t="s">
        <v>964</v>
      </c>
      <c r="AEO5" s="551" t="s">
        <v>965</v>
      </c>
      <c r="AEP5" s="551" t="s">
        <v>966</v>
      </c>
      <c r="AEQ5" s="551" t="s">
        <v>967</v>
      </c>
      <c r="AER5" s="551" t="s">
        <v>968</v>
      </c>
      <c r="AES5" s="551" t="s">
        <v>969</v>
      </c>
      <c r="AET5" s="551" t="s">
        <v>970</v>
      </c>
      <c r="AEU5" s="551" t="s">
        <v>971</v>
      </c>
      <c r="AEV5" s="551" t="s">
        <v>972</v>
      </c>
      <c r="AEW5" s="551" t="s">
        <v>973</v>
      </c>
      <c r="AEX5" s="551" t="s">
        <v>974</v>
      </c>
      <c r="AEY5" s="551" t="s">
        <v>975</v>
      </c>
      <c r="AEZ5" s="551" t="s">
        <v>976</v>
      </c>
      <c r="AFA5" s="551" t="s">
        <v>977</v>
      </c>
      <c r="AFB5" s="551" t="s">
        <v>978</v>
      </c>
      <c r="AFC5" s="551" t="s">
        <v>979</v>
      </c>
      <c r="AFD5" s="551" t="s">
        <v>980</v>
      </c>
      <c r="AFE5" s="551" t="s">
        <v>981</v>
      </c>
      <c r="AFF5" s="551" t="s">
        <v>982</v>
      </c>
      <c r="AFG5" s="551" t="s">
        <v>983</v>
      </c>
      <c r="AFH5" s="551" t="s">
        <v>984</v>
      </c>
      <c r="AFI5" s="551" t="s">
        <v>985</v>
      </c>
      <c r="AFJ5" s="551" t="s">
        <v>986</v>
      </c>
      <c r="AFK5" s="551" t="s">
        <v>987</v>
      </c>
      <c r="AFL5" s="551" t="s">
        <v>988</v>
      </c>
      <c r="AFM5" s="551" t="s">
        <v>989</v>
      </c>
      <c r="AFN5" s="551" t="s">
        <v>990</v>
      </c>
      <c r="AFO5" s="551" t="s">
        <v>991</v>
      </c>
      <c r="AFP5" s="551" t="s">
        <v>992</v>
      </c>
      <c r="AFQ5" s="551" t="s">
        <v>993</v>
      </c>
      <c r="AFR5" s="551" t="s">
        <v>994</v>
      </c>
      <c r="AFS5" s="551" t="s">
        <v>995</v>
      </c>
      <c r="AFT5" s="551" t="s">
        <v>996</v>
      </c>
      <c r="AFU5" s="551" t="s">
        <v>997</v>
      </c>
      <c r="AFV5" s="551" t="s">
        <v>998</v>
      </c>
      <c r="AFW5" s="551" t="s">
        <v>999</v>
      </c>
      <c r="AFX5" s="551" t="s">
        <v>1000</v>
      </c>
      <c r="AFY5" s="551" t="s">
        <v>1001</v>
      </c>
      <c r="AFZ5" s="551" t="s">
        <v>1002</v>
      </c>
      <c r="AGA5" s="551" t="s">
        <v>1003</v>
      </c>
      <c r="AGB5" s="551" t="s">
        <v>1004</v>
      </c>
      <c r="AGC5" s="551" t="s">
        <v>1005</v>
      </c>
      <c r="AGD5" s="551" t="s">
        <v>1006</v>
      </c>
      <c r="AGE5" s="551" t="s">
        <v>1007</v>
      </c>
      <c r="AGF5" s="551" t="s">
        <v>1008</v>
      </c>
      <c r="AGG5" s="551" t="s">
        <v>1009</v>
      </c>
      <c r="AGH5" s="551" t="s">
        <v>1010</v>
      </c>
      <c r="AGI5" s="551" t="s">
        <v>1011</v>
      </c>
      <c r="AGJ5" s="551" t="s">
        <v>1012</v>
      </c>
      <c r="AGK5" s="551" t="s">
        <v>1013</v>
      </c>
      <c r="AGL5" s="551" t="s">
        <v>1014</v>
      </c>
      <c r="AGM5" s="551" t="s">
        <v>1015</v>
      </c>
      <c r="AGN5" s="551" t="s">
        <v>1016</v>
      </c>
      <c r="AGO5" s="551" t="s">
        <v>1017</v>
      </c>
      <c r="AGP5" s="551" t="s">
        <v>1018</v>
      </c>
      <c r="AGQ5" s="551" t="s">
        <v>1019</v>
      </c>
      <c r="AGR5" s="551" t="s">
        <v>1020</v>
      </c>
      <c r="AGS5" s="551" t="s">
        <v>1021</v>
      </c>
      <c r="AGT5" s="551" t="s">
        <v>1022</v>
      </c>
      <c r="AGU5" s="551" t="s">
        <v>1023</v>
      </c>
      <c r="AGV5" s="551" t="s">
        <v>1024</v>
      </c>
      <c r="AGW5" s="551" t="s">
        <v>1025</v>
      </c>
      <c r="AGX5" s="551" t="s">
        <v>1026</v>
      </c>
      <c r="AGY5" s="551" t="s">
        <v>1027</v>
      </c>
      <c r="AGZ5" s="551" t="s">
        <v>1028</v>
      </c>
      <c r="AHA5" s="551" t="s">
        <v>1029</v>
      </c>
      <c r="AHB5" s="551" t="s">
        <v>1030</v>
      </c>
      <c r="AHC5" s="551" t="s">
        <v>1031</v>
      </c>
      <c r="AHD5" s="551" t="s">
        <v>1032</v>
      </c>
      <c r="AHE5" s="551" t="s">
        <v>1033</v>
      </c>
      <c r="AHF5" s="551" t="s">
        <v>1034</v>
      </c>
      <c r="AHG5" s="551" t="s">
        <v>1035</v>
      </c>
      <c r="AHH5" s="551" t="s">
        <v>1036</v>
      </c>
      <c r="AHI5" s="551" t="s">
        <v>1037</v>
      </c>
      <c r="AHJ5" s="551" t="s">
        <v>1038</v>
      </c>
      <c r="AHK5" s="551" t="s">
        <v>1039</v>
      </c>
      <c r="AHL5" s="551" t="s">
        <v>1040</v>
      </c>
      <c r="AHM5" s="551" t="s">
        <v>1041</v>
      </c>
      <c r="AHN5" s="551" t="s">
        <v>1042</v>
      </c>
      <c r="AHO5" s="551" t="s">
        <v>1043</v>
      </c>
      <c r="AHP5" s="551" t="s">
        <v>1044</v>
      </c>
      <c r="AHQ5" s="551" t="s">
        <v>1045</v>
      </c>
      <c r="AHR5" s="551" t="s">
        <v>1046</v>
      </c>
      <c r="AHS5" s="551" t="s">
        <v>1047</v>
      </c>
      <c r="AHT5" s="551" t="s">
        <v>1048</v>
      </c>
      <c r="AHU5" s="551" t="s">
        <v>1049</v>
      </c>
      <c r="AHV5" s="551" t="s">
        <v>1050</v>
      </c>
      <c r="AHW5" s="551" t="s">
        <v>1051</v>
      </c>
      <c r="AHX5" s="551" t="s">
        <v>1052</v>
      </c>
      <c r="AHY5" s="551" t="s">
        <v>1053</v>
      </c>
      <c r="AHZ5" s="551" t="s">
        <v>1054</v>
      </c>
      <c r="AIA5" s="551" t="s">
        <v>1055</v>
      </c>
      <c r="AIB5" s="551" t="s">
        <v>1056</v>
      </c>
      <c r="AIC5" s="551" t="s">
        <v>1057</v>
      </c>
      <c r="AID5" s="551" t="s">
        <v>1058</v>
      </c>
      <c r="AIE5" s="551" t="s">
        <v>1059</v>
      </c>
      <c r="AIF5" s="551" t="s">
        <v>1060</v>
      </c>
      <c r="AIG5" s="551" t="s">
        <v>1061</v>
      </c>
      <c r="AIH5" s="551" t="s">
        <v>1062</v>
      </c>
      <c r="AII5" s="551" t="s">
        <v>1063</v>
      </c>
      <c r="AIJ5" s="551" t="s">
        <v>1064</v>
      </c>
      <c r="AIK5" s="551" t="s">
        <v>1065</v>
      </c>
      <c r="AIL5" s="551" t="s">
        <v>1066</v>
      </c>
      <c r="AIM5" s="551" t="s">
        <v>1067</v>
      </c>
      <c r="AIN5" s="551" t="s">
        <v>1068</v>
      </c>
      <c r="AIO5" s="551" t="s">
        <v>1069</v>
      </c>
      <c r="AIP5" s="551" t="s">
        <v>1070</v>
      </c>
      <c r="AIQ5" s="551" t="s">
        <v>1071</v>
      </c>
      <c r="AIR5" s="551" t="s">
        <v>1072</v>
      </c>
      <c r="AIS5" s="551" t="s">
        <v>1073</v>
      </c>
      <c r="AIT5" s="551" t="s">
        <v>1074</v>
      </c>
      <c r="AIU5" s="551" t="s">
        <v>1075</v>
      </c>
      <c r="AIV5" s="551" t="s">
        <v>1076</v>
      </c>
      <c r="AIW5" s="551" t="s">
        <v>1077</v>
      </c>
      <c r="AIX5" s="551" t="s">
        <v>1078</v>
      </c>
      <c r="AIY5" s="551" t="s">
        <v>1079</v>
      </c>
      <c r="AIZ5" s="551" t="s">
        <v>1080</v>
      </c>
      <c r="AJA5" s="551" t="s">
        <v>1081</v>
      </c>
      <c r="AJB5" s="551" t="s">
        <v>1082</v>
      </c>
      <c r="AJC5" s="551" t="s">
        <v>1083</v>
      </c>
      <c r="AJD5" s="551" t="s">
        <v>1084</v>
      </c>
      <c r="AJE5" s="551" t="s">
        <v>1085</v>
      </c>
      <c r="AJF5" s="551" t="s">
        <v>1086</v>
      </c>
      <c r="AJG5" s="551" t="s">
        <v>1087</v>
      </c>
      <c r="AJH5" s="551" t="s">
        <v>1088</v>
      </c>
      <c r="AJI5" s="551" t="s">
        <v>1089</v>
      </c>
      <c r="AJJ5" s="551" t="s">
        <v>1090</v>
      </c>
      <c r="AJK5" s="551" t="s">
        <v>1091</v>
      </c>
      <c r="AJL5" s="551" t="s">
        <v>1092</v>
      </c>
      <c r="AJM5" s="551" t="s">
        <v>1093</v>
      </c>
      <c r="AJN5" s="551" t="s">
        <v>1094</v>
      </c>
      <c r="AJO5" s="551" t="s">
        <v>1095</v>
      </c>
      <c r="AJP5" s="551" t="s">
        <v>1096</v>
      </c>
      <c r="AJQ5" s="551" t="s">
        <v>1097</v>
      </c>
      <c r="AJR5" s="551" t="s">
        <v>1098</v>
      </c>
      <c r="AJS5" s="551" t="s">
        <v>1099</v>
      </c>
      <c r="AJT5" s="551" t="s">
        <v>1100</v>
      </c>
      <c r="AJU5" s="551" t="s">
        <v>1101</v>
      </c>
      <c r="AJV5" s="551" t="s">
        <v>1102</v>
      </c>
      <c r="AJW5" s="551" t="s">
        <v>1103</v>
      </c>
      <c r="AJX5" s="551" t="s">
        <v>1104</v>
      </c>
      <c r="AJY5" s="551" t="s">
        <v>1105</v>
      </c>
      <c r="AJZ5" s="551" t="s">
        <v>1106</v>
      </c>
      <c r="AKA5" s="551" t="s">
        <v>1107</v>
      </c>
      <c r="AKB5" s="551" t="s">
        <v>1108</v>
      </c>
      <c r="AKC5" s="551" t="s">
        <v>1109</v>
      </c>
      <c r="AKD5" s="551" t="s">
        <v>1110</v>
      </c>
      <c r="AKE5" s="551" t="s">
        <v>1111</v>
      </c>
      <c r="AKF5" s="551" t="s">
        <v>1112</v>
      </c>
      <c r="AKG5" s="551" t="s">
        <v>1113</v>
      </c>
      <c r="AKH5" s="551" t="s">
        <v>1114</v>
      </c>
      <c r="AKI5" s="551" t="s">
        <v>1115</v>
      </c>
      <c r="AKJ5" s="551" t="s">
        <v>1116</v>
      </c>
      <c r="AKK5" s="551" t="s">
        <v>1117</v>
      </c>
      <c r="AKL5" s="551" t="s">
        <v>1118</v>
      </c>
      <c r="AKM5" s="551" t="s">
        <v>1119</v>
      </c>
      <c r="AKN5" s="551" t="s">
        <v>1120</v>
      </c>
      <c r="AKO5" s="551" t="s">
        <v>1121</v>
      </c>
      <c r="AKP5" s="551" t="s">
        <v>1122</v>
      </c>
      <c r="AKQ5" s="551" t="s">
        <v>1123</v>
      </c>
      <c r="AKR5" s="551" t="s">
        <v>1124</v>
      </c>
      <c r="AKS5" s="551" t="s">
        <v>1125</v>
      </c>
      <c r="AKT5" s="551" t="s">
        <v>1126</v>
      </c>
      <c r="AKU5" s="551" t="s">
        <v>1127</v>
      </c>
      <c r="AKV5" s="551" t="s">
        <v>1128</v>
      </c>
      <c r="AKW5" s="551" t="s">
        <v>1129</v>
      </c>
      <c r="AKX5" s="551" t="s">
        <v>1130</v>
      </c>
      <c r="AKY5" s="551" t="s">
        <v>1131</v>
      </c>
      <c r="AKZ5" s="551" t="s">
        <v>1132</v>
      </c>
      <c r="ALA5" s="551" t="s">
        <v>1133</v>
      </c>
      <c r="ALB5" s="551" t="s">
        <v>1134</v>
      </c>
      <c r="ALC5" s="551" t="s">
        <v>1135</v>
      </c>
      <c r="ALD5" s="551" t="s">
        <v>1136</v>
      </c>
      <c r="ALE5" s="551" t="s">
        <v>1137</v>
      </c>
      <c r="ALF5" s="551" t="s">
        <v>1138</v>
      </c>
      <c r="ALG5" s="551" t="s">
        <v>1139</v>
      </c>
      <c r="ALH5" s="551" t="s">
        <v>1140</v>
      </c>
      <c r="ALI5" s="551" t="s">
        <v>1141</v>
      </c>
      <c r="ALJ5" s="551" t="s">
        <v>1142</v>
      </c>
      <c r="ALK5" s="551" t="s">
        <v>1143</v>
      </c>
      <c r="ALL5" s="551" t="s">
        <v>1144</v>
      </c>
      <c r="ALM5" s="551" t="s">
        <v>1145</v>
      </c>
      <c r="ALN5" s="551" t="s">
        <v>1146</v>
      </c>
      <c r="ALO5" s="551" t="s">
        <v>1147</v>
      </c>
      <c r="ALP5" s="551" t="s">
        <v>1148</v>
      </c>
      <c r="ALQ5" s="551" t="s">
        <v>1149</v>
      </c>
      <c r="ALR5" s="551" t="s">
        <v>1150</v>
      </c>
      <c r="ALS5" s="551" t="s">
        <v>1151</v>
      </c>
      <c r="ALT5" s="551" t="s">
        <v>1152</v>
      </c>
      <c r="ALU5" s="551" t="s">
        <v>1153</v>
      </c>
      <c r="ALV5" s="551" t="s">
        <v>1154</v>
      </c>
      <c r="ALW5" s="551" t="s">
        <v>1155</v>
      </c>
      <c r="ALX5" s="551" t="s">
        <v>1156</v>
      </c>
      <c r="ALY5" s="551" t="s">
        <v>1157</v>
      </c>
      <c r="ALZ5" s="551" t="s">
        <v>1158</v>
      </c>
      <c r="AMA5" s="551" t="s">
        <v>1159</v>
      </c>
      <c r="AMB5" s="551" t="s">
        <v>1160</v>
      </c>
      <c r="AMC5" s="551" t="s">
        <v>1161</v>
      </c>
      <c r="AMD5" s="551" t="s">
        <v>1162</v>
      </c>
      <c r="AME5" s="551" t="s">
        <v>1163</v>
      </c>
      <c r="AMF5" s="551" t="s">
        <v>1164</v>
      </c>
      <c r="AMG5" s="551" t="s">
        <v>1165</v>
      </c>
      <c r="AMH5" s="551" t="s">
        <v>1166</v>
      </c>
      <c r="AMI5" s="551" t="s">
        <v>1167</v>
      </c>
      <c r="AMJ5" s="551" t="s">
        <v>1168</v>
      </c>
      <c r="AMK5" s="551" t="s">
        <v>1169</v>
      </c>
      <c r="AML5" s="551" t="s">
        <v>1170</v>
      </c>
      <c r="AMM5" s="551" t="s">
        <v>1171</v>
      </c>
      <c r="AMN5" s="551" t="s">
        <v>1172</v>
      </c>
      <c r="AMO5" s="551" t="s">
        <v>1173</v>
      </c>
      <c r="AMP5" s="551" t="s">
        <v>1174</v>
      </c>
      <c r="AMQ5" s="551" t="s">
        <v>1175</v>
      </c>
      <c r="AMR5" s="551" t="s">
        <v>1176</v>
      </c>
      <c r="AMS5" s="551" t="s">
        <v>1177</v>
      </c>
      <c r="AMT5" s="551" t="s">
        <v>1178</v>
      </c>
      <c r="AMU5" s="551" t="s">
        <v>1179</v>
      </c>
      <c r="AMV5" s="551" t="s">
        <v>1180</v>
      </c>
      <c r="AMW5" s="551" t="s">
        <v>1181</v>
      </c>
      <c r="AMX5" s="551" t="s">
        <v>1182</v>
      </c>
      <c r="AMY5" s="551" t="s">
        <v>1183</v>
      </c>
      <c r="AMZ5" s="551" t="s">
        <v>1184</v>
      </c>
      <c r="ANA5" s="551" t="s">
        <v>1185</v>
      </c>
      <c r="ANB5" s="551" t="s">
        <v>1186</v>
      </c>
      <c r="ANC5" s="551" t="s">
        <v>1187</v>
      </c>
      <c r="AND5" s="551" t="s">
        <v>1188</v>
      </c>
      <c r="ANE5" s="551" t="s">
        <v>1189</v>
      </c>
      <c r="ANF5" s="551" t="s">
        <v>1190</v>
      </c>
      <c r="ANG5" s="551" t="s">
        <v>1191</v>
      </c>
      <c r="ANH5" s="551" t="s">
        <v>1192</v>
      </c>
      <c r="ANI5" s="551" t="s">
        <v>1193</v>
      </c>
      <c r="ANJ5" s="551" t="s">
        <v>1194</v>
      </c>
      <c r="ANK5" s="551" t="s">
        <v>1195</v>
      </c>
      <c r="ANL5" s="551" t="s">
        <v>1196</v>
      </c>
      <c r="ANM5" s="551" t="s">
        <v>1197</v>
      </c>
      <c r="ANN5" s="551" t="s">
        <v>1198</v>
      </c>
      <c r="ANO5" s="551" t="s">
        <v>1199</v>
      </c>
      <c r="ANP5" s="551" t="s">
        <v>1200</v>
      </c>
      <c r="ANQ5" s="551" t="s">
        <v>1201</v>
      </c>
      <c r="ANR5" s="551" t="s">
        <v>1202</v>
      </c>
      <c r="ANS5" s="551" t="s">
        <v>1203</v>
      </c>
      <c r="ANT5" s="551" t="s">
        <v>1204</v>
      </c>
      <c r="ANU5" s="551" t="s">
        <v>1205</v>
      </c>
      <c r="ANV5" s="551" t="s">
        <v>1206</v>
      </c>
      <c r="ANW5" s="551" t="s">
        <v>1207</v>
      </c>
      <c r="ANX5" s="551" t="s">
        <v>1208</v>
      </c>
      <c r="ANY5" s="551" t="s">
        <v>1209</v>
      </c>
      <c r="ANZ5" s="551" t="s">
        <v>1210</v>
      </c>
      <c r="AOA5" s="551" t="s">
        <v>1211</v>
      </c>
      <c r="AOB5" s="551" t="s">
        <v>1212</v>
      </c>
      <c r="AOC5" s="551" t="s">
        <v>1213</v>
      </c>
      <c r="AOD5" s="551" t="s">
        <v>1214</v>
      </c>
      <c r="AOE5" s="551" t="s">
        <v>1215</v>
      </c>
      <c r="AOF5" s="551" t="s">
        <v>1216</v>
      </c>
      <c r="AOG5" s="551" t="s">
        <v>1217</v>
      </c>
      <c r="AOH5" s="551" t="s">
        <v>1218</v>
      </c>
      <c r="AOI5" s="551" t="s">
        <v>1219</v>
      </c>
      <c r="AOJ5" s="551" t="s">
        <v>1220</v>
      </c>
      <c r="AOK5" s="551" t="s">
        <v>1221</v>
      </c>
      <c r="AOL5" s="551" t="s">
        <v>1222</v>
      </c>
      <c r="AOM5" s="551" t="s">
        <v>1223</v>
      </c>
      <c r="AON5" s="551" t="s">
        <v>1224</v>
      </c>
      <c r="AOO5" s="551" t="s">
        <v>1225</v>
      </c>
      <c r="AOP5" s="551" t="s">
        <v>1226</v>
      </c>
      <c r="AOQ5" s="551" t="s">
        <v>1227</v>
      </c>
      <c r="AOR5" s="551" t="s">
        <v>1228</v>
      </c>
      <c r="AOS5" s="551" t="s">
        <v>1229</v>
      </c>
      <c r="AOT5" s="551" t="s">
        <v>1230</v>
      </c>
      <c r="AOU5" s="551" t="s">
        <v>1231</v>
      </c>
      <c r="AOV5" s="551" t="s">
        <v>1232</v>
      </c>
      <c r="AOW5" s="551" t="s">
        <v>1233</v>
      </c>
      <c r="AOX5" s="551" t="s">
        <v>1234</v>
      </c>
      <c r="AOY5" s="551" t="s">
        <v>1235</v>
      </c>
      <c r="AOZ5" s="551" t="s">
        <v>1236</v>
      </c>
      <c r="APA5" s="551" t="s">
        <v>1237</v>
      </c>
      <c r="APB5" s="551" t="s">
        <v>1238</v>
      </c>
      <c r="APC5" s="551" t="s">
        <v>1239</v>
      </c>
      <c r="APD5" s="551" t="s">
        <v>1240</v>
      </c>
      <c r="APE5" s="551" t="s">
        <v>1241</v>
      </c>
      <c r="APF5" s="551" t="s">
        <v>1242</v>
      </c>
      <c r="APG5" s="551" t="s">
        <v>1243</v>
      </c>
      <c r="APH5" s="551" t="s">
        <v>1244</v>
      </c>
      <c r="API5" s="551" t="s">
        <v>1245</v>
      </c>
      <c r="APJ5" s="551" t="s">
        <v>1246</v>
      </c>
      <c r="APK5" s="551" t="s">
        <v>1247</v>
      </c>
      <c r="APL5" s="551" t="s">
        <v>1248</v>
      </c>
      <c r="APM5" s="551" t="s">
        <v>1249</v>
      </c>
      <c r="APN5" s="551" t="s">
        <v>1250</v>
      </c>
      <c r="APO5" s="551" t="s">
        <v>1251</v>
      </c>
      <c r="APP5" s="551" t="s">
        <v>1252</v>
      </c>
      <c r="APQ5" s="551" t="s">
        <v>1253</v>
      </c>
      <c r="APR5" s="551" t="s">
        <v>1254</v>
      </c>
      <c r="APS5" s="551" t="s">
        <v>1255</v>
      </c>
      <c r="APT5" s="551" t="s">
        <v>1256</v>
      </c>
      <c r="APU5" s="551" t="s">
        <v>1257</v>
      </c>
      <c r="APV5" s="551" t="s">
        <v>1258</v>
      </c>
      <c r="APW5" s="551" t="s">
        <v>1259</v>
      </c>
      <c r="APX5" s="551" t="s">
        <v>1260</v>
      </c>
      <c r="APY5" s="551" t="s">
        <v>1261</v>
      </c>
      <c r="APZ5" s="551" t="s">
        <v>1262</v>
      </c>
      <c r="AQA5" s="551" t="s">
        <v>1263</v>
      </c>
      <c r="AQB5" s="551" t="s">
        <v>1264</v>
      </c>
      <c r="AQC5" s="551" t="s">
        <v>1265</v>
      </c>
      <c r="AQD5" s="551" t="s">
        <v>1266</v>
      </c>
      <c r="AQE5" s="551" t="s">
        <v>1267</v>
      </c>
      <c r="AQF5" s="551" t="s">
        <v>1268</v>
      </c>
      <c r="AQG5" s="551" t="s">
        <v>1269</v>
      </c>
      <c r="AQH5" s="551" t="s">
        <v>1270</v>
      </c>
      <c r="AQI5" s="551" t="s">
        <v>1271</v>
      </c>
      <c r="AQJ5" s="551" t="s">
        <v>1272</v>
      </c>
      <c r="AQK5" s="551" t="s">
        <v>1273</v>
      </c>
      <c r="AQL5" s="551" t="s">
        <v>1274</v>
      </c>
      <c r="AQM5" s="551" t="s">
        <v>1275</v>
      </c>
      <c r="AQN5" s="551" t="s">
        <v>1276</v>
      </c>
      <c r="AQO5" s="551" t="s">
        <v>1277</v>
      </c>
      <c r="AQP5" s="551" t="s">
        <v>1278</v>
      </c>
      <c r="AQQ5" s="551" t="s">
        <v>1279</v>
      </c>
      <c r="AQR5" s="551" t="s">
        <v>1280</v>
      </c>
      <c r="AQS5" s="551" t="s">
        <v>1281</v>
      </c>
      <c r="AQT5" s="551" t="s">
        <v>1282</v>
      </c>
      <c r="AQU5" s="551" t="s">
        <v>1283</v>
      </c>
      <c r="AQV5" s="551" t="s">
        <v>1284</v>
      </c>
      <c r="AQW5" s="551" t="s">
        <v>1285</v>
      </c>
      <c r="AQX5" s="551" t="s">
        <v>1286</v>
      </c>
      <c r="AQY5" s="551" t="s">
        <v>1287</v>
      </c>
      <c r="AQZ5" s="551" t="s">
        <v>1288</v>
      </c>
      <c r="ARA5" s="551" t="s">
        <v>1289</v>
      </c>
      <c r="ARB5" s="551" t="s">
        <v>1290</v>
      </c>
      <c r="ARC5" s="551" t="s">
        <v>1291</v>
      </c>
      <c r="ARD5" s="551" t="s">
        <v>1292</v>
      </c>
      <c r="ARE5" s="551" t="s">
        <v>1293</v>
      </c>
      <c r="ARF5" s="551" t="s">
        <v>1294</v>
      </c>
      <c r="ARG5" s="551" t="s">
        <v>1295</v>
      </c>
      <c r="ARH5" s="551" t="s">
        <v>1296</v>
      </c>
      <c r="ARI5" s="551" t="s">
        <v>1297</v>
      </c>
      <c r="ARJ5" s="551" t="s">
        <v>1298</v>
      </c>
      <c r="ARK5" s="551" t="s">
        <v>1299</v>
      </c>
      <c r="ARL5" s="551" t="s">
        <v>1300</v>
      </c>
      <c r="ARM5" s="551" t="s">
        <v>1301</v>
      </c>
      <c r="ARN5" s="551" t="s">
        <v>1302</v>
      </c>
      <c r="ARO5" s="551" t="s">
        <v>1303</v>
      </c>
      <c r="ARP5" s="551" t="s">
        <v>1304</v>
      </c>
      <c r="ARQ5" s="551" t="s">
        <v>1305</v>
      </c>
      <c r="ARR5" s="551" t="s">
        <v>1306</v>
      </c>
      <c r="ARS5" s="551" t="s">
        <v>1307</v>
      </c>
      <c r="ART5" s="551" t="s">
        <v>1308</v>
      </c>
      <c r="ARU5" s="551" t="s">
        <v>1309</v>
      </c>
      <c r="ARV5" s="551" t="s">
        <v>1310</v>
      </c>
      <c r="ARW5" s="551" t="s">
        <v>1311</v>
      </c>
      <c r="ARX5" s="551" t="s">
        <v>1312</v>
      </c>
      <c r="ARY5" s="551" t="s">
        <v>1313</v>
      </c>
      <c r="ARZ5" s="551" t="s">
        <v>1314</v>
      </c>
      <c r="ASA5" s="551" t="s">
        <v>1315</v>
      </c>
      <c r="ASB5" s="551" t="s">
        <v>1316</v>
      </c>
      <c r="ASC5" s="551" t="s">
        <v>1317</v>
      </c>
      <c r="ASD5" s="551" t="s">
        <v>1318</v>
      </c>
      <c r="ASE5" s="551" t="s">
        <v>1319</v>
      </c>
      <c r="ASF5" s="551" t="s">
        <v>1320</v>
      </c>
      <c r="ASG5" s="551" t="s">
        <v>1321</v>
      </c>
      <c r="ASH5" s="551" t="s">
        <v>1322</v>
      </c>
      <c r="ASI5" s="551" t="s">
        <v>1323</v>
      </c>
      <c r="ASJ5" s="551" t="s">
        <v>1324</v>
      </c>
      <c r="ASK5" s="551" t="s">
        <v>1325</v>
      </c>
      <c r="ASL5" s="551" t="s">
        <v>1326</v>
      </c>
      <c r="ASM5" s="551" t="s">
        <v>1327</v>
      </c>
      <c r="ASN5" s="551" t="s">
        <v>1328</v>
      </c>
      <c r="ASO5" s="551" t="s">
        <v>1329</v>
      </c>
      <c r="ASP5" s="551" t="s">
        <v>1330</v>
      </c>
      <c r="ASQ5" s="551" t="s">
        <v>1331</v>
      </c>
      <c r="ASR5" s="551" t="s">
        <v>1332</v>
      </c>
      <c r="ASS5" s="551" t="s">
        <v>1333</v>
      </c>
      <c r="AST5" s="551" t="s">
        <v>1334</v>
      </c>
      <c r="ASU5" s="551" t="s">
        <v>1335</v>
      </c>
      <c r="ASV5" s="551" t="s">
        <v>1336</v>
      </c>
      <c r="ASW5" s="551" t="s">
        <v>1337</v>
      </c>
      <c r="ASX5" s="551" t="s">
        <v>1338</v>
      </c>
      <c r="ASY5" s="551" t="s">
        <v>1339</v>
      </c>
      <c r="ASZ5" s="551" t="s">
        <v>1340</v>
      </c>
      <c r="ATA5" s="551" t="s">
        <v>1341</v>
      </c>
      <c r="ATB5" s="551" t="s">
        <v>1342</v>
      </c>
      <c r="ATC5" s="551" t="s">
        <v>1343</v>
      </c>
      <c r="ATD5" s="551" t="s">
        <v>1344</v>
      </c>
      <c r="ATE5" s="551" t="s">
        <v>1345</v>
      </c>
      <c r="ATF5" s="551" t="s">
        <v>1346</v>
      </c>
      <c r="ATG5" s="551" t="s">
        <v>1347</v>
      </c>
      <c r="ATH5" s="551" t="s">
        <v>1348</v>
      </c>
      <c r="ATI5" s="551" t="s">
        <v>1349</v>
      </c>
      <c r="ATJ5" s="551" t="s">
        <v>1350</v>
      </c>
      <c r="ATK5" s="551" t="s">
        <v>1351</v>
      </c>
      <c r="ATL5" s="551" t="s">
        <v>1352</v>
      </c>
      <c r="ATM5" s="551" t="s">
        <v>1353</v>
      </c>
      <c r="ATN5" s="551" t="s">
        <v>1354</v>
      </c>
      <c r="ATO5" s="551" t="s">
        <v>1355</v>
      </c>
      <c r="ATP5" s="551" t="s">
        <v>1356</v>
      </c>
      <c r="ATQ5" s="551" t="s">
        <v>1357</v>
      </c>
      <c r="ATR5" s="551" t="s">
        <v>1358</v>
      </c>
      <c r="ATS5" s="551" t="s">
        <v>1359</v>
      </c>
      <c r="ATT5" s="551" t="s">
        <v>1360</v>
      </c>
      <c r="ATU5" s="551" t="s">
        <v>1361</v>
      </c>
      <c r="ATV5" s="551" t="s">
        <v>1362</v>
      </c>
      <c r="ATW5" s="551" t="s">
        <v>1363</v>
      </c>
      <c r="ATX5" s="551" t="s">
        <v>1364</v>
      </c>
      <c r="ATY5" s="551" t="s">
        <v>1365</v>
      </c>
      <c r="ATZ5" s="551" t="s">
        <v>1366</v>
      </c>
      <c r="AUA5" s="551" t="s">
        <v>1367</v>
      </c>
      <c r="AUB5" s="551" t="s">
        <v>1368</v>
      </c>
      <c r="AUC5" s="551" t="s">
        <v>1369</v>
      </c>
      <c r="AUD5" s="551" t="s">
        <v>1370</v>
      </c>
      <c r="AUE5" s="551" t="s">
        <v>1371</v>
      </c>
      <c r="AUF5" s="551" t="s">
        <v>1372</v>
      </c>
      <c r="AUG5" s="551" t="s">
        <v>1373</v>
      </c>
      <c r="AUH5" s="551" t="s">
        <v>1374</v>
      </c>
      <c r="AUI5" s="551" t="s">
        <v>1375</v>
      </c>
      <c r="AUJ5" s="551" t="s">
        <v>1376</v>
      </c>
      <c r="AUK5" s="551" t="s">
        <v>1377</v>
      </c>
      <c r="AUL5" s="551" t="s">
        <v>1378</v>
      </c>
      <c r="AUM5" s="551" t="s">
        <v>1379</v>
      </c>
      <c r="AUN5" s="551" t="s">
        <v>1380</v>
      </c>
      <c r="AUO5" s="551" t="s">
        <v>1381</v>
      </c>
      <c r="AUP5" s="551" t="s">
        <v>1382</v>
      </c>
      <c r="AUQ5" s="551" t="s">
        <v>1383</v>
      </c>
      <c r="AUR5" s="551" t="s">
        <v>1384</v>
      </c>
      <c r="AUS5" s="551" t="s">
        <v>1385</v>
      </c>
      <c r="AUT5" s="551" t="s">
        <v>1386</v>
      </c>
      <c r="AUU5" s="551" t="s">
        <v>1387</v>
      </c>
      <c r="AUV5" s="551" t="s">
        <v>1388</v>
      </c>
      <c r="AUW5" s="551" t="s">
        <v>1389</v>
      </c>
      <c r="AUX5" s="551" t="s">
        <v>1390</v>
      </c>
      <c r="AUY5" s="551" t="s">
        <v>1391</v>
      </c>
      <c r="AUZ5" s="551" t="s">
        <v>1392</v>
      </c>
      <c r="AVA5" s="551" t="s">
        <v>1393</v>
      </c>
      <c r="AVB5" s="551" t="s">
        <v>1394</v>
      </c>
      <c r="AVC5" s="551" t="s">
        <v>1395</v>
      </c>
      <c r="AVD5" s="551" t="s">
        <v>1396</v>
      </c>
      <c r="AVE5" s="551" t="s">
        <v>1397</v>
      </c>
      <c r="AVF5" s="551" t="s">
        <v>1398</v>
      </c>
      <c r="AVG5" s="551" t="s">
        <v>1399</v>
      </c>
      <c r="AVH5" s="551" t="s">
        <v>1400</v>
      </c>
      <c r="AVI5" s="551" t="s">
        <v>1401</v>
      </c>
      <c r="AVJ5" s="551" t="s">
        <v>1402</v>
      </c>
      <c r="AVK5" s="551" t="s">
        <v>1403</v>
      </c>
      <c r="AVL5" s="551" t="s">
        <v>1404</v>
      </c>
      <c r="AVM5" s="551" t="s">
        <v>1405</v>
      </c>
      <c r="AVN5" s="551" t="s">
        <v>1406</v>
      </c>
      <c r="AVO5" s="551" t="s">
        <v>1407</v>
      </c>
      <c r="AVP5" s="551" t="s">
        <v>1408</v>
      </c>
      <c r="AVQ5" s="551" t="s">
        <v>1409</v>
      </c>
      <c r="AVR5" s="551" t="s">
        <v>1410</v>
      </c>
      <c r="AVS5" s="551" t="s">
        <v>1411</v>
      </c>
      <c r="AVT5" s="551" t="s">
        <v>1412</v>
      </c>
      <c r="AVU5" s="551" t="s">
        <v>1413</v>
      </c>
      <c r="AVV5" s="551" t="s">
        <v>1414</v>
      </c>
      <c r="AVW5" s="551" t="s">
        <v>1415</v>
      </c>
      <c r="AVX5" s="551" t="s">
        <v>1416</v>
      </c>
      <c r="AVY5" s="551" t="s">
        <v>1417</v>
      </c>
      <c r="AVZ5" s="551" t="s">
        <v>1418</v>
      </c>
      <c r="AWA5" s="551" t="s">
        <v>1419</v>
      </c>
      <c r="AWB5" s="551" t="s">
        <v>1420</v>
      </c>
      <c r="AWC5" s="551" t="s">
        <v>1421</v>
      </c>
      <c r="AWD5" s="551" t="s">
        <v>1422</v>
      </c>
      <c r="AWE5" s="551" t="s">
        <v>1423</v>
      </c>
      <c r="AWF5" s="551" t="s">
        <v>1424</v>
      </c>
      <c r="AWG5" s="551" t="s">
        <v>1425</v>
      </c>
      <c r="AWH5" s="551" t="s">
        <v>1426</v>
      </c>
      <c r="AWI5" s="551" t="s">
        <v>1427</v>
      </c>
      <c r="AWJ5" s="551" t="s">
        <v>1428</v>
      </c>
      <c r="AWK5" s="551" t="s">
        <v>1429</v>
      </c>
      <c r="AWL5" s="551" t="s">
        <v>1430</v>
      </c>
      <c r="AWM5" s="551" t="s">
        <v>1431</v>
      </c>
      <c r="AWN5" s="551" t="s">
        <v>1432</v>
      </c>
      <c r="AWO5" s="551" t="s">
        <v>1433</v>
      </c>
      <c r="AWP5" s="551" t="s">
        <v>1434</v>
      </c>
      <c r="AWQ5" s="551" t="s">
        <v>1435</v>
      </c>
      <c r="AWR5" s="551" t="s">
        <v>1436</v>
      </c>
      <c r="AWS5" s="551" t="s">
        <v>1437</v>
      </c>
      <c r="AWT5" s="551" t="s">
        <v>1438</v>
      </c>
      <c r="AWU5" s="551" t="s">
        <v>1439</v>
      </c>
      <c r="AWV5" s="551" t="s">
        <v>1440</v>
      </c>
      <c r="AWW5" s="551" t="s">
        <v>1441</v>
      </c>
      <c r="AWX5" s="551" t="s">
        <v>1442</v>
      </c>
      <c r="AWY5" s="551" t="s">
        <v>1443</v>
      </c>
      <c r="AWZ5" s="551" t="s">
        <v>1444</v>
      </c>
      <c r="AXA5" s="551" t="s">
        <v>1445</v>
      </c>
      <c r="AXB5" s="551" t="s">
        <v>1446</v>
      </c>
      <c r="AXC5" s="551" t="s">
        <v>1447</v>
      </c>
      <c r="AXD5" s="551" t="s">
        <v>1448</v>
      </c>
      <c r="AXE5" s="551" t="s">
        <v>1449</v>
      </c>
      <c r="AXF5" s="551" t="s">
        <v>1450</v>
      </c>
      <c r="AXG5" s="551" t="s">
        <v>1451</v>
      </c>
      <c r="AXH5" s="551" t="s">
        <v>1452</v>
      </c>
      <c r="AXI5" s="551" t="s">
        <v>1453</v>
      </c>
      <c r="AXJ5" s="551" t="s">
        <v>1454</v>
      </c>
      <c r="AXK5" s="551" t="s">
        <v>1455</v>
      </c>
      <c r="AXL5" s="551" t="s">
        <v>1456</v>
      </c>
      <c r="AXM5" s="551" t="s">
        <v>1457</v>
      </c>
      <c r="AXN5" s="551" t="s">
        <v>1458</v>
      </c>
      <c r="AXO5" s="551" t="s">
        <v>1459</v>
      </c>
      <c r="AXP5" s="551" t="s">
        <v>1460</v>
      </c>
      <c r="AXQ5" s="551" t="s">
        <v>1461</v>
      </c>
      <c r="AXR5" s="551" t="s">
        <v>1462</v>
      </c>
      <c r="AXS5" s="551" t="s">
        <v>1463</v>
      </c>
      <c r="AXT5" s="551" t="s">
        <v>1464</v>
      </c>
      <c r="AXU5" s="551" t="s">
        <v>1465</v>
      </c>
      <c r="AXV5" s="551" t="s">
        <v>1466</v>
      </c>
      <c r="AXW5" s="551" t="s">
        <v>1467</v>
      </c>
      <c r="AXX5" s="551" t="s">
        <v>1468</v>
      </c>
      <c r="AXY5" s="551" t="s">
        <v>1469</v>
      </c>
      <c r="AXZ5" s="551" t="s">
        <v>1470</v>
      </c>
      <c r="AYA5" s="551" t="s">
        <v>1471</v>
      </c>
      <c r="AYB5" s="551" t="s">
        <v>1472</v>
      </c>
      <c r="AYC5" s="551" t="s">
        <v>1473</v>
      </c>
      <c r="AYD5" s="551" t="s">
        <v>1474</v>
      </c>
      <c r="AYE5" s="551" t="s">
        <v>1475</v>
      </c>
      <c r="AYF5" s="551" t="s">
        <v>1476</v>
      </c>
      <c r="AYG5" s="551" t="s">
        <v>1477</v>
      </c>
      <c r="AYH5" s="551" t="s">
        <v>1478</v>
      </c>
      <c r="AYI5" s="551" t="s">
        <v>1479</v>
      </c>
      <c r="AYJ5" s="551" t="s">
        <v>1480</v>
      </c>
      <c r="AYK5" s="551" t="s">
        <v>1481</v>
      </c>
      <c r="AYL5" s="551" t="s">
        <v>1482</v>
      </c>
      <c r="AYM5" s="551" t="s">
        <v>1483</v>
      </c>
      <c r="AYN5" s="551" t="s">
        <v>1484</v>
      </c>
      <c r="AYO5" s="551" t="s">
        <v>1485</v>
      </c>
      <c r="AYP5" s="551" t="s">
        <v>1486</v>
      </c>
      <c r="AYQ5" s="551" t="s">
        <v>1487</v>
      </c>
      <c r="AYR5" s="551" t="s">
        <v>1488</v>
      </c>
      <c r="AYS5" s="551" t="s">
        <v>1489</v>
      </c>
      <c r="AYT5" s="551" t="s">
        <v>1490</v>
      </c>
      <c r="AYU5" s="551" t="s">
        <v>1491</v>
      </c>
      <c r="AYV5" s="551" t="s">
        <v>1492</v>
      </c>
      <c r="AYW5" s="551" t="s">
        <v>1493</v>
      </c>
      <c r="AYX5" s="551" t="s">
        <v>1494</v>
      </c>
      <c r="AYY5" s="551" t="s">
        <v>1495</v>
      </c>
      <c r="AYZ5" s="551" t="s">
        <v>1496</v>
      </c>
      <c r="AZA5" s="551" t="s">
        <v>1497</v>
      </c>
      <c r="AZB5" s="551" t="s">
        <v>1498</v>
      </c>
      <c r="AZC5" s="551" t="s">
        <v>1499</v>
      </c>
      <c r="AZD5" s="551" t="s">
        <v>1500</v>
      </c>
      <c r="AZE5" s="551" t="s">
        <v>1501</v>
      </c>
      <c r="AZF5" s="551" t="s">
        <v>1502</v>
      </c>
      <c r="AZG5" s="551" t="s">
        <v>1503</v>
      </c>
      <c r="AZH5" s="551" t="s">
        <v>1504</v>
      </c>
      <c r="AZI5" s="551" t="s">
        <v>1505</v>
      </c>
      <c r="AZJ5" s="551" t="s">
        <v>1506</v>
      </c>
      <c r="AZK5" s="551" t="s">
        <v>1507</v>
      </c>
      <c r="AZL5" s="551" t="s">
        <v>1508</v>
      </c>
      <c r="AZM5" s="551" t="s">
        <v>1509</v>
      </c>
      <c r="AZN5" s="551" t="s">
        <v>1510</v>
      </c>
      <c r="AZO5" s="551" t="s">
        <v>1511</v>
      </c>
      <c r="AZP5" s="551" t="s">
        <v>1512</v>
      </c>
      <c r="AZQ5" s="551" t="s">
        <v>1513</v>
      </c>
      <c r="AZR5" s="551" t="s">
        <v>1514</v>
      </c>
      <c r="AZS5" s="551" t="s">
        <v>1515</v>
      </c>
      <c r="AZT5" s="551" t="s">
        <v>1516</v>
      </c>
      <c r="AZU5" s="551" t="s">
        <v>1517</v>
      </c>
      <c r="AZV5" s="551" t="s">
        <v>1518</v>
      </c>
      <c r="AZW5" s="551" t="s">
        <v>1519</v>
      </c>
      <c r="AZX5" s="551" t="s">
        <v>1520</v>
      </c>
      <c r="AZY5" s="551" t="s">
        <v>1521</v>
      </c>
      <c r="AZZ5" s="551" t="s">
        <v>1522</v>
      </c>
      <c r="BAA5" s="551" t="s">
        <v>1523</v>
      </c>
      <c r="BAB5" s="551" t="s">
        <v>1524</v>
      </c>
      <c r="BAC5" s="551" t="s">
        <v>1525</v>
      </c>
      <c r="BAD5" s="551" t="s">
        <v>1526</v>
      </c>
      <c r="BAE5" s="551" t="s">
        <v>1527</v>
      </c>
      <c r="BAF5" s="551" t="s">
        <v>1528</v>
      </c>
      <c r="BAG5" s="551" t="s">
        <v>1529</v>
      </c>
      <c r="BAH5" s="551" t="s">
        <v>1530</v>
      </c>
      <c r="BAI5" s="551" t="s">
        <v>1531</v>
      </c>
      <c r="BAJ5" s="551" t="s">
        <v>1532</v>
      </c>
      <c r="BAK5" s="551" t="s">
        <v>1533</v>
      </c>
      <c r="BAL5" s="551" t="s">
        <v>1534</v>
      </c>
      <c r="BAM5" s="551" t="s">
        <v>1535</v>
      </c>
      <c r="BAN5" s="551" t="s">
        <v>1536</v>
      </c>
      <c r="BAO5" s="551" t="s">
        <v>1537</v>
      </c>
      <c r="BAP5" s="551" t="s">
        <v>1538</v>
      </c>
      <c r="BAQ5" s="551" t="s">
        <v>1539</v>
      </c>
      <c r="BAR5" s="551" t="s">
        <v>1540</v>
      </c>
      <c r="BAS5" s="551" t="s">
        <v>1541</v>
      </c>
      <c r="BAT5" s="551" t="s">
        <v>1542</v>
      </c>
      <c r="BAU5" s="551" t="s">
        <v>1543</v>
      </c>
      <c r="BAV5" s="551" t="s">
        <v>1544</v>
      </c>
      <c r="BAW5" s="551" t="s">
        <v>1545</v>
      </c>
      <c r="BAX5" s="551" t="s">
        <v>1546</v>
      </c>
      <c r="BAY5" s="551" t="s">
        <v>1547</v>
      </c>
      <c r="BAZ5" s="551" t="s">
        <v>1548</v>
      </c>
      <c r="BBA5" s="551" t="s">
        <v>1549</v>
      </c>
      <c r="BBB5" s="551" t="s">
        <v>1550</v>
      </c>
      <c r="BBC5" s="551" t="s">
        <v>1551</v>
      </c>
      <c r="BBD5" s="551" t="s">
        <v>1552</v>
      </c>
      <c r="BBE5" s="551" t="s">
        <v>1553</v>
      </c>
      <c r="BBF5" s="551" t="s">
        <v>1554</v>
      </c>
      <c r="BBG5" s="551" t="s">
        <v>1555</v>
      </c>
      <c r="BBH5" s="551" t="s">
        <v>1556</v>
      </c>
      <c r="BBI5" s="551" t="s">
        <v>1557</v>
      </c>
      <c r="BBJ5" s="551" t="s">
        <v>1558</v>
      </c>
      <c r="BBK5" s="551" t="s">
        <v>1559</v>
      </c>
      <c r="BBL5" s="551" t="s">
        <v>1560</v>
      </c>
      <c r="BBM5" s="551" t="s">
        <v>1561</v>
      </c>
      <c r="BBN5" s="551" t="s">
        <v>1562</v>
      </c>
      <c r="BBO5" s="551" t="s">
        <v>1563</v>
      </c>
      <c r="BBP5" s="551" t="s">
        <v>1564</v>
      </c>
      <c r="BBQ5" s="551" t="s">
        <v>1565</v>
      </c>
      <c r="BBR5" s="551" t="s">
        <v>1566</v>
      </c>
      <c r="BBS5" s="551" t="s">
        <v>1567</v>
      </c>
      <c r="BBT5" s="551" t="s">
        <v>1568</v>
      </c>
      <c r="BBU5" s="551" t="s">
        <v>1569</v>
      </c>
      <c r="BBV5" s="551" t="s">
        <v>1570</v>
      </c>
      <c r="BBW5" s="551" t="s">
        <v>1571</v>
      </c>
      <c r="BBX5" s="551" t="s">
        <v>1572</v>
      </c>
      <c r="BBY5" s="551" t="s">
        <v>1573</v>
      </c>
      <c r="BBZ5" s="551" t="s">
        <v>1574</v>
      </c>
      <c r="BCA5" s="551" t="s">
        <v>1575</v>
      </c>
      <c r="BCB5" s="551" t="s">
        <v>1576</v>
      </c>
      <c r="BCC5" s="551" t="s">
        <v>1577</v>
      </c>
      <c r="BCD5" s="551" t="s">
        <v>1578</v>
      </c>
      <c r="BCE5" s="551" t="s">
        <v>1579</v>
      </c>
      <c r="BCF5" s="551" t="s">
        <v>1580</v>
      </c>
      <c r="BCG5" s="551" t="s">
        <v>1581</v>
      </c>
      <c r="BCH5" s="551" t="s">
        <v>1582</v>
      </c>
      <c r="BCI5" s="551" t="s">
        <v>1583</v>
      </c>
      <c r="BCJ5" s="551" t="s">
        <v>1584</v>
      </c>
      <c r="BCK5" s="551" t="s">
        <v>1585</v>
      </c>
      <c r="BCL5" s="551" t="s">
        <v>1586</v>
      </c>
      <c r="BCM5" s="551" t="s">
        <v>1587</v>
      </c>
      <c r="BCN5" s="551" t="s">
        <v>1588</v>
      </c>
      <c r="BCO5" s="551" t="s">
        <v>1589</v>
      </c>
      <c r="BCP5" s="551" t="s">
        <v>1590</v>
      </c>
      <c r="BCQ5" s="551" t="s">
        <v>1591</v>
      </c>
      <c r="BCR5" s="551" t="s">
        <v>1592</v>
      </c>
      <c r="BCS5" s="551" t="s">
        <v>1593</v>
      </c>
      <c r="BCT5" s="551" t="s">
        <v>1594</v>
      </c>
      <c r="BCU5" s="551" t="s">
        <v>1595</v>
      </c>
      <c r="BCV5" s="551" t="s">
        <v>1596</v>
      </c>
      <c r="BCW5" s="551" t="s">
        <v>1597</v>
      </c>
      <c r="BCX5" s="551" t="s">
        <v>1598</v>
      </c>
      <c r="BCY5" s="551" t="s">
        <v>1599</v>
      </c>
      <c r="BCZ5" s="551" t="s">
        <v>1600</v>
      </c>
      <c r="BDA5" s="551" t="s">
        <v>1601</v>
      </c>
      <c r="BDB5" s="551" t="s">
        <v>1602</v>
      </c>
      <c r="BDC5" s="551" t="s">
        <v>1603</v>
      </c>
      <c r="BDD5" s="551" t="s">
        <v>1604</v>
      </c>
      <c r="BDE5" s="551" t="s">
        <v>1605</v>
      </c>
      <c r="BDF5" s="551" t="s">
        <v>1606</v>
      </c>
      <c r="BDG5" s="551" t="s">
        <v>1607</v>
      </c>
      <c r="BDH5" s="551" t="s">
        <v>1608</v>
      </c>
      <c r="BDI5" s="551" t="s">
        <v>1609</v>
      </c>
      <c r="BDJ5" s="551" t="s">
        <v>1610</v>
      </c>
      <c r="BDK5" s="551" t="s">
        <v>1611</v>
      </c>
      <c r="BDL5" s="551" t="s">
        <v>1612</v>
      </c>
      <c r="BDM5" s="551" t="s">
        <v>1613</v>
      </c>
      <c r="BDN5" s="551" t="s">
        <v>1614</v>
      </c>
      <c r="BDO5" s="551" t="s">
        <v>1615</v>
      </c>
      <c r="BDP5" s="551" t="s">
        <v>1616</v>
      </c>
      <c r="BDQ5" s="551" t="s">
        <v>1617</v>
      </c>
      <c r="BDR5" s="551" t="s">
        <v>1618</v>
      </c>
      <c r="BDS5" s="551" t="s">
        <v>1619</v>
      </c>
      <c r="BDT5" s="551" t="s">
        <v>1620</v>
      </c>
      <c r="BDU5" s="551" t="s">
        <v>1621</v>
      </c>
      <c r="BDV5" s="551" t="s">
        <v>1622</v>
      </c>
      <c r="BDW5" s="551" t="s">
        <v>1623</v>
      </c>
      <c r="BDX5" s="551" t="s">
        <v>1624</v>
      </c>
      <c r="BDY5" s="551" t="s">
        <v>1625</v>
      </c>
      <c r="BDZ5" s="551" t="s">
        <v>1626</v>
      </c>
      <c r="BEA5" s="551" t="s">
        <v>1627</v>
      </c>
      <c r="BEB5" s="551" t="s">
        <v>1628</v>
      </c>
      <c r="BEC5" s="551" t="s">
        <v>1629</v>
      </c>
      <c r="BED5" s="551" t="s">
        <v>1630</v>
      </c>
      <c r="BEE5" s="551" t="s">
        <v>1631</v>
      </c>
      <c r="BEF5" s="551" t="s">
        <v>1632</v>
      </c>
      <c r="BEG5" s="551" t="s">
        <v>1633</v>
      </c>
      <c r="BEH5" s="551" t="s">
        <v>1634</v>
      </c>
      <c r="BEI5" s="551" t="s">
        <v>1635</v>
      </c>
      <c r="BEJ5" s="551" t="s">
        <v>1636</v>
      </c>
      <c r="BEK5" s="551" t="s">
        <v>1637</v>
      </c>
      <c r="BEL5" s="551" t="s">
        <v>1638</v>
      </c>
      <c r="BEM5" s="551" t="s">
        <v>1639</v>
      </c>
      <c r="BEN5" s="551" t="s">
        <v>1640</v>
      </c>
      <c r="BEO5" s="551" t="s">
        <v>1641</v>
      </c>
      <c r="BEP5" s="551" t="s">
        <v>1642</v>
      </c>
      <c r="BEQ5" s="551" t="s">
        <v>1643</v>
      </c>
      <c r="BER5" s="551" t="s">
        <v>1644</v>
      </c>
      <c r="BES5" s="551" t="s">
        <v>1645</v>
      </c>
      <c r="BET5" s="551" t="s">
        <v>1646</v>
      </c>
      <c r="BEU5" s="551" t="s">
        <v>1647</v>
      </c>
      <c r="BEV5" s="551" t="s">
        <v>1648</v>
      </c>
      <c r="BEW5" s="551" t="s">
        <v>1649</v>
      </c>
      <c r="BEX5" s="551" t="s">
        <v>1650</v>
      </c>
      <c r="BEY5" s="551" t="s">
        <v>1651</v>
      </c>
      <c r="BEZ5" s="551" t="s">
        <v>1652</v>
      </c>
      <c r="BFA5" s="551" t="s">
        <v>1653</v>
      </c>
      <c r="BFB5" s="551" t="s">
        <v>1654</v>
      </c>
      <c r="BFC5" s="551" t="s">
        <v>1655</v>
      </c>
      <c r="BFD5" s="551" t="s">
        <v>1656</v>
      </c>
      <c r="BFE5" s="551" t="s">
        <v>1657</v>
      </c>
      <c r="BFF5" s="551" t="s">
        <v>1658</v>
      </c>
      <c r="BFG5" s="551" t="s">
        <v>1659</v>
      </c>
      <c r="BFH5" s="551" t="s">
        <v>1660</v>
      </c>
      <c r="BFI5" s="551" t="s">
        <v>1661</v>
      </c>
      <c r="BFJ5" s="551" t="s">
        <v>1662</v>
      </c>
      <c r="BFK5" s="551" t="s">
        <v>1663</v>
      </c>
      <c r="BFL5" s="551" t="s">
        <v>1664</v>
      </c>
      <c r="BFM5" s="551" t="s">
        <v>1665</v>
      </c>
      <c r="BFN5" s="551" t="s">
        <v>1666</v>
      </c>
      <c r="BFO5" s="551" t="s">
        <v>1667</v>
      </c>
      <c r="BFP5" s="551" t="s">
        <v>1668</v>
      </c>
      <c r="BFQ5" s="551" t="s">
        <v>1669</v>
      </c>
      <c r="BFR5" s="551" t="s">
        <v>1670</v>
      </c>
      <c r="BFS5" s="551" t="s">
        <v>1671</v>
      </c>
      <c r="BFT5" s="551" t="s">
        <v>1672</v>
      </c>
      <c r="BFU5" s="551" t="s">
        <v>1673</v>
      </c>
      <c r="BFV5" s="551" t="s">
        <v>1674</v>
      </c>
      <c r="BFW5" s="551" t="s">
        <v>1675</v>
      </c>
      <c r="BFX5" s="551" t="s">
        <v>1676</v>
      </c>
      <c r="BFY5" s="551" t="s">
        <v>1677</v>
      </c>
      <c r="BFZ5" s="551" t="s">
        <v>1678</v>
      </c>
      <c r="BGA5" s="551" t="s">
        <v>1679</v>
      </c>
      <c r="BGB5" s="551" t="s">
        <v>1680</v>
      </c>
      <c r="BGC5" s="551" t="s">
        <v>1681</v>
      </c>
      <c r="BGD5" s="551" t="s">
        <v>1682</v>
      </c>
      <c r="BGE5" s="551" t="s">
        <v>1683</v>
      </c>
      <c r="BGF5" s="551" t="s">
        <v>1684</v>
      </c>
      <c r="BGG5" s="551" t="s">
        <v>1685</v>
      </c>
      <c r="BGH5" s="551" t="s">
        <v>1686</v>
      </c>
      <c r="BGI5" s="551" t="s">
        <v>1687</v>
      </c>
      <c r="BGJ5" s="551" t="s">
        <v>1688</v>
      </c>
      <c r="BGK5" s="551" t="s">
        <v>1689</v>
      </c>
      <c r="BGL5" s="551" t="s">
        <v>1690</v>
      </c>
      <c r="BGM5" s="551" t="s">
        <v>1691</v>
      </c>
      <c r="BGN5" s="551" t="s">
        <v>1692</v>
      </c>
      <c r="BGO5" s="551" t="s">
        <v>1693</v>
      </c>
      <c r="BGP5" s="551" t="s">
        <v>1694</v>
      </c>
      <c r="BGQ5" s="551" t="s">
        <v>1695</v>
      </c>
      <c r="BGR5" s="551" t="s">
        <v>1696</v>
      </c>
      <c r="BGS5" s="551" t="s">
        <v>1697</v>
      </c>
      <c r="BGT5" s="551" t="s">
        <v>1698</v>
      </c>
      <c r="BGU5" s="551" t="s">
        <v>1699</v>
      </c>
      <c r="BGV5" s="551" t="s">
        <v>1700</v>
      </c>
      <c r="BGW5" s="551" t="s">
        <v>1701</v>
      </c>
      <c r="BGX5" s="551" t="s">
        <v>1702</v>
      </c>
      <c r="BGY5" s="551" t="s">
        <v>1703</v>
      </c>
      <c r="BGZ5" s="551" t="s">
        <v>1704</v>
      </c>
      <c r="BHA5" s="551" t="s">
        <v>1705</v>
      </c>
      <c r="BHB5" s="551" t="s">
        <v>1706</v>
      </c>
      <c r="BHC5" s="551" t="s">
        <v>1707</v>
      </c>
      <c r="BHD5" s="551" t="s">
        <v>1708</v>
      </c>
      <c r="BHE5" s="551" t="s">
        <v>1709</v>
      </c>
      <c r="BHF5" s="551" t="s">
        <v>1710</v>
      </c>
      <c r="BHG5" s="551" t="s">
        <v>1711</v>
      </c>
      <c r="BHH5" s="551" t="s">
        <v>1712</v>
      </c>
      <c r="BHI5" s="551" t="s">
        <v>1713</v>
      </c>
      <c r="BHJ5" s="551" t="s">
        <v>1714</v>
      </c>
      <c r="BHK5" s="551" t="s">
        <v>1715</v>
      </c>
      <c r="BHL5" s="551" t="s">
        <v>1716</v>
      </c>
      <c r="BHM5" s="551" t="s">
        <v>1717</v>
      </c>
      <c r="BHN5" s="551" t="s">
        <v>1718</v>
      </c>
      <c r="BHO5" s="551" t="s">
        <v>1719</v>
      </c>
      <c r="BHP5" s="551" t="s">
        <v>1720</v>
      </c>
      <c r="BHQ5" s="551" t="s">
        <v>1721</v>
      </c>
      <c r="BHR5" s="551" t="s">
        <v>1722</v>
      </c>
      <c r="BHS5" s="551" t="s">
        <v>1723</v>
      </c>
      <c r="BHT5" s="551" t="s">
        <v>1724</v>
      </c>
      <c r="BHU5" s="551" t="s">
        <v>1725</v>
      </c>
      <c r="BHV5" s="551" t="s">
        <v>1726</v>
      </c>
      <c r="BHW5" s="551" t="s">
        <v>1727</v>
      </c>
      <c r="BHX5" s="551" t="s">
        <v>1728</v>
      </c>
      <c r="BHY5" s="551" t="s">
        <v>1729</v>
      </c>
      <c r="BHZ5" s="551" t="s">
        <v>1730</v>
      </c>
      <c r="BIA5" s="551" t="s">
        <v>1731</v>
      </c>
      <c r="BIB5" s="551" t="s">
        <v>1732</v>
      </c>
      <c r="BIC5" s="551" t="s">
        <v>1733</v>
      </c>
      <c r="BID5" s="551" t="s">
        <v>1734</v>
      </c>
      <c r="BIE5" s="551" t="s">
        <v>1735</v>
      </c>
      <c r="BIF5" s="551" t="s">
        <v>1736</v>
      </c>
      <c r="BIG5" s="551" t="s">
        <v>1737</v>
      </c>
      <c r="BIH5" s="551" t="s">
        <v>1738</v>
      </c>
      <c r="BII5" s="551" t="s">
        <v>1739</v>
      </c>
      <c r="BIJ5" s="551" t="s">
        <v>1740</v>
      </c>
      <c r="BIK5" s="551" t="s">
        <v>1741</v>
      </c>
      <c r="BIL5" s="551" t="s">
        <v>1742</v>
      </c>
      <c r="BIM5" s="551" t="s">
        <v>1743</v>
      </c>
      <c r="BIN5" s="551" t="s">
        <v>1744</v>
      </c>
      <c r="BIO5" s="551" t="s">
        <v>1745</v>
      </c>
      <c r="BIP5" s="551" t="s">
        <v>1746</v>
      </c>
      <c r="BIQ5" s="551" t="s">
        <v>1747</v>
      </c>
      <c r="BIR5" s="551" t="s">
        <v>1748</v>
      </c>
      <c r="BIS5" s="551" t="s">
        <v>1749</v>
      </c>
      <c r="BIT5" s="551" t="s">
        <v>1750</v>
      </c>
      <c r="BIU5" s="551" t="s">
        <v>1751</v>
      </c>
      <c r="BIV5" s="551" t="s">
        <v>1752</v>
      </c>
      <c r="BIW5" s="551" t="s">
        <v>1753</v>
      </c>
      <c r="BIX5" s="551" t="s">
        <v>1754</v>
      </c>
      <c r="BIY5" s="551" t="s">
        <v>1755</v>
      </c>
      <c r="BIZ5" s="551" t="s">
        <v>1756</v>
      </c>
      <c r="BJA5" s="551" t="s">
        <v>1757</v>
      </c>
      <c r="BJB5" s="551" t="s">
        <v>1758</v>
      </c>
      <c r="BJC5" s="551" t="s">
        <v>1759</v>
      </c>
      <c r="BJD5" s="551" t="s">
        <v>1760</v>
      </c>
      <c r="BJE5" s="551" t="s">
        <v>1761</v>
      </c>
      <c r="BJF5" s="551" t="s">
        <v>1762</v>
      </c>
      <c r="BJG5" s="551" t="s">
        <v>1763</v>
      </c>
      <c r="BJH5" s="551" t="s">
        <v>1764</v>
      </c>
      <c r="BJI5" s="551" t="s">
        <v>1765</v>
      </c>
      <c r="BJJ5" s="551" t="s">
        <v>1766</v>
      </c>
      <c r="BJK5" s="551" t="s">
        <v>1767</v>
      </c>
      <c r="BJL5" s="551" t="s">
        <v>1768</v>
      </c>
      <c r="BJM5" s="551" t="s">
        <v>1769</v>
      </c>
      <c r="BJN5" s="551" t="s">
        <v>1770</v>
      </c>
      <c r="BJO5" s="551" t="s">
        <v>1771</v>
      </c>
      <c r="BJP5" s="551" t="s">
        <v>1772</v>
      </c>
      <c r="BJQ5" s="551" t="s">
        <v>1773</v>
      </c>
      <c r="BJR5" s="551" t="s">
        <v>1774</v>
      </c>
      <c r="BJS5" s="551" t="s">
        <v>1775</v>
      </c>
      <c r="BJT5" s="551" t="s">
        <v>1776</v>
      </c>
      <c r="BJU5" s="551" t="s">
        <v>1777</v>
      </c>
      <c r="BJV5" s="551" t="s">
        <v>1778</v>
      </c>
      <c r="BJW5" s="551" t="s">
        <v>1779</v>
      </c>
      <c r="BJX5" s="551" t="s">
        <v>1780</v>
      </c>
      <c r="BJY5" s="551" t="s">
        <v>1781</v>
      </c>
      <c r="BJZ5" s="551" t="s">
        <v>1782</v>
      </c>
      <c r="BKA5" s="551" t="s">
        <v>1783</v>
      </c>
      <c r="BKB5" s="551" t="s">
        <v>1784</v>
      </c>
      <c r="BKC5" s="551" t="s">
        <v>1785</v>
      </c>
      <c r="BKD5" s="551" t="s">
        <v>1786</v>
      </c>
      <c r="BKE5" s="551" t="s">
        <v>1787</v>
      </c>
      <c r="BKF5" s="551" t="s">
        <v>1788</v>
      </c>
      <c r="BKG5" s="551" t="s">
        <v>1789</v>
      </c>
      <c r="BKH5" s="551" t="s">
        <v>1790</v>
      </c>
      <c r="BKI5" s="551" t="s">
        <v>1791</v>
      </c>
      <c r="BKJ5" s="551" t="s">
        <v>1792</v>
      </c>
      <c r="BKK5" s="551" t="s">
        <v>1793</v>
      </c>
      <c r="BKL5" s="551" t="s">
        <v>1794</v>
      </c>
      <c r="BKM5" s="551" t="s">
        <v>1795</v>
      </c>
      <c r="BKN5" s="551" t="s">
        <v>1796</v>
      </c>
      <c r="BKO5" s="551" t="s">
        <v>1797</v>
      </c>
      <c r="BKP5" s="551" t="s">
        <v>1798</v>
      </c>
      <c r="BKQ5" s="551" t="s">
        <v>1799</v>
      </c>
      <c r="BKR5" s="551" t="s">
        <v>1800</v>
      </c>
      <c r="BKS5" s="551" t="s">
        <v>1801</v>
      </c>
      <c r="BKT5" s="551" t="s">
        <v>1802</v>
      </c>
      <c r="BKU5" s="551" t="s">
        <v>1803</v>
      </c>
      <c r="BKV5" s="551" t="s">
        <v>1804</v>
      </c>
      <c r="BKW5" s="551" t="s">
        <v>1805</v>
      </c>
      <c r="BKX5" s="551" t="s">
        <v>1806</v>
      </c>
      <c r="BKY5" s="551" t="s">
        <v>1807</v>
      </c>
      <c r="BKZ5" s="551" t="s">
        <v>1808</v>
      </c>
      <c r="BLA5" s="551" t="s">
        <v>1809</v>
      </c>
      <c r="BLB5" s="551" t="s">
        <v>1810</v>
      </c>
      <c r="BLC5" s="551" t="s">
        <v>1811</v>
      </c>
      <c r="BLD5" s="551" t="s">
        <v>1812</v>
      </c>
      <c r="BLE5" s="551" t="s">
        <v>1813</v>
      </c>
      <c r="BLF5" s="551" t="s">
        <v>1814</v>
      </c>
      <c r="BLG5" s="551" t="s">
        <v>1815</v>
      </c>
      <c r="BLH5" s="551" t="s">
        <v>1816</v>
      </c>
      <c r="BLI5" s="551" t="s">
        <v>1817</v>
      </c>
      <c r="BLJ5" s="551" t="s">
        <v>1818</v>
      </c>
      <c r="BLK5" s="551" t="s">
        <v>1819</v>
      </c>
      <c r="BLL5" s="551" t="s">
        <v>1820</v>
      </c>
      <c r="BLM5" s="551" t="s">
        <v>1821</v>
      </c>
      <c r="BLN5" s="551" t="s">
        <v>1822</v>
      </c>
      <c r="BLO5" s="551" t="s">
        <v>1823</v>
      </c>
      <c r="BLP5" s="551" t="s">
        <v>1824</v>
      </c>
      <c r="BLQ5" s="551" t="s">
        <v>1825</v>
      </c>
      <c r="BLR5" s="551" t="s">
        <v>1826</v>
      </c>
      <c r="BLS5" s="551" t="s">
        <v>1827</v>
      </c>
      <c r="BLT5" s="551" t="s">
        <v>1828</v>
      </c>
      <c r="BLU5" s="551" t="s">
        <v>1829</v>
      </c>
      <c r="BLV5" s="551" t="s">
        <v>1830</v>
      </c>
      <c r="BLW5" s="551" t="s">
        <v>1831</v>
      </c>
      <c r="BLX5" s="551" t="s">
        <v>1832</v>
      </c>
      <c r="BLY5" s="551" t="s">
        <v>1833</v>
      </c>
      <c r="BLZ5" s="551" t="s">
        <v>1834</v>
      </c>
      <c r="BMA5" s="551" t="s">
        <v>1835</v>
      </c>
      <c r="BMB5" s="551" t="s">
        <v>1836</v>
      </c>
      <c r="BMC5" s="551" t="s">
        <v>1837</v>
      </c>
      <c r="BMD5" s="551" t="s">
        <v>1838</v>
      </c>
      <c r="BME5" s="551" t="s">
        <v>1839</v>
      </c>
      <c r="BMF5" s="551" t="s">
        <v>1840</v>
      </c>
      <c r="BMG5" s="551" t="s">
        <v>1841</v>
      </c>
      <c r="BMH5" s="551" t="s">
        <v>1842</v>
      </c>
      <c r="BMI5" s="551" t="s">
        <v>1843</v>
      </c>
      <c r="BMJ5" s="551" t="s">
        <v>1844</v>
      </c>
      <c r="BMK5" s="551" t="s">
        <v>1845</v>
      </c>
      <c r="BML5" s="551" t="s">
        <v>1846</v>
      </c>
      <c r="BMM5" s="551" t="s">
        <v>1847</v>
      </c>
      <c r="BMN5" s="551" t="s">
        <v>1848</v>
      </c>
      <c r="BMO5" s="551" t="s">
        <v>1849</v>
      </c>
      <c r="BMP5" s="551" t="s">
        <v>1850</v>
      </c>
      <c r="BMQ5" s="551" t="s">
        <v>1851</v>
      </c>
      <c r="BMR5" s="551" t="s">
        <v>1852</v>
      </c>
      <c r="BMS5" s="551" t="s">
        <v>1853</v>
      </c>
      <c r="BMT5" s="551" t="s">
        <v>1854</v>
      </c>
      <c r="BMU5" s="551" t="s">
        <v>1855</v>
      </c>
      <c r="BMV5" s="551" t="s">
        <v>1856</v>
      </c>
      <c r="BMW5" s="551" t="s">
        <v>1857</v>
      </c>
      <c r="BMX5" s="551" t="s">
        <v>1858</v>
      </c>
      <c r="BMY5" s="551" t="s">
        <v>1859</v>
      </c>
      <c r="BMZ5" s="551" t="s">
        <v>1860</v>
      </c>
      <c r="BNA5" s="551" t="s">
        <v>1861</v>
      </c>
      <c r="BNB5" s="551" t="s">
        <v>1862</v>
      </c>
      <c r="BNC5" s="551" t="s">
        <v>1863</v>
      </c>
      <c r="BND5" s="551" t="s">
        <v>1864</v>
      </c>
      <c r="BNE5" s="551" t="s">
        <v>1865</v>
      </c>
      <c r="BNF5" s="551" t="s">
        <v>1866</v>
      </c>
      <c r="BNG5" s="551" t="s">
        <v>1867</v>
      </c>
      <c r="BNH5" s="551" t="s">
        <v>1868</v>
      </c>
      <c r="BNI5" s="551" t="s">
        <v>1869</v>
      </c>
      <c r="BNJ5" s="551" t="s">
        <v>1870</v>
      </c>
      <c r="BNK5" s="551" t="s">
        <v>1871</v>
      </c>
      <c r="BNL5" s="551" t="s">
        <v>1872</v>
      </c>
      <c r="BNM5" s="551" t="s">
        <v>1873</v>
      </c>
      <c r="BNN5" s="551" t="s">
        <v>1874</v>
      </c>
      <c r="BNO5" s="551" t="s">
        <v>1875</v>
      </c>
      <c r="BNP5" s="551" t="s">
        <v>1876</v>
      </c>
      <c r="BNQ5" s="551" t="s">
        <v>1877</v>
      </c>
      <c r="BNR5" s="551" t="s">
        <v>1878</v>
      </c>
      <c r="BNS5" s="551" t="s">
        <v>1879</v>
      </c>
      <c r="BNT5" s="551" t="s">
        <v>1880</v>
      </c>
      <c r="BNU5" s="551" t="s">
        <v>1881</v>
      </c>
      <c r="BNV5" s="551" t="s">
        <v>1882</v>
      </c>
      <c r="BNW5" s="551" t="s">
        <v>1883</v>
      </c>
      <c r="BNX5" s="551" t="s">
        <v>1884</v>
      </c>
      <c r="BNY5" s="551" t="s">
        <v>1885</v>
      </c>
      <c r="BNZ5" s="551" t="s">
        <v>1886</v>
      </c>
      <c r="BOA5" s="551" t="s">
        <v>1887</v>
      </c>
      <c r="BOB5" s="551" t="s">
        <v>1888</v>
      </c>
      <c r="BOC5" s="551" t="s">
        <v>1889</v>
      </c>
      <c r="BOD5" s="551" t="s">
        <v>1890</v>
      </c>
      <c r="BOE5" s="551" t="s">
        <v>1891</v>
      </c>
      <c r="BOF5" s="551" t="s">
        <v>1892</v>
      </c>
      <c r="BOG5" s="551" t="s">
        <v>1893</v>
      </c>
      <c r="BOH5" s="551" t="s">
        <v>1894</v>
      </c>
      <c r="BOI5" s="551" t="s">
        <v>1895</v>
      </c>
      <c r="BOJ5" s="551" t="s">
        <v>1896</v>
      </c>
      <c r="BOK5" s="551" t="s">
        <v>1897</v>
      </c>
      <c r="BOL5" s="551" t="s">
        <v>1898</v>
      </c>
      <c r="BOM5" s="551" t="s">
        <v>1899</v>
      </c>
      <c r="BON5" s="551" t="s">
        <v>1900</v>
      </c>
      <c r="BOO5" s="551" t="s">
        <v>1901</v>
      </c>
      <c r="BOP5" s="551" t="s">
        <v>1902</v>
      </c>
      <c r="BOQ5" s="551" t="s">
        <v>1903</v>
      </c>
      <c r="BOR5" s="551" t="s">
        <v>1904</v>
      </c>
      <c r="BOS5" s="551" t="s">
        <v>1905</v>
      </c>
      <c r="BOT5" s="551" t="s">
        <v>1906</v>
      </c>
      <c r="BOU5" s="551" t="s">
        <v>1907</v>
      </c>
      <c r="BOV5" s="551" t="s">
        <v>1908</v>
      </c>
      <c r="BOW5" s="551" t="s">
        <v>1909</v>
      </c>
      <c r="BOX5" s="551" t="s">
        <v>1910</v>
      </c>
      <c r="BOY5" s="551" t="s">
        <v>1911</v>
      </c>
      <c r="BOZ5" s="551" t="s">
        <v>1912</v>
      </c>
      <c r="BPA5" s="551" t="s">
        <v>1913</v>
      </c>
      <c r="BPB5" s="551" t="s">
        <v>1914</v>
      </c>
      <c r="BPC5" s="551" t="s">
        <v>1915</v>
      </c>
      <c r="BPD5" s="551" t="s">
        <v>1916</v>
      </c>
      <c r="BPE5" s="551" t="s">
        <v>1917</v>
      </c>
      <c r="BPF5" s="551" t="s">
        <v>1918</v>
      </c>
      <c r="BPG5" s="551" t="s">
        <v>1919</v>
      </c>
      <c r="BPH5" s="551" t="s">
        <v>1920</v>
      </c>
      <c r="BPI5" s="551" t="s">
        <v>1921</v>
      </c>
      <c r="BPJ5" s="551" t="s">
        <v>1922</v>
      </c>
      <c r="BPK5" s="551" t="s">
        <v>1923</v>
      </c>
      <c r="BPL5" s="551" t="s">
        <v>1924</v>
      </c>
      <c r="BPM5" s="551" t="s">
        <v>1925</v>
      </c>
      <c r="BPN5" s="551" t="s">
        <v>1926</v>
      </c>
      <c r="BPO5" s="551" t="s">
        <v>1927</v>
      </c>
      <c r="BPP5" s="551" t="s">
        <v>1928</v>
      </c>
      <c r="BPQ5" s="551" t="s">
        <v>1929</v>
      </c>
      <c r="BPR5" s="551" t="s">
        <v>1930</v>
      </c>
      <c r="BPS5" s="551" t="s">
        <v>1931</v>
      </c>
      <c r="BPT5" s="551" t="s">
        <v>1932</v>
      </c>
      <c r="BPU5" s="551" t="s">
        <v>1933</v>
      </c>
      <c r="BPV5" s="551" t="s">
        <v>1934</v>
      </c>
      <c r="BPW5" s="551" t="s">
        <v>1935</v>
      </c>
      <c r="BPX5" s="551" t="s">
        <v>1936</v>
      </c>
      <c r="BPY5" s="551" t="s">
        <v>1937</v>
      </c>
      <c r="BPZ5" s="551" t="s">
        <v>1938</v>
      </c>
      <c r="BQA5" s="551" t="s">
        <v>1939</v>
      </c>
      <c r="BQB5" s="551" t="s">
        <v>1940</v>
      </c>
      <c r="BQC5" s="551" t="s">
        <v>1941</v>
      </c>
      <c r="BQD5" s="551" t="s">
        <v>1942</v>
      </c>
      <c r="BQE5" s="551" t="s">
        <v>1943</v>
      </c>
      <c r="BQF5" s="551" t="s">
        <v>1944</v>
      </c>
      <c r="BQG5" s="551" t="s">
        <v>1945</v>
      </c>
      <c r="BQH5" s="551" t="s">
        <v>1946</v>
      </c>
      <c r="BQI5" s="551" t="s">
        <v>1947</v>
      </c>
      <c r="BQJ5" s="551" t="s">
        <v>1948</v>
      </c>
      <c r="BQK5" s="551" t="s">
        <v>1949</v>
      </c>
      <c r="BQL5" s="551" t="s">
        <v>1950</v>
      </c>
      <c r="BQM5" s="551" t="s">
        <v>1951</v>
      </c>
      <c r="BQN5" s="551" t="s">
        <v>1952</v>
      </c>
      <c r="BQO5" s="551" t="s">
        <v>1953</v>
      </c>
      <c r="BQP5" s="551" t="s">
        <v>1954</v>
      </c>
      <c r="BQQ5" s="551" t="s">
        <v>1955</v>
      </c>
      <c r="BQR5" s="551" t="s">
        <v>1956</v>
      </c>
      <c r="BQS5" s="551" t="s">
        <v>1957</v>
      </c>
      <c r="BQT5" s="551" t="s">
        <v>1958</v>
      </c>
      <c r="BQU5" s="551" t="s">
        <v>1959</v>
      </c>
      <c r="BQV5" s="551" t="s">
        <v>1960</v>
      </c>
      <c r="BQW5" s="551" t="s">
        <v>1961</v>
      </c>
      <c r="BQX5" s="551" t="s">
        <v>1962</v>
      </c>
      <c r="BQY5" s="551" t="s">
        <v>1963</v>
      </c>
      <c r="BQZ5" s="551" t="s">
        <v>1964</v>
      </c>
      <c r="BRA5" s="551" t="s">
        <v>1965</v>
      </c>
      <c r="BRB5" s="551" t="s">
        <v>1966</v>
      </c>
      <c r="BRC5" s="551" t="s">
        <v>1967</v>
      </c>
      <c r="BRD5" s="551" t="s">
        <v>1968</v>
      </c>
      <c r="BRE5" s="551" t="s">
        <v>1969</v>
      </c>
      <c r="BRF5" s="551" t="s">
        <v>1970</v>
      </c>
      <c r="BRG5" s="551" t="s">
        <v>1971</v>
      </c>
      <c r="BRH5" s="551" t="s">
        <v>1972</v>
      </c>
      <c r="BRI5" s="551" t="s">
        <v>1973</v>
      </c>
      <c r="BRJ5" s="551" t="s">
        <v>1974</v>
      </c>
      <c r="BRK5" s="551" t="s">
        <v>1975</v>
      </c>
      <c r="BRL5" s="551" t="s">
        <v>1976</v>
      </c>
      <c r="BRM5" s="551" t="s">
        <v>1977</v>
      </c>
      <c r="BRN5" s="551" t="s">
        <v>1978</v>
      </c>
      <c r="BRO5" s="551" t="s">
        <v>1979</v>
      </c>
      <c r="BRP5" s="551" t="s">
        <v>1980</v>
      </c>
      <c r="BRQ5" s="551" t="s">
        <v>1981</v>
      </c>
      <c r="BRR5" s="551" t="s">
        <v>1982</v>
      </c>
      <c r="BRS5" s="551" t="s">
        <v>1983</v>
      </c>
      <c r="BRT5" s="551" t="s">
        <v>1984</v>
      </c>
      <c r="BRU5" s="551" t="s">
        <v>1985</v>
      </c>
      <c r="BRV5" s="551" t="s">
        <v>1986</v>
      </c>
      <c r="BRW5" s="551" t="s">
        <v>1987</v>
      </c>
      <c r="BRX5" s="551" t="s">
        <v>1988</v>
      </c>
      <c r="BRY5" s="551" t="s">
        <v>1989</v>
      </c>
      <c r="BRZ5" s="551" t="s">
        <v>1990</v>
      </c>
      <c r="BSA5" s="551" t="s">
        <v>1991</v>
      </c>
      <c r="BSB5" s="551" t="s">
        <v>1992</v>
      </c>
      <c r="BSC5" s="551" t="s">
        <v>1993</v>
      </c>
      <c r="BSD5" s="551" t="s">
        <v>1994</v>
      </c>
      <c r="BSE5" s="551" t="s">
        <v>1995</v>
      </c>
      <c r="BSF5" s="551" t="s">
        <v>1996</v>
      </c>
      <c r="BSG5" s="551" t="s">
        <v>1997</v>
      </c>
      <c r="BSH5" s="551" t="s">
        <v>1998</v>
      </c>
      <c r="BSI5" s="551" t="s">
        <v>1999</v>
      </c>
      <c r="BSJ5" s="551" t="s">
        <v>2000</v>
      </c>
      <c r="BSK5" s="551" t="s">
        <v>2001</v>
      </c>
      <c r="BSL5" s="551" t="s">
        <v>2002</v>
      </c>
      <c r="BSM5" s="551" t="s">
        <v>2003</v>
      </c>
      <c r="BSN5" s="551" t="s">
        <v>2004</v>
      </c>
      <c r="BSO5" s="551" t="s">
        <v>2005</v>
      </c>
      <c r="BSP5" s="551" t="s">
        <v>2006</v>
      </c>
      <c r="BSQ5" s="551" t="s">
        <v>2007</v>
      </c>
      <c r="BSR5" s="551" t="s">
        <v>2008</v>
      </c>
      <c r="BSS5" s="551" t="s">
        <v>2009</v>
      </c>
      <c r="BST5" s="551" t="s">
        <v>2010</v>
      </c>
      <c r="BSU5" s="551" t="s">
        <v>2011</v>
      </c>
      <c r="BSV5" s="551" t="s">
        <v>2012</v>
      </c>
      <c r="BSW5" s="551" t="s">
        <v>2013</v>
      </c>
      <c r="BSX5" s="551" t="s">
        <v>2014</v>
      </c>
      <c r="BSY5" s="551" t="s">
        <v>2015</v>
      </c>
      <c r="BSZ5" s="551" t="s">
        <v>2016</v>
      </c>
      <c r="BTA5" s="551" t="s">
        <v>2017</v>
      </c>
      <c r="BTB5" s="551" t="s">
        <v>2018</v>
      </c>
      <c r="BTC5" s="551" t="s">
        <v>2019</v>
      </c>
      <c r="BTD5" s="551" t="s">
        <v>2020</v>
      </c>
      <c r="BTE5" s="551" t="s">
        <v>2021</v>
      </c>
      <c r="BTF5" s="551" t="s">
        <v>2022</v>
      </c>
      <c r="BTG5" s="551" t="s">
        <v>2023</v>
      </c>
      <c r="BTH5" s="551" t="s">
        <v>2024</v>
      </c>
      <c r="BTI5" s="551" t="s">
        <v>2025</v>
      </c>
      <c r="BTJ5" s="551" t="s">
        <v>2026</v>
      </c>
      <c r="BTK5" s="551" t="s">
        <v>2027</v>
      </c>
      <c r="BTL5" s="551" t="s">
        <v>2028</v>
      </c>
      <c r="BTM5" s="551" t="s">
        <v>2029</v>
      </c>
      <c r="BTN5" s="551" t="s">
        <v>2030</v>
      </c>
      <c r="BTO5" s="551" t="s">
        <v>2031</v>
      </c>
      <c r="BTP5" s="551" t="s">
        <v>2032</v>
      </c>
      <c r="BTQ5" s="551" t="s">
        <v>2033</v>
      </c>
      <c r="BTR5" s="551" t="s">
        <v>2034</v>
      </c>
      <c r="BTS5" s="551" t="s">
        <v>2035</v>
      </c>
      <c r="BTT5" s="551" t="s">
        <v>2036</v>
      </c>
      <c r="BTU5" s="551" t="s">
        <v>2037</v>
      </c>
      <c r="BTV5" s="551" t="s">
        <v>2038</v>
      </c>
      <c r="BTW5" s="551" t="s">
        <v>2039</v>
      </c>
      <c r="BTX5" s="551" t="s">
        <v>2040</v>
      </c>
      <c r="BTY5" s="551" t="s">
        <v>2041</v>
      </c>
      <c r="BTZ5" s="551" t="s">
        <v>2042</v>
      </c>
      <c r="BUA5" s="551" t="s">
        <v>2043</v>
      </c>
      <c r="BUB5" s="551" t="s">
        <v>2044</v>
      </c>
      <c r="BUC5" s="551" t="s">
        <v>2045</v>
      </c>
      <c r="BUD5" s="551" t="s">
        <v>2046</v>
      </c>
      <c r="BUE5" s="551" t="s">
        <v>2047</v>
      </c>
      <c r="BUF5" s="551" t="s">
        <v>2048</v>
      </c>
      <c r="BUG5" s="551" t="s">
        <v>2049</v>
      </c>
      <c r="BUH5" s="551" t="s">
        <v>2050</v>
      </c>
      <c r="BUI5" s="551" t="s">
        <v>2051</v>
      </c>
      <c r="BUJ5" s="551" t="s">
        <v>2052</v>
      </c>
      <c r="BUK5" s="551" t="s">
        <v>2053</v>
      </c>
      <c r="BUL5" s="551" t="s">
        <v>2054</v>
      </c>
      <c r="BUM5" s="551" t="s">
        <v>2055</v>
      </c>
      <c r="BUN5" s="551" t="s">
        <v>2056</v>
      </c>
      <c r="BUO5" s="551" t="s">
        <v>2057</v>
      </c>
      <c r="BUP5" s="551" t="s">
        <v>2058</v>
      </c>
      <c r="BUQ5" s="551" t="s">
        <v>2059</v>
      </c>
      <c r="BUR5" s="551" t="s">
        <v>2060</v>
      </c>
      <c r="BUS5" s="551" t="s">
        <v>2061</v>
      </c>
      <c r="BUT5" s="551" t="s">
        <v>2062</v>
      </c>
      <c r="BUU5" s="551" t="s">
        <v>2063</v>
      </c>
      <c r="BUV5" s="551" t="s">
        <v>2064</v>
      </c>
      <c r="BUW5" s="551" t="s">
        <v>2065</v>
      </c>
      <c r="BUX5" s="551" t="s">
        <v>2066</v>
      </c>
      <c r="BUY5" s="551" t="s">
        <v>2067</v>
      </c>
      <c r="BUZ5" s="551" t="s">
        <v>2068</v>
      </c>
      <c r="BVA5" s="551" t="s">
        <v>2069</v>
      </c>
      <c r="BVB5" s="551" t="s">
        <v>2070</v>
      </c>
      <c r="BVC5" s="551" t="s">
        <v>2071</v>
      </c>
      <c r="BVD5" s="551" t="s">
        <v>2072</v>
      </c>
      <c r="BVE5" s="551" t="s">
        <v>2073</v>
      </c>
      <c r="BVF5" s="551" t="s">
        <v>2074</v>
      </c>
      <c r="BVG5" s="551" t="s">
        <v>2075</v>
      </c>
      <c r="BVH5" s="551" t="s">
        <v>2076</v>
      </c>
      <c r="BVI5" s="551" t="s">
        <v>2077</v>
      </c>
      <c r="BVJ5" s="551" t="s">
        <v>2078</v>
      </c>
      <c r="BVK5" s="551" t="s">
        <v>2079</v>
      </c>
      <c r="BVL5" s="551" t="s">
        <v>2080</v>
      </c>
      <c r="BVM5" s="551" t="s">
        <v>2081</v>
      </c>
      <c r="BVN5" s="551" t="s">
        <v>2082</v>
      </c>
      <c r="BVO5" s="551" t="s">
        <v>2083</v>
      </c>
      <c r="BVP5" s="551" t="s">
        <v>2084</v>
      </c>
      <c r="BVQ5" s="551" t="s">
        <v>2085</v>
      </c>
      <c r="BVR5" s="551" t="s">
        <v>2086</v>
      </c>
      <c r="BVS5" s="551" t="s">
        <v>2087</v>
      </c>
      <c r="BVT5" s="551" t="s">
        <v>2088</v>
      </c>
      <c r="BVU5" s="551" t="s">
        <v>2089</v>
      </c>
      <c r="BVV5" s="551" t="s">
        <v>2090</v>
      </c>
      <c r="BVW5" s="551" t="s">
        <v>2091</v>
      </c>
      <c r="BVX5" s="551" t="s">
        <v>2092</v>
      </c>
      <c r="BVY5" s="551" t="s">
        <v>2093</v>
      </c>
      <c r="BVZ5" s="551" t="s">
        <v>2094</v>
      </c>
      <c r="BWA5" s="551" t="s">
        <v>2095</v>
      </c>
      <c r="BWB5" s="551" t="s">
        <v>2096</v>
      </c>
      <c r="BWC5" s="551" t="s">
        <v>2097</v>
      </c>
      <c r="BWD5" s="551" t="s">
        <v>2098</v>
      </c>
      <c r="BWE5" s="551" t="s">
        <v>2099</v>
      </c>
      <c r="BWF5" s="551" t="s">
        <v>2100</v>
      </c>
      <c r="BWG5" s="551" t="s">
        <v>2101</v>
      </c>
      <c r="BWH5" s="551" t="s">
        <v>2102</v>
      </c>
      <c r="BWI5" s="551" t="s">
        <v>2103</v>
      </c>
      <c r="BWJ5" s="551" t="s">
        <v>2104</v>
      </c>
      <c r="BWK5" s="551" t="s">
        <v>2105</v>
      </c>
      <c r="BWL5" s="551" t="s">
        <v>2106</v>
      </c>
      <c r="BWM5" s="551" t="s">
        <v>2107</v>
      </c>
      <c r="BWN5" s="551" t="s">
        <v>2108</v>
      </c>
      <c r="BWO5" s="551" t="s">
        <v>2109</v>
      </c>
      <c r="BWP5" s="551" t="s">
        <v>2110</v>
      </c>
      <c r="BWQ5" s="551" t="s">
        <v>2111</v>
      </c>
      <c r="BWR5" s="551" t="s">
        <v>2112</v>
      </c>
      <c r="BWS5" s="551" t="s">
        <v>2113</v>
      </c>
      <c r="BWT5" s="551" t="s">
        <v>2114</v>
      </c>
      <c r="BWU5" s="551" t="s">
        <v>2115</v>
      </c>
      <c r="BWV5" s="551" t="s">
        <v>2116</v>
      </c>
      <c r="BWW5" s="551" t="s">
        <v>2117</v>
      </c>
      <c r="BWX5" s="551" t="s">
        <v>2118</v>
      </c>
      <c r="BWY5" s="551" t="s">
        <v>2119</v>
      </c>
      <c r="BWZ5" s="551" t="s">
        <v>2120</v>
      </c>
      <c r="BXA5" s="551" t="s">
        <v>2121</v>
      </c>
      <c r="BXB5" s="551" t="s">
        <v>2122</v>
      </c>
      <c r="BXC5" s="551" t="s">
        <v>2123</v>
      </c>
      <c r="BXD5" s="551" t="s">
        <v>2124</v>
      </c>
      <c r="BXE5" s="551" t="s">
        <v>2125</v>
      </c>
      <c r="BXF5" s="551" t="s">
        <v>2126</v>
      </c>
      <c r="BXG5" s="551" t="s">
        <v>2127</v>
      </c>
      <c r="BXH5" s="551" t="s">
        <v>2128</v>
      </c>
      <c r="BXI5" s="551" t="s">
        <v>2129</v>
      </c>
      <c r="BXJ5" s="551" t="s">
        <v>2130</v>
      </c>
      <c r="BXK5" s="551" t="s">
        <v>2131</v>
      </c>
      <c r="BXL5" s="551" t="s">
        <v>2132</v>
      </c>
      <c r="BXM5" s="551" t="s">
        <v>2133</v>
      </c>
      <c r="BXN5" s="551" t="s">
        <v>2134</v>
      </c>
      <c r="BXO5" s="551" t="s">
        <v>2135</v>
      </c>
      <c r="BXP5" s="551" t="s">
        <v>2136</v>
      </c>
      <c r="BXQ5" s="551" t="s">
        <v>2137</v>
      </c>
      <c r="BXR5" s="551" t="s">
        <v>2138</v>
      </c>
      <c r="BXS5" s="551" t="s">
        <v>2139</v>
      </c>
      <c r="BXT5" s="551" t="s">
        <v>2140</v>
      </c>
      <c r="BXU5" s="551" t="s">
        <v>2141</v>
      </c>
      <c r="BXV5" s="551" t="s">
        <v>2142</v>
      </c>
      <c r="BXW5" s="551" t="s">
        <v>2143</v>
      </c>
      <c r="BXX5" s="551" t="s">
        <v>2144</v>
      </c>
      <c r="BXY5" s="551" t="s">
        <v>2145</v>
      </c>
      <c r="BXZ5" s="551" t="s">
        <v>2146</v>
      </c>
      <c r="BYA5" s="551" t="s">
        <v>2147</v>
      </c>
      <c r="BYB5" s="551" t="s">
        <v>2148</v>
      </c>
      <c r="BYC5" s="551" t="s">
        <v>2149</v>
      </c>
      <c r="BYD5" s="551" t="s">
        <v>2150</v>
      </c>
      <c r="BYE5" s="551" t="s">
        <v>2151</v>
      </c>
      <c r="BYF5" s="551" t="s">
        <v>2152</v>
      </c>
      <c r="BYG5" s="551" t="s">
        <v>2153</v>
      </c>
      <c r="BYH5" s="551" t="s">
        <v>2154</v>
      </c>
      <c r="BYI5" s="551" t="s">
        <v>2155</v>
      </c>
      <c r="BYJ5" s="551" t="s">
        <v>2156</v>
      </c>
      <c r="BYK5" s="551" t="s">
        <v>2157</v>
      </c>
      <c r="BYL5" s="551" t="s">
        <v>2158</v>
      </c>
      <c r="BYM5" s="551" t="s">
        <v>2159</v>
      </c>
      <c r="BYN5" s="551" t="s">
        <v>2160</v>
      </c>
      <c r="BYO5" s="551" t="s">
        <v>2161</v>
      </c>
      <c r="BYP5" s="551" t="s">
        <v>2162</v>
      </c>
      <c r="BYQ5" s="551" t="s">
        <v>2163</v>
      </c>
      <c r="BYR5" s="551" t="s">
        <v>2164</v>
      </c>
      <c r="BYS5" s="551" t="s">
        <v>2165</v>
      </c>
      <c r="BYT5" s="551" t="s">
        <v>2166</v>
      </c>
      <c r="BYU5" s="551" t="s">
        <v>2167</v>
      </c>
      <c r="BYV5" s="551" t="s">
        <v>2168</v>
      </c>
      <c r="BYW5" s="551" t="s">
        <v>2169</v>
      </c>
      <c r="BYX5" s="551" t="s">
        <v>2170</v>
      </c>
      <c r="BYY5" s="551" t="s">
        <v>2171</v>
      </c>
      <c r="BYZ5" s="551" t="s">
        <v>2172</v>
      </c>
      <c r="BZA5" s="551" t="s">
        <v>2173</v>
      </c>
      <c r="BZB5" s="551" t="s">
        <v>2174</v>
      </c>
      <c r="BZC5" s="551" t="s">
        <v>2175</v>
      </c>
      <c r="BZD5" s="551" t="s">
        <v>2176</v>
      </c>
      <c r="BZE5" s="551" t="s">
        <v>2177</v>
      </c>
      <c r="BZF5" s="551" t="s">
        <v>2178</v>
      </c>
      <c r="BZG5" s="551" t="s">
        <v>2179</v>
      </c>
      <c r="BZH5" s="551" t="s">
        <v>2180</v>
      </c>
      <c r="BZI5" s="551" t="s">
        <v>2181</v>
      </c>
      <c r="BZJ5" s="551" t="s">
        <v>2182</v>
      </c>
      <c r="BZK5" s="551" t="s">
        <v>2183</v>
      </c>
      <c r="BZL5" s="551" t="s">
        <v>2184</v>
      </c>
      <c r="BZM5" s="551" t="s">
        <v>2185</v>
      </c>
      <c r="BZN5" s="551" t="s">
        <v>2186</v>
      </c>
      <c r="BZO5" s="551" t="s">
        <v>2187</v>
      </c>
      <c r="BZP5" s="551" t="s">
        <v>2188</v>
      </c>
      <c r="BZQ5" s="551" t="s">
        <v>2189</v>
      </c>
      <c r="BZR5" s="551" t="s">
        <v>2190</v>
      </c>
      <c r="BZS5" s="551" t="s">
        <v>2191</v>
      </c>
      <c r="BZT5" s="551" t="s">
        <v>2192</v>
      </c>
      <c r="BZU5" s="551" t="s">
        <v>2193</v>
      </c>
      <c r="BZV5" s="551" t="s">
        <v>2194</v>
      </c>
      <c r="BZW5" s="551" t="s">
        <v>2195</v>
      </c>
      <c r="BZX5" s="551" t="s">
        <v>2196</v>
      </c>
      <c r="BZY5" s="551" t="s">
        <v>2197</v>
      </c>
      <c r="BZZ5" s="551" t="s">
        <v>2198</v>
      </c>
      <c r="CAA5" s="551" t="s">
        <v>2199</v>
      </c>
      <c r="CAB5" s="551" t="s">
        <v>2200</v>
      </c>
      <c r="CAC5" s="551" t="s">
        <v>2201</v>
      </c>
      <c r="CAD5" s="551" t="s">
        <v>2202</v>
      </c>
      <c r="CAE5" s="551" t="s">
        <v>2203</v>
      </c>
      <c r="CAF5" s="551" t="s">
        <v>2204</v>
      </c>
      <c r="CAG5" s="551" t="s">
        <v>2205</v>
      </c>
      <c r="CAH5" s="551" t="s">
        <v>2206</v>
      </c>
      <c r="CAI5" s="551" t="s">
        <v>2207</v>
      </c>
      <c r="CAJ5" s="551" t="s">
        <v>2208</v>
      </c>
      <c r="CAK5" s="551" t="s">
        <v>2209</v>
      </c>
      <c r="CAL5" s="551" t="s">
        <v>2210</v>
      </c>
      <c r="CAM5" s="551" t="s">
        <v>2211</v>
      </c>
      <c r="CAN5" s="551" t="s">
        <v>2212</v>
      </c>
      <c r="CAO5" s="551" t="s">
        <v>2213</v>
      </c>
      <c r="CAP5" s="551" t="s">
        <v>2214</v>
      </c>
      <c r="CAQ5" s="551" t="s">
        <v>2215</v>
      </c>
      <c r="CAR5" s="551" t="s">
        <v>2216</v>
      </c>
      <c r="CAS5" s="551" t="s">
        <v>2217</v>
      </c>
      <c r="CAT5" s="551" t="s">
        <v>2218</v>
      </c>
      <c r="CAU5" s="551" t="s">
        <v>2219</v>
      </c>
      <c r="CAV5" s="551" t="s">
        <v>2220</v>
      </c>
      <c r="CAW5" s="551" t="s">
        <v>2221</v>
      </c>
      <c r="CAX5" s="551" t="s">
        <v>2222</v>
      </c>
      <c r="CAY5" s="551" t="s">
        <v>2223</v>
      </c>
      <c r="CAZ5" s="551" t="s">
        <v>2224</v>
      </c>
      <c r="CBA5" s="551" t="s">
        <v>2225</v>
      </c>
      <c r="CBB5" s="551" t="s">
        <v>2226</v>
      </c>
      <c r="CBC5" s="551" t="s">
        <v>2227</v>
      </c>
      <c r="CBD5" s="551" t="s">
        <v>2228</v>
      </c>
      <c r="CBE5" s="551" t="s">
        <v>2229</v>
      </c>
      <c r="CBF5" s="551" t="s">
        <v>2230</v>
      </c>
      <c r="CBG5" s="551" t="s">
        <v>2231</v>
      </c>
      <c r="CBH5" s="551" t="s">
        <v>2232</v>
      </c>
      <c r="CBI5" s="551" t="s">
        <v>2233</v>
      </c>
      <c r="CBJ5" s="551" t="s">
        <v>2234</v>
      </c>
      <c r="CBK5" s="551" t="s">
        <v>2235</v>
      </c>
      <c r="CBL5" s="551" t="s">
        <v>2236</v>
      </c>
      <c r="CBM5" s="551" t="s">
        <v>2237</v>
      </c>
      <c r="CBN5" s="551" t="s">
        <v>2238</v>
      </c>
      <c r="CBO5" s="551" t="s">
        <v>2239</v>
      </c>
      <c r="CBP5" s="551" t="s">
        <v>2240</v>
      </c>
      <c r="CBQ5" s="551" t="s">
        <v>2241</v>
      </c>
      <c r="CBR5" s="551" t="s">
        <v>2242</v>
      </c>
      <c r="CBS5" s="551" t="s">
        <v>2243</v>
      </c>
      <c r="CBT5" s="551" t="s">
        <v>2244</v>
      </c>
      <c r="CBU5" s="551" t="s">
        <v>2245</v>
      </c>
      <c r="CBV5" s="551" t="s">
        <v>2246</v>
      </c>
      <c r="CBW5" s="551" t="s">
        <v>2247</v>
      </c>
      <c r="CBX5" s="551" t="s">
        <v>2248</v>
      </c>
      <c r="CBY5" s="551" t="s">
        <v>2249</v>
      </c>
      <c r="CBZ5" s="551" t="s">
        <v>2250</v>
      </c>
      <c r="CCA5" s="551" t="s">
        <v>2251</v>
      </c>
      <c r="CCB5" s="551" t="s">
        <v>2252</v>
      </c>
      <c r="CCC5" s="551" t="s">
        <v>2253</v>
      </c>
      <c r="CCD5" s="551" t="s">
        <v>2254</v>
      </c>
      <c r="CCE5" s="551" t="s">
        <v>2255</v>
      </c>
      <c r="CCF5" s="551" t="s">
        <v>2256</v>
      </c>
      <c r="CCG5" s="551" t="s">
        <v>2257</v>
      </c>
      <c r="CCH5" s="551" t="s">
        <v>2258</v>
      </c>
      <c r="CCI5" s="551" t="s">
        <v>2259</v>
      </c>
      <c r="CCJ5" s="551" t="s">
        <v>2260</v>
      </c>
      <c r="CCK5" s="551" t="s">
        <v>2261</v>
      </c>
      <c r="CCL5" s="551" t="s">
        <v>2262</v>
      </c>
      <c r="CCM5" s="551" t="s">
        <v>2263</v>
      </c>
      <c r="CCN5" s="551" t="s">
        <v>2264</v>
      </c>
      <c r="CCO5" s="551" t="s">
        <v>2265</v>
      </c>
      <c r="CCP5" s="551" t="s">
        <v>2266</v>
      </c>
      <c r="CCQ5" s="551" t="s">
        <v>2267</v>
      </c>
      <c r="CCR5" s="551" t="s">
        <v>2268</v>
      </c>
      <c r="CCS5" s="551" t="s">
        <v>2269</v>
      </c>
      <c r="CCT5" s="551" t="s">
        <v>2270</v>
      </c>
      <c r="CCU5" s="551" t="s">
        <v>2271</v>
      </c>
      <c r="CCV5" s="551" t="s">
        <v>2272</v>
      </c>
      <c r="CCW5" s="551" t="s">
        <v>2273</v>
      </c>
      <c r="CCX5" s="551" t="s">
        <v>2274</v>
      </c>
      <c r="CCY5" s="551" t="s">
        <v>2275</v>
      </c>
      <c r="CCZ5" s="551" t="s">
        <v>2276</v>
      </c>
      <c r="CDA5" s="551" t="s">
        <v>2277</v>
      </c>
      <c r="CDB5" s="551" t="s">
        <v>2278</v>
      </c>
      <c r="CDC5" s="551" t="s">
        <v>2279</v>
      </c>
      <c r="CDD5" s="551" t="s">
        <v>2280</v>
      </c>
      <c r="CDE5" s="551" t="s">
        <v>2281</v>
      </c>
      <c r="CDF5" s="551" t="s">
        <v>2282</v>
      </c>
      <c r="CDG5" s="551" t="s">
        <v>2283</v>
      </c>
      <c r="CDH5" s="551" t="s">
        <v>2284</v>
      </c>
      <c r="CDI5" s="551" t="s">
        <v>2285</v>
      </c>
      <c r="CDJ5" s="551" t="s">
        <v>2286</v>
      </c>
      <c r="CDK5" s="551" t="s">
        <v>2287</v>
      </c>
      <c r="CDL5" s="551" t="s">
        <v>2288</v>
      </c>
      <c r="CDM5" s="551" t="s">
        <v>2289</v>
      </c>
      <c r="CDN5" s="551" t="s">
        <v>2290</v>
      </c>
      <c r="CDO5" s="551" t="s">
        <v>2291</v>
      </c>
      <c r="CDP5" s="551" t="s">
        <v>2292</v>
      </c>
      <c r="CDQ5" s="551" t="s">
        <v>2293</v>
      </c>
      <c r="CDR5" s="551" t="s">
        <v>2294</v>
      </c>
      <c r="CDS5" s="551" t="s">
        <v>2295</v>
      </c>
      <c r="CDT5" s="551" t="s">
        <v>2296</v>
      </c>
      <c r="CDU5" s="551" t="s">
        <v>2297</v>
      </c>
      <c r="CDV5" s="551" t="s">
        <v>2298</v>
      </c>
      <c r="CDW5" s="551" t="s">
        <v>2299</v>
      </c>
      <c r="CDX5" s="551" t="s">
        <v>2300</v>
      </c>
      <c r="CDY5" s="551" t="s">
        <v>2301</v>
      </c>
      <c r="CDZ5" s="551" t="s">
        <v>2302</v>
      </c>
      <c r="CEA5" s="551" t="s">
        <v>2303</v>
      </c>
      <c r="CEB5" s="551" t="s">
        <v>2304</v>
      </c>
      <c r="CEC5" s="551" t="s">
        <v>2305</v>
      </c>
      <c r="CED5" s="551" t="s">
        <v>2306</v>
      </c>
      <c r="CEE5" s="551" t="s">
        <v>2307</v>
      </c>
      <c r="CEF5" s="551" t="s">
        <v>2308</v>
      </c>
      <c r="CEG5" s="551" t="s">
        <v>2309</v>
      </c>
      <c r="CEH5" s="551" t="s">
        <v>2310</v>
      </c>
      <c r="CEI5" s="551" t="s">
        <v>2311</v>
      </c>
      <c r="CEJ5" s="551" t="s">
        <v>2312</v>
      </c>
      <c r="CEK5" s="551" t="s">
        <v>2313</v>
      </c>
      <c r="CEL5" s="551" t="s">
        <v>2314</v>
      </c>
      <c r="CEM5" s="551" t="s">
        <v>2315</v>
      </c>
      <c r="CEN5" s="551" t="s">
        <v>2316</v>
      </c>
      <c r="CEO5" s="551" t="s">
        <v>2317</v>
      </c>
      <c r="CEP5" s="551" t="s">
        <v>2318</v>
      </c>
      <c r="CEQ5" s="551" t="s">
        <v>2319</v>
      </c>
      <c r="CER5" s="551" t="s">
        <v>2320</v>
      </c>
      <c r="CES5" s="551" t="s">
        <v>2321</v>
      </c>
      <c r="CET5" s="551" t="s">
        <v>2322</v>
      </c>
      <c r="CEU5" s="551" t="s">
        <v>2323</v>
      </c>
      <c r="CEV5" s="551" t="s">
        <v>2324</v>
      </c>
      <c r="CEW5" s="551" t="s">
        <v>2325</v>
      </c>
      <c r="CEX5" s="551" t="s">
        <v>2326</v>
      </c>
      <c r="CEY5" s="551" t="s">
        <v>2327</v>
      </c>
      <c r="CEZ5" s="551" t="s">
        <v>2328</v>
      </c>
      <c r="CFA5" s="551" t="s">
        <v>2329</v>
      </c>
      <c r="CFB5" s="551" t="s">
        <v>2330</v>
      </c>
      <c r="CFC5" s="551" t="s">
        <v>2331</v>
      </c>
      <c r="CFD5" s="551" t="s">
        <v>2332</v>
      </c>
      <c r="CFE5" s="551" t="s">
        <v>2333</v>
      </c>
      <c r="CFF5" s="551" t="s">
        <v>2334</v>
      </c>
      <c r="CFG5" s="551" t="s">
        <v>2335</v>
      </c>
      <c r="CFH5" s="551" t="s">
        <v>2336</v>
      </c>
      <c r="CFI5" s="551" t="s">
        <v>2337</v>
      </c>
      <c r="CFJ5" s="551" t="s">
        <v>2338</v>
      </c>
      <c r="CFK5" s="551" t="s">
        <v>2339</v>
      </c>
      <c r="CFL5" s="551" t="s">
        <v>2340</v>
      </c>
      <c r="CFM5" s="551" t="s">
        <v>2341</v>
      </c>
      <c r="CFN5" s="551" t="s">
        <v>2342</v>
      </c>
      <c r="CFO5" s="551" t="s">
        <v>2343</v>
      </c>
      <c r="CFP5" s="551" t="s">
        <v>2344</v>
      </c>
      <c r="CFQ5" s="551" t="s">
        <v>2345</v>
      </c>
      <c r="CFR5" s="551" t="s">
        <v>2346</v>
      </c>
      <c r="CFS5" s="551" t="s">
        <v>2347</v>
      </c>
      <c r="CFT5" s="551" t="s">
        <v>2348</v>
      </c>
      <c r="CFU5" s="551" t="s">
        <v>2349</v>
      </c>
      <c r="CFV5" s="551" t="s">
        <v>2350</v>
      </c>
      <c r="CFW5" s="551" t="s">
        <v>2351</v>
      </c>
      <c r="CFX5" s="551" t="s">
        <v>2352</v>
      </c>
      <c r="CFY5" s="551" t="s">
        <v>2353</v>
      </c>
      <c r="CFZ5" s="551" t="s">
        <v>2354</v>
      </c>
      <c r="CGA5" s="551" t="s">
        <v>2355</v>
      </c>
      <c r="CGB5" s="551" t="s">
        <v>2356</v>
      </c>
      <c r="CGC5" s="551" t="s">
        <v>2357</v>
      </c>
      <c r="CGD5" s="551" t="s">
        <v>2358</v>
      </c>
      <c r="CGE5" s="551" t="s">
        <v>2359</v>
      </c>
      <c r="CGF5" s="551" t="s">
        <v>2360</v>
      </c>
      <c r="CGG5" s="551" t="s">
        <v>2361</v>
      </c>
      <c r="CGH5" s="551" t="s">
        <v>2362</v>
      </c>
      <c r="CGI5" s="551" t="s">
        <v>2363</v>
      </c>
      <c r="CGJ5" s="551" t="s">
        <v>2364</v>
      </c>
      <c r="CGK5" s="551" t="s">
        <v>2365</v>
      </c>
      <c r="CGL5" s="551" t="s">
        <v>2366</v>
      </c>
      <c r="CGM5" s="551" t="s">
        <v>2367</v>
      </c>
      <c r="CGN5" s="551" t="s">
        <v>2368</v>
      </c>
      <c r="CGO5" s="551" t="s">
        <v>2369</v>
      </c>
      <c r="CGP5" s="551" t="s">
        <v>2370</v>
      </c>
      <c r="CGQ5" s="551" t="s">
        <v>2371</v>
      </c>
      <c r="CGR5" s="551" t="s">
        <v>2372</v>
      </c>
      <c r="CGS5" s="551" t="s">
        <v>2373</v>
      </c>
      <c r="CGT5" s="551" t="s">
        <v>2374</v>
      </c>
      <c r="CGU5" s="551" t="s">
        <v>2375</v>
      </c>
      <c r="CGV5" s="551" t="s">
        <v>2376</v>
      </c>
      <c r="CGW5" s="551" t="s">
        <v>2377</v>
      </c>
      <c r="CGX5" s="551" t="s">
        <v>2378</v>
      </c>
      <c r="CGY5" s="551" t="s">
        <v>2379</v>
      </c>
      <c r="CGZ5" s="551" t="s">
        <v>2380</v>
      </c>
      <c r="CHA5" s="551" t="s">
        <v>2381</v>
      </c>
      <c r="CHB5" s="551" t="s">
        <v>2382</v>
      </c>
      <c r="CHC5" s="551" t="s">
        <v>2383</v>
      </c>
      <c r="CHD5" s="551" t="s">
        <v>2384</v>
      </c>
      <c r="CHE5" s="551" t="s">
        <v>2385</v>
      </c>
      <c r="CHF5" s="551" t="s">
        <v>2386</v>
      </c>
      <c r="CHG5" s="551" t="s">
        <v>2387</v>
      </c>
      <c r="CHH5" s="551" t="s">
        <v>2388</v>
      </c>
      <c r="CHI5" s="551" t="s">
        <v>2389</v>
      </c>
      <c r="CHJ5" s="551" t="s">
        <v>2390</v>
      </c>
      <c r="CHK5" s="551" t="s">
        <v>2391</v>
      </c>
      <c r="CHL5" s="551" t="s">
        <v>2392</v>
      </c>
      <c r="CHM5" s="551" t="s">
        <v>2393</v>
      </c>
      <c r="CHN5" s="551" t="s">
        <v>2394</v>
      </c>
      <c r="CHO5" s="551" t="s">
        <v>2395</v>
      </c>
      <c r="CHP5" s="551" t="s">
        <v>2396</v>
      </c>
      <c r="CHQ5" s="551" t="s">
        <v>2397</v>
      </c>
      <c r="CHR5" s="551" t="s">
        <v>2398</v>
      </c>
      <c r="CHS5" s="551" t="s">
        <v>2399</v>
      </c>
      <c r="CHT5" s="551" t="s">
        <v>2400</v>
      </c>
      <c r="CHU5" s="551" t="s">
        <v>2401</v>
      </c>
      <c r="CHV5" s="551" t="s">
        <v>2402</v>
      </c>
      <c r="CHW5" s="551" t="s">
        <v>2403</v>
      </c>
      <c r="CHX5" s="551" t="s">
        <v>2404</v>
      </c>
      <c r="CHY5" s="551" t="s">
        <v>2405</v>
      </c>
      <c r="CHZ5" s="551" t="s">
        <v>2406</v>
      </c>
      <c r="CIA5" s="551" t="s">
        <v>2407</v>
      </c>
      <c r="CIB5" s="551" t="s">
        <v>2408</v>
      </c>
      <c r="CIC5" s="551" t="s">
        <v>2409</v>
      </c>
      <c r="CID5" s="551" t="s">
        <v>2410</v>
      </c>
      <c r="CIE5" s="551" t="s">
        <v>2411</v>
      </c>
      <c r="CIF5" s="551" t="s">
        <v>2412</v>
      </c>
      <c r="CIG5" s="551" t="s">
        <v>2413</v>
      </c>
      <c r="CIH5" s="551" t="s">
        <v>2414</v>
      </c>
      <c r="CII5" s="551" t="s">
        <v>2415</v>
      </c>
      <c r="CIJ5" s="551" t="s">
        <v>2416</v>
      </c>
      <c r="CIK5" s="551" t="s">
        <v>2417</v>
      </c>
      <c r="CIL5" s="551" t="s">
        <v>2418</v>
      </c>
      <c r="CIM5" s="551" t="s">
        <v>2419</v>
      </c>
      <c r="CIN5" s="551" t="s">
        <v>2420</v>
      </c>
      <c r="CIO5" s="551" t="s">
        <v>2421</v>
      </c>
      <c r="CIP5" s="551" t="s">
        <v>2422</v>
      </c>
      <c r="CIQ5" s="551" t="s">
        <v>2423</v>
      </c>
      <c r="CIR5" s="551" t="s">
        <v>2424</v>
      </c>
      <c r="CIS5" s="551" t="s">
        <v>2425</v>
      </c>
      <c r="CIT5" s="551" t="s">
        <v>2426</v>
      </c>
      <c r="CIU5" s="551" t="s">
        <v>2427</v>
      </c>
      <c r="CIV5" s="551" t="s">
        <v>2428</v>
      </c>
      <c r="CIW5" s="551" t="s">
        <v>2429</v>
      </c>
      <c r="CIX5" s="551" t="s">
        <v>2430</v>
      </c>
      <c r="CIY5" s="551" t="s">
        <v>2431</v>
      </c>
      <c r="CIZ5" s="551" t="s">
        <v>2432</v>
      </c>
      <c r="CJA5" s="551" t="s">
        <v>2433</v>
      </c>
      <c r="CJB5" s="551" t="s">
        <v>2434</v>
      </c>
      <c r="CJC5" s="551" t="s">
        <v>2435</v>
      </c>
      <c r="CJD5" s="551" t="s">
        <v>2436</v>
      </c>
      <c r="CJE5" s="551" t="s">
        <v>2437</v>
      </c>
      <c r="CJF5" s="551" t="s">
        <v>2438</v>
      </c>
      <c r="CJG5" s="551" t="s">
        <v>2439</v>
      </c>
      <c r="CJH5" s="551" t="s">
        <v>2440</v>
      </c>
      <c r="CJI5" s="551" t="s">
        <v>2441</v>
      </c>
      <c r="CJJ5" s="551" t="s">
        <v>2442</v>
      </c>
      <c r="CJK5" s="551" t="s">
        <v>2443</v>
      </c>
      <c r="CJL5" s="551" t="s">
        <v>2444</v>
      </c>
      <c r="CJM5" s="551" t="s">
        <v>2445</v>
      </c>
      <c r="CJN5" s="551" t="s">
        <v>2446</v>
      </c>
      <c r="CJO5" s="551" t="s">
        <v>2447</v>
      </c>
      <c r="CJP5" s="551" t="s">
        <v>2448</v>
      </c>
      <c r="CJQ5" s="551" t="s">
        <v>2449</v>
      </c>
      <c r="CJR5" s="551" t="s">
        <v>2450</v>
      </c>
      <c r="CJS5" s="551" t="s">
        <v>2451</v>
      </c>
      <c r="CJT5" s="551" t="s">
        <v>2452</v>
      </c>
      <c r="CJU5" s="551" t="s">
        <v>2453</v>
      </c>
      <c r="CJV5" s="551" t="s">
        <v>2454</v>
      </c>
      <c r="CJW5" s="551" t="s">
        <v>2455</v>
      </c>
      <c r="CJX5" s="551" t="s">
        <v>2456</v>
      </c>
      <c r="CJY5" s="551" t="s">
        <v>2457</v>
      </c>
      <c r="CJZ5" s="551" t="s">
        <v>2458</v>
      </c>
      <c r="CKA5" s="551" t="s">
        <v>2459</v>
      </c>
      <c r="CKB5" s="551" t="s">
        <v>2460</v>
      </c>
      <c r="CKC5" s="551" t="s">
        <v>2461</v>
      </c>
      <c r="CKD5" s="551" t="s">
        <v>2462</v>
      </c>
      <c r="CKE5" s="551" t="s">
        <v>2463</v>
      </c>
      <c r="CKF5" s="551" t="s">
        <v>2464</v>
      </c>
      <c r="CKG5" s="551" t="s">
        <v>2465</v>
      </c>
      <c r="CKH5" s="551" t="s">
        <v>2466</v>
      </c>
      <c r="CKI5" s="551" t="s">
        <v>2467</v>
      </c>
      <c r="CKJ5" s="551" t="s">
        <v>2468</v>
      </c>
      <c r="CKK5" s="551" t="s">
        <v>2469</v>
      </c>
      <c r="CKL5" s="551" t="s">
        <v>2470</v>
      </c>
      <c r="CKM5" s="551" t="s">
        <v>2471</v>
      </c>
      <c r="CKN5" s="551" t="s">
        <v>2472</v>
      </c>
      <c r="CKO5" s="551" t="s">
        <v>2473</v>
      </c>
      <c r="CKP5" s="551" t="s">
        <v>2474</v>
      </c>
      <c r="CKQ5" s="551" t="s">
        <v>2475</v>
      </c>
      <c r="CKR5" s="551" t="s">
        <v>2476</v>
      </c>
      <c r="CKS5" s="551" t="s">
        <v>2477</v>
      </c>
      <c r="CKT5" s="551" t="s">
        <v>2478</v>
      </c>
      <c r="CKU5" s="551" t="s">
        <v>2479</v>
      </c>
      <c r="CKV5" s="551" t="s">
        <v>2480</v>
      </c>
      <c r="CKW5" s="551" t="s">
        <v>2481</v>
      </c>
      <c r="CKX5" s="551" t="s">
        <v>2482</v>
      </c>
      <c r="CKY5" s="551" t="s">
        <v>2483</v>
      </c>
      <c r="CKZ5" s="551" t="s">
        <v>2484</v>
      </c>
      <c r="CLA5" s="551" t="s">
        <v>2485</v>
      </c>
      <c r="CLB5" s="551" t="s">
        <v>2486</v>
      </c>
      <c r="CLC5" s="551" t="s">
        <v>2487</v>
      </c>
      <c r="CLD5" s="551" t="s">
        <v>2488</v>
      </c>
      <c r="CLE5" s="551" t="s">
        <v>2489</v>
      </c>
      <c r="CLF5" s="551" t="s">
        <v>2490</v>
      </c>
      <c r="CLG5" s="551" t="s">
        <v>2491</v>
      </c>
      <c r="CLH5" s="551" t="s">
        <v>2492</v>
      </c>
      <c r="CLI5" s="551" t="s">
        <v>2493</v>
      </c>
      <c r="CLJ5" s="551" t="s">
        <v>2494</v>
      </c>
      <c r="CLK5" s="551" t="s">
        <v>2495</v>
      </c>
      <c r="CLL5" s="551" t="s">
        <v>2496</v>
      </c>
      <c r="CLM5" s="551" t="s">
        <v>2497</v>
      </c>
      <c r="CLN5" s="551" t="s">
        <v>2498</v>
      </c>
      <c r="CLO5" s="551" t="s">
        <v>2499</v>
      </c>
      <c r="CLP5" s="551" t="s">
        <v>2500</v>
      </c>
      <c r="CLQ5" s="551" t="s">
        <v>2501</v>
      </c>
      <c r="CLR5" s="551" t="s">
        <v>2502</v>
      </c>
      <c r="CLS5" s="551" t="s">
        <v>2503</v>
      </c>
      <c r="CLT5" s="551" t="s">
        <v>2504</v>
      </c>
      <c r="CLU5" s="551" t="s">
        <v>2505</v>
      </c>
      <c r="CLV5" s="551" t="s">
        <v>2506</v>
      </c>
      <c r="CLW5" s="551" t="s">
        <v>2507</v>
      </c>
      <c r="CLX5" s="551" t="s">
        <v>2508</v>
      </c>
      <c r="CLY5" s="551" t="s">
        <v>2509</v>
      </c>
      <c r="CLZ5" s="551" t="s">
        <v>2510</v>
      </c>
      <c r="CMA5" s="551" t="s">
        <v>2511</v>
      </c>
      <c r="CMB5" s="551" t="s">
        <v>2512</v>
      </c>
      <c r="CMC5" s="551" t="s">
        <v>2513</v>
      </c>
      <c r="CMD5" s="551" t="s">
        <v>2514</v>
      </c>
      <c r="CME5" s="551" t="s">
        <v>2515</v>
      </c>
      <c r="CMF5" s="551" t="s">
        <v>2516</v>
      </c>
      <c r="CMG5" s="551" t="s">
        <v>2517</v>
      </c>
      <c r="CMH5" s="551" t="s">
        <v>2518</v>
      </c>
      <c r="CMI5" s="551" t="s">
        <v>2519</v>
      </c>
      <c r="CMJ5" s="551" t="s">
        <v>2520</v>
      </c>
      <c r="CMK5" s="551" t="s">
        <v>2521</v>
      </c>
      <c r="CML5" s="551" t="s">
        <v>2522</v>
      </c>
      <c r="CMM5" s="551" t="s">
        <v>2523</v>
      </c>
      <c r="CMN5" s="551" t="s">
        <v>2524</v>
      </c>
      <c r="CMO5" s="551" t="s">
        <v>2525</v>
      </c>
      <c r="CMP5" s="551" t="s">
        <v>2526</v>
      </c>
      <c r="CMQ5" s="551" t="s">
        <v>2527</v>
      </c>
      <c r="CMR5" s="551" t="s">
        <v>2528</v>
      </c>
      <c r="CMS5" s="551" t="s">
        <v>2529</v>
      </c>
      <c r="CMT5" s="551" t="s">
        <v>2530</v>
      </c>
      <c r="CMU5" s="551" t="s">
        <v>2531</v>
      </c>
      <c r="CMV5" s="551" t="s">
        <v>2532</v>
      </c>
      <c r="CMW5" s="551" t="s">
        <v>2533</v>
      </c>
      <c r="CMX5" s="551" t="s">
        <v>2534</v>
      </c>
      <c r="CMY5" s="551" t="s">
        <v>2535</v>
      </c>
      <c r="CMZ5" s="551" t="s">
        <v>2536</v>
      </c>
      <c r="CNA5" s="551" t="s">
        <v>2537</v>
      </c>
      <c r="CNB5" s="551" t="s">
        <v>2538</v>
      </c>
      <c r="CNC5" s="551" t="s">
        <v>2539</v>
      </c>
      <c r="CND5" s="551" t="s">
        <v>2540</v>
      </c>
      <c r="CNE5" s="551" t="s">
        <v>2541</v>
      </c>
      <c r="CNF5" s="551" t="s">
        <v>2542</v>
      </c>
      <c r="CNG5" s="551" t="s">
        <v>2543</v>
      </c>
      <c r="CNH5" s="551" t="s">
        <v>2544</v>
      </c>
      <c r="CNI5" s="551" t="s">
        <v>2545</v>
      </c>
      <c r="CNJ5" s="551" t="s">
        <v>2546</v>
      </c>
      <c r="CNK5" s="551" t="s">
        <v>2547</v>
      </c>
      <c r="CNL5" s="551" t="s">
        <v>2548</v>
      </c>
      <c r="CNM5" s="551" t="s">
        <v>2549</v>
      </c>
      <c r="CNN5" s="551" t="s">
        <v>2550</v>
      </c>
      <c r="CNO5" s="551" t="s">
        <v>2551</v>
      </c>
      <c r="CNP5" s="551" t="s">
        <v>2552</v>
      </c>
      <c r="CNQ5" s="551" t="s">
        <v>2553</v>
      </c>
      <c r="CNR5" s="551" t="s">
        <v>2554</v>
      </c>
      <c r="CNS5" s="551" t="s">
        <v>2555</v>
      </c>
      <c r="CNT5" s="551" t="s">
        <v>2556</v>
      </c>
      <c r="CNU5" s="551" t="s">
        <v>2557</v>
      </c>
      <c r="CNV5" s="551" t="s">
        <v>2558</v>
      </c>
      <c r="CNW5" s="551" t="s">
        <v>2559</v>
      </c>
      <c r="CNX5" s="551" t="s">
        <v>2560</v>
      </c>
      <c r="CNY5" s="551" t="s">
        <v>2561</v>
      </c>
      <c r="CNZ5" s="551" t="s">
        <v>2562</v>
      </c>
      <c r="COA5" s="551" t="s">
        <v>2563</v>
      </c>
      <c r="COB5" s="551" t="s">
        <v>2564</v>
      </c>
      <c r="COC5" s="551" t="s">
        <v>2565</v>
      </c>
      <c r="COD5" s="551" t="s">
        <v>2566</v>
      </c>
      <c r="COE5" s="551" t="s">
        <v>2567</v>
      </c>
      <c r="COF5" s="551" t="s">
        <v>2568</v>
      </c>
      <c r="COG5" s="551" t="s">
        <v>2569</v>
      </c>
      <c r="COH5" s="551" t="s">
        <v>2570</v>
      </c>
      <c r="COI5" s="551" t="s">
        <v>2571</v>
      </c>
      <c r="COJ5" s="551" t="s">
        <v>2572</v>
      </c>
      <c r="COK5" s="551" t="s">
        <v>2573</v>
      </c>
      <c r="COL5" s="551" t="s">
        <v>2574</v>
      </c>
      <c r="COM5" s="551" t="s">
        <v>2575</v>
      </c>
      <c r="CON5" s="551" t="s">
        <v>2576</v>
      </c>
      <c r="COO5" s="551" t="s">
        <v>2577</v>
      </c>
      <c r="COP5" s="551" t="s">
        <v>2578</v>
      </c>
      <c r="COQ5" s="551" t="s">
        <v>2579</v>
      </c>
      <c r="COR5" s="551" t="s">
        <v>2580</v>
      </c>
      <c r="COS5" s="551" t="s">
        <v>2581</v>
      </c>
      <c r="COT5" s="551" t="s">
        <v>2582</v>
      </c>
      <c r="COU5" s="551" t="s">
        <v>2583</v>
      </c>
      <c r="COV5" s="551" t="s">
        <v>2584</v>
      </c>
      <c r="COW5" s="551" t="s">
        <v>2585</v>
      </c>
      <c r="COX5" s="551" t="s">
        <v>2586</v>
      </c>
      <c r="COY5" s="551" t="s">
        <v>2587</v>
      </c>
      <c r="COZ5" s="551" t="s">
        <v>2588</v>
      </c>
      <c r="CPA5" s="551" t="s">
        <v>2589</v>
      </c>
      <c r="CPB5" s="551" t="s">
        <v>2590</v>
      </c>
      <c r="CPC5" s="551" t="s">
        <v>2591</v>
      </c>
      <c r="CPD5" s="551" t="s">
        <v>2592</v>
      </c>
      <c r="CPE5" s="551" t="s">
        <v>2593</v>
      </c>
      <c r="CPF5" s="551" t="s">
        <v>2594</v>
      </c>
      <c r="CPG5" s="551" t="s">
        <v>2595</v>
      </c>
      <c r="CPH5" s="551" t="s">
        <v>2596</v>
      </c>
      <c r="CPI5" s="551" t="s">
        <v>2597</v>
      </c>
      <c r="CPJ5" s="551" t="s">
        <v>2598</v>
      </c>
      <c r="CPK5" s="551" t="s">
        <v>2599</v>
      </c>
      <c r="CPL5" s="551" t="s">
        <v>2600</v>
      </c>
      <c r="CPM5" s="551" t="s">
        <v>2601</v>
      </c>
      <c r="CPN5" s="551" t="s">
        <v>2602</v>
      </c>
      <c r="CPO5" s="551" t="s">
        <v>2603</v>
      </c>
      <c r="CPP5" s="551" t="s">
        <v>2604</v>
      </c>
      <c r="CPQ5" s="551" t="s">
        <v>2605</v>
      </c>
      <c r="CPR5" s="551" t="s">
        <v>2606</v>
      </c>
      <c r="CPS5" s="551" t="s">
        <v>2607</v>
      </c>
      <c r="CPT5" s="551" t="s">
        <v>2608</v>
      </c>
      <c r="CPU5" s="551" t="s">
        <v>2609</v>
      </c>
      <c r="CPV5" s="551" t="s">
        <v>2610</v>
      </c>
      <c r="CPW5" s="551" t="s">
        <v>2611</v>
      </c>
      <c r="CPX5" s="551" t="s">
        <v>2612</v>
      </c>
      <c r="CPY5" s="551" t="s">
        <v>2613</v>
      </c>
      <c r="CPZ5" s="551" t="s">
        <v>2614</v>
      </c>
      <c r="CQA5" s="551" t="s">
        <v>2615</v>
      </c>
      <c r="CQB5" s="551" t="s">
        <v>2616</v>
      </c>
      <c r="CQC5" s="551" t="s">
        <v>2617</v>
      </c>
      <c r="CQD5" s="551" t="s">
        <v>2618</v>
      </c>
      <c r="CQE5" s="551" t="s">
        <v>2619</v>
      </c>
      <c r="CQF5" s="551" t="s">
        <v>2620</v>
      </c>
      <c r="CQG5" s="551" t="s">
        <v>2621</v>
      </c>
      <c r="CQH5" s="551" t="s">
        <v>2622</v>
      </c>
      <c r="CQI5" s="551" t="s">
        <v>2623</v>
      </c>
      <c r="CQJ5" s="551" t="s">
        <v>2624</v>
      </c>
      <c r="CQK5" s="551" t="s">
        <v>2625</v>
      </c>
      <c r="CQL5" s="551" t="s">
        <v>2626</v>
      </c>
      <c r="CQM5" s="551" t="s">
        <v>2627</v>
      </c>
      <c r="CQN5" s="551" t="s">
        <v>2628</v>
      </c>
      <c r="CQO5" s="551" t="s">
        <v>2629</v>
      </c>
      <c r="CQP5" s="551" t="s">
        <v>2630</v>
      </c>
      <c r="CQQ5" s="551" t="s">
        <v>2631</v>
      </c>
      <c r="CQR5" s="551" t="s">
        <v>2632</v>
      </c>
      <c r="CQS5" s="551" t="s">
        <v>2633</v>
      </c>
      <c r="CQT5" s="551" t="s">
        <v>2634</v>
      </c>
      <c r="CQU5" s="551" t="s">
        <v>2635</v>
      </c>
      <c r="CQV5" s="551" t="s">
        <v>2636</v>
      </c>
      <c r="CQW5" s="551" t="s">
        <v>2637</v>
      </c>
      <c r="CQX5" s="551" t="s">
        <v>2638</v>
      </c>
      <c r="CQY5" s="551" t="s">
        <v>2639</v>
      </c>
      <c r="CQZ5" s="551" t="s">
        <v>2640</v>
      </c>
      <c r="CRA5" s="551" t="s">
        <v>2641</v>
      </c>
      <c r="CRB5" s="551" t="s">
        <v>2642</v>
      </c>
      <c r="CRC5" s="551" t="s">
        <v>2643</v>
      </c>
      <c r="CRD5" s="551" t="s">
        <v>2644</v>
      </c>
      <c r="CRE5" s="551" t="s">
        <v>2645</v>
      </c>
      <c r="CRF5" s="551" t="s">
        <v>2646</v>
      </c>
      <c r="CRG5" s="551" t="s">
        <v>2647</v>
      </c>
      <c r="CRH5" s="551" t="s">
        <v>2648</v>
      </c>
      <c r="CRI5" s="551" t="s">
        <v>2649</v>
      </c>
      <c r="CRJ5" s="551" t="s">
        <v>2650</v>
      </c>
      <c r="CRK5" s="551" t="s">
        <v>2651</v>
      </c>
      <c r="CRL5" s="551" t="s">
        <v>2652</v>
      </c>
      <c r="CRM5" s="551" t="s">
        <v>2653</v>
      </c>
      <c r="CRN5" s="551" t="s">
        <v>2654</v>
      </c>
      <c r="CRO5" s="551" t="s">
        <v>2655</v>
      </c>
      <c r="CRP5" s="551" t="s">
        <v>2656</v>
      </c>
      <c r="CRQ5" s="551" t="s">
        <v>2657</v>
      </c>
      <c r="CRR5" s="551" t="s">
        <v>2658</v>
      </c>
      <c r="CRS5" s="551" t="s">
        <v>2659</v>
      </c>
      <c r="CRT5" s="551" t="s">
        <v>2660</v>
      </c>
      <c r="CRU5" s="551" t="s">
        <v>2661</v>
      </c>
      <c r="CRV5" s="551" t="s">
        <v>2662</v>
      </c>
      <c r="CRW5" s="551" t="s">
        <v>2663</v>
      </c>
      <c r="CRX5" s="551" t="s">
        <v>2664</v>
      </c>
      <c r="CRY5" s="551" t="s">
        <v>2665</v>
      </c>
      <c r="CRZ5" s="551" t="s">
        <v>2666</v>
      </c>
      <c r="CSA5" s="551" t="s">
        <v>2667</v>
      </c>
      <c r="CSB5" s="551" t="s">
        <v>2668</v>
      </c>
      <c r="CSC5" s="551" t="s">
        <v>2669</v>
      </c>
      <c r="CSD5" s="551" t="s">
        <v>2670</v>
      </c>
      <c r="CSE5" s="551" t="s">
        <v>2671</v>
      </c>
      <c r="CSF5" s="551" t="s">
        <v>2672</v>
      </c>
      <c r="CSG5" s="551" t="s">
        <v>2673</v>
      </c>
      <c r="CSH5" s="551" t="s">
        <v>2674</v>
      </c>
      <c r="CSI5" s="551" t="s">
        <v>2675</v>
      </c>
      <c r="CSJ5" s="551" t="s">
        <v>2676</v>
      </c>
      <c r="CSK5" s="551" t="s">
        <v>2677</v>
      </c>
      <c r="CSL5" s="551" t="s">
        <v>2678</v>
      </c>
      <c r="CSM5" s="551" t="s">
        <v>2679</v>
      </c>
      <c r="CSN5" s="551" t="s">
        <v>2680</v>
      </c>
      <c r="CSO5" s="551" t="s">
        <v>2681</v>
      </c>
      <c r="CSP5" s="551" t="s">
        <v>2682</v>
      </c>
      <c r="CSQ5" s="551" t="s">
        <v>2683</v>
      </c>
      <c r="CSR5" s="551" t="s">
        <v>2684</v>
      </c>
      <c r="CSS5" s="551" t="s">
        <v>2685</v>
      </c>
      <c r="CST5" s="551" t="s">
        <v>2686</v>
      </c>
      <c r="CSU5" s="551" t="s">
        <v>2687</v>
      </c>
      <c r="CSV5" s="551" t="s">
        <v>2688</v>
      </c>
      <c r="CSW5" s="551" t="s">
        <v>2689</v>
      </c>
      <c r="CSX5" s="551" t="s">
        <v>2690</v>
      </c>
      <c r="CSY5" s="551" t="s">
        <v>2691</v>
      </c>
      <c r="CSZ5" s="551" t="s">
        <v>2692</v>
      </c>
      <c r="CTA5" s="551" t="s">
        <v>2693</v>
      </c>
      <c r="CTB5" s="551" t="s">
        <v>2694</v>
      </c>
      <c r="CTC5" s="551" t="s">
        <v>2695</v>
      </c>
      <c r="CTD5" s="551" t="s">
        <v>2696</v>
      </c>
      <c r="CTE5" s="551" t="s">
        <v>2697</v>
      </c>
      <c r="CTF5" s="551" t="s">
        <v>2698</v>
      </c>
      <c r="CTG5" s="551" t="s">
        <v>2699</v>
      </c>
      <c r="CTH5" s="551" t="s">
        <v>2700</v>
      </c>
      <c r="CTI5" s="551" t="s">
        <v>2701</v>
      </c>
      <c r="CTJ5" s="551" t="s">
        <v>2702</v>
      </c>
      <c r="CTK5" s="551" t="s">
        <v>2703</v>
      </c>
      <c r="CTL5" s="551" t="s">
        <v>2704</v>
      </c>
      <c r="CTM5" s="551" t="s">
        <v>2705</v>
      </c>
      <c r="CTN5" s="551" t="s">
        <v>2706</v>
      </c>
      <c r="CTO5" s="551" t="s">
        <v>2707</v>
      </c>
      <c r="CTP5" s="551" t="s">
        <v>2708</v>
      </c>
      <c r="CTQ5" s="551" t="s">
        <v>2709</v>
      </c>
      <c r="CTR5" s="551" t="s">
        <v>2710</v>
      </c>
      <c r="CTS5" s="551" t="s">
        <v>2711</v>
      </c>
      <c r="CTT5" s="551" t="s">
        <v>2712</v>
      </c>
      <c r="CTU5" s="551" t="s">
        <v>2713</v>
      </c>
      <c r="CTV5" s="551" t="s">
        <v>2714</v>
      </c>
      <c r="CTW5" s="551" t="s">
        <v>2715</v>
      </c>
      <c r="CTX5" s="551" t="s">
        <v>2716</v>
      </c>
      <c r="CTY5" s="551" t="s">
        <v>2717</v>
      </c>
      <c r="CTZ5" s="551" t="s">
        <v>2718</v>
      </c>
      <c r="CUA5" s="551" t="s">
        <v>2719</v>
      </c>
      <c r="CUB5" s="551" t="s">
        <v>2720</v>
      </c>
      <c r="CUC5" s="551" t="s">
        <v>2721</v>
      </c>
      <c r="CUD5" s="551" t="s">
        <v>2722</v>
      </c>
      <c r="CUE5" s="551" t="s">
        <v>2723</v>
      </c>
      <c r="CUF5" s="551" t="s">
        <v>2724</v>
      </c>
      <c r="CUG5" s="551" t="s">
        <v>2725</v>
      </c>
      <c r="CUH5" s="551" t="s">
        <v>2726</v>
      </c>
      <c r="CUI5" s="551" t="s">
        <v>2727</v>
      </c>
      <c r="CUJ5" s="551" t="s">
        <v>2728</v>
      </c>
      <c r="CUK5" s="551" t="s">
        <v>2729</v>
      </c>
      <c r="CUL5" s="551" t="s">
        <v>2730</v>
      </c>
      <c r="CUM5" s="551" t="s">
        <v>2731</v>
      </c>
      <c r="CUN5" s="551" t="s">
        <v>2732</v>
      </c>
      <c r="CUO5" s="551" t="s">
        <v>2733</v>
      </c>
      <c r="CUP5" s="551" t="s">
        <v>2734</v>
      </c>
      <c r="CUQ5" s="551" t="s">
        <v>2735</v>
      </c>
      <c r="CUR5" s="551" t="s">
        <v>2736</v>
      </c>
      <c r="CUS5" s="551" t="s">
        <v>2737</v>
      </c>
      <c r="CUT5" s="551" t="s">
        <v>2738</v>
      </c>
      <c r="CUU5" s="551" t="s">
        <v>2739</v>
      </c>
      <c r="CUV5" s="551" t="s">
        <v>2740</v>
      </c>
      <c r="CUW5" s="551" t="s">
        <v>2741</v>
      </c>
      <c r="CUX5" s="551" t="s">
        <v>2742</v>
      </c>
      <c r="CUY5" s="551" t="s">
        <v>2743</v>
      </c>
      <c r="CUZ5" s="551" t="s">
        <v>2744</v>
      </c>
      <c r="CVA5" s="551" t="s">
        <v>2745</v>
      </c>
      <c r="CVB5" s="551" t="s">
        <v>2746</v>
      </c>
      <c r="CVC5" s="551" t="s">
        <v>2747</v>
      </c>
      <c r="CVD5" s="551" t="s">
        <v>2748</v>
      </c>
      <c r="CVE5" s="551" t="s">
        <v>2749</v>
      </c>
      <c r="CVF5" s="551" t="s">
        <v>2750</v>
      </c>
      <c r="CVG5" s="551" t="s">
        <v>2751</v>
      </c>
      <c r="CVH5" s="551" t="s">
        <v>2752</v>
      </c>
      <c r="CVI5" s="551" t="s">
        <v>2753</v>
      </c>
      <c r="CVJ5" s="551" t="s">
        <v>2754</v>
      </c>
      <c r="CVK5" s="551" t="s">
        <v>2755</v>
      </c>
      <c r="CVL5" s="551" t="s">
        <v>2756</v>
      </c>
      <c r="CVM5" s="551" t="s">
        <v>2757</v>
      </c>
      <c r="CVN5" s="551" t="s">
        <v>2758</v>
      </c>
      <c r="CVO5" s="551" t="s">
        <v>2759</v>
      </c>
      <c r="CVP5" s="551" t="s">
        <v>2760</v>
      </c>
      <c r="CVQ5" s="551" t="s">
        <v>2761</v>
      </c>
      <c r="CVR5" s="551" t="s">
        <v>2762</v>
      </c>
      <c r="CVS5" s="551" t="s">
        <v>2763</v>
      </c>
      <c r="CVT5" s="551" t="s">
        <v>2764</v>
      </c>
      <c r="CVU5" s="551" t="s">
        <v>2765</v>
      </c>
      <c r="CVV5" s="551" t="s">
        <v>2766</v>
      </c>
      <c r="CVW5" s="551" t="s">
        <v>2767</v>
      </c>
      <c r="CVX5" s="551" t="s">
        <v>2768</v>
      </c>
      <c r="CVY5" s="551" t="s">
        <v>2769</v>
      </c>
      <c r="CVZ5" s="551" t="s">
        <v>2770</v>
      </c>
      <c r="CWA5" s="551" t="s">
        <v>2771</v>
      </c>
      <c r="CWB5" s="551" t="s">
        <v>2772</v>
      </c>
      <c r="CWC5" s="551" t="s">
        <v>2773</v>
      </c>
      <c r="CWD5" s="551" t="s">
        <v>2774</v>
      </c>
      <c r="CWE5" s="551" t="s">
        <v>2775</v>
      </c>
      <c r="CWF5" s="551" t="s">
        <v>2776</v>
      </c>
      <c r="CWG5" s="551" t="s">
        <v>2777</v>
      </c>
      <c r="CWH5" s="551" t="s">
        <v>2778</v>
      </c>
      <c r="CWI5" s="551" t="s">
        <v>2779</v>
      </c>
      <c r="CWJ5" s="551" t="s">
        <v>2780</v>
      </c>
      <c r="CWK5" s="551" t="s">
        <v>2781</v>
      </c>
      <c r="CWL5" s="551" t="s">
        <v>2782</v>
      </c>
      <c r="CWM5" s="551" t="s">
        <v>2783</v>
      </c>
      <c r="CWN5" s="551" t="s">
        <v>2784</v>
      </c>
      <c r="CWO5" s="551" t="s">
        <v>2785</v>
      </c>
      <c r="CWP5" s="551" t="s">
        <v>2786</v>
      </c>
      <c r="CWQ5" s="551" t="s">
        <v>2787</v>
      </c>
      <c r="CWR5" s="551" t="s">
        <v>2788</v>
      </c>
      <c r="CWS5" s="551" t="s">
        <v>2789</v>
      </c>
      <c r="CWT5" s="551" t="s">
        <v>2790</v>
      </c>
      <c r="CWU5" s="551" t="s">
        <v>2791</v>
      </c>
      <c r="CWV5" s="551" t="s">
        <v>2792</v>
      </c>
      <c r="CWW5" s="551" t="s">
        <v>2793</v>
      </c>
      <c r="CWX5" s="551" t="s">
        <v>2794</v>
      </c>
      <c r="CWY5" s="551" t="s">
        <v>2795</v>
      </c>
      <c r="CWZ5" s="551" t="s">
        <v>2796</v>
      </c>
      <c r="CXA5" s="551" t="s">
        <v>2797</v>
      </c>
      <c r="CXB5" s="551" t="s">
        <v>2798</v>
      </c>
      <c r="CXC5" s="551" t="s">
        <v>2799</v>
      </c>
      <c r="CXD5" s="551" t="s">
        <v>2800</v>
      </c>
      <c r="CXE5" s="551" t="s">
        <v>2801</v>
      </c>
      <c r="CXF5" s="551" t="s">
        <v>2802</v>
      </c>
      <c r="CXG5" s="551" t="s">
        <v>2803</v>
      </c>
      <c r="CXH5" s="551" t="s">
        <v>2804</v>
      </c>
      <c r="CXI5" s="551" t="s">
        <v>2805</v>
      </c>
      <c r="CXJ5" s="551" t="s">
        <v>2806</v>
      </c>
      <c r="CXK5" s="551" t="s">
        <v>2807</v>
      </c>
      <c r="CXL5" s="551" t="s">
        <v>2808</v>
      </c>
      <c r="CXM5" s="551" t="s">
        <v>2809</v>
      </c>
      <c r="CXN5" s="551" t="s">
        <v>2810</v>
      </c>
      <c r="CXO5" s="551" t="s">
        <v>2811</v>
      </c>
      <c r="CXP5" s="551" t="s">
        <v>2812</v>
      </c>
      <c r="CXQ5" s="551" t="s">
        <v>2813</v>
      </c>
      <c r="CXR5" s="551" t="s">
        <v>2814</v>
      </c>
      <c r="CXS5" s="551" t="s">
        <v>2815</v>
      </c>
      <c r="CXT5" s="551" t="s">
        <v>2816</v>
      </c>
      <c r="CXU5" s="551" t="s">
        <v>2817</v>
      </c>
      <c r="CXV5" s="551" t="s">
        <v>2818</v>
      </c>
      <c r="CXW5" s="551" t="s">
        <v>2819</v>
      </c>
      <c r="CXX5" s="551" t="s">
        <v>2820</v>
      </c>
      <c r="CXY5" s="551" t="s">
        <v>2821</v>
      </c>
      <c r="CXZ5" s="551" t="s">
        <v>2822</v>
      </c>
      <c r="CYA5" s="551" t="s">
        <v>2823</v>
      </c>
      <c r="CYB5" s="551" t="s">
        <v>2824</v>
      </c>
      <c r="CYC5" s="551" t="s">
        <v>2825</v>
      </c>
      <c r="CYD5" s="551" t="s">
        <v>2826</v>
      </c>
      <c r="CYE5" s="551" t="s">
        <v>2827</v>
      </c>
      <c r="CYF5" s="551" t="s">
        <v>2828</v>
      </c>
      <c r="CYG5" s="551" t="s">
        <v>2829</v>
      </c>
      <c r="CYH5" s="551" t="s">
        <v>2830</v>
      </c>
      <c r="CYI5" s="551" t="s">
        <v>2831</v>
      </c>
      <c r="CYJ5" s="551" t="s">
        <v>2832</v>
      </c>
      <c r="CYK5" s="551" t="s">
        <v>2833</v>
      </c>
      <c r="CYL5" s="551" t="s">
        <v>2834</v>
      </c>
      <c r="CYM5" s="551" t="s">
        <v>2835</v>
      </c>
      <c r="CYN5" s="551" t="s">
        <v>2836</v>
      </c>
      <c r="CYO5" s="551" t="s">
        <v>2837</v>
      </c>
      <c r="CYP5" s="551" t="s">
        <v>2838</v>
      </c>
      <c r="CYQ5" s="551" t="s">
        <v>2839</v>
      </c>
      <c r="CYR5" s="551" t="s">
        <v>2840</v>
      </c>
      <c r="CYS5" s="551" t="s">
        <v>2841</v>
      </c>
      <c r="CYT5" s="551" t="s">
        <v>2842</v>
      </c>
      <c r="CYU5" s="551" t="s">
        <v>2843</v>
      </c>
      <c r="CYV5" s="551" t="s">
        <v>2844</v>
      </c>
      <c r="CYW5" s="551" t="s">
        <v>2845</v>
      </c>
      <c r="CYX5" s="551" t="s">
        <v>2846</v>
      </c>
      <c r="CYY5" s="551" t="s">
        <v>2847</v>
      </c>
      <c r="CYZ5" s="551" t="s">
        <v>2848</v>
      </c>
      <c r="CZA5" s="551" t="s">
        <v>2849</v>
      </c>
      <c r="CZB5" s="551" t="s">
        <v>2850</v>
      </c>
      <c r="CZC5" s="551" t="s">
        <v>2851</v>
      </c>
      <c r="CZD5" s="551" t="s">
        <v>2852</v>
      </c>
      <c r="CZE5" s="551" t="s">
        <v>2853</v>
      </c>
      <c r="CZF5" s="551" t="s">
        <v>2854</v>
      </c>
      <c r="CZG5" s="551" t="s">
        <v>2855</v>
      </c>
      <c r="CZH5" s="551" t="s">
        <v>2856</v>
      </c>
      <c r="CZI5" s="551" t="s">
        <v>2857</v>
      </c>
      <c r="CZJ5" s="551" t="s">
        <v>2858</v>
      </c>
      <c r="CZK5" s="551" t="s">
        <v>2859</v>
      </c>
      <c r="CZL5" s="551" t="s">
        <v>2860</v>
      </c>
      <c r="CZM5" s="551" t="s">
        <v>2861</v>
      </c>
      <c r="CZN5" s="551" t="s">
        <v>2862</v>
      </c>
      <c r="CZO5" s="551" t="s">
        <v>2863</v>
      </c>
      <c r="CZP5" s="551" t="s">
        <v>2864</v>
      </c>
      <c r="CZQ5" s="551" t="s">
        <v>2865</v>
      </c>
      <c r="CZR5" s="551" t="s">
        <v>2866</v>
      </c>
      <c r="CZS5" s="551" t="s">
        <v>2867</v>
      </c>
      <c r="CZT5" s="551" t="s">
        <v>2868</v>
      </c>
      <c r="CZU5" s="551" t="s">
        <v>2869</v>
      </c>
      <c r="CZV5" s="551" t="s">
        <v>2870</v>
      </c>
      <c r="CZW5" s="551" t="s">
        <v>2871</v>
      </c>
      <c r="CZX5" s="551" t="s">
        <v>2872</v>
      </c>
      <c r="CZY5" s="551" t="s">
        <v>2873</v>
      </c>
      <c r="CZZ5" s="551" t="s">
        <v>2874</v>
      </c>
      <c r="DAA5" s="551" t="s">
        <v>2875</v>
      </c>
      <c r="DAB5" s="551" t="s">
        <v>2876</v>
      </c>
      <c r="DAC5" s="551" t="s">
        <v>2877</v>
      </c>
      <c r="DAD5" s="551" t="s">
        <v>2878</v>
      </c>
      <c r="DAE5" s="551" t="s">
        <v>2879</v>
      </c>
      <c r="DAF5" s="551" t="s">
        <v>2880</v>
      </c>
      <c r="DAG5" s="551" t="s">
        <v>2881</v>
      </c>
      <c r="DAH5" s="551" t="s">
        <v>2882</v>
      </c>
      <c r="DAI5" s="551" t="s">
        <v>2883</v>
      </c>
      <c r="DAJ5" s="551" t="s">
        <v>2884</v>
      </c>
      <c r="DAK5" s="551" t="s">
        <v>2885</v>
      </c>
      <c r="DAL5" s="551" t="s">
        <v>2886</v>
      </c>
      <c r="DAM5" s="551" t="s">
        <v>2887</v>
      </c>
      <c r="DAN5" s="551" t="s">
        <v>2888</v>
      </c>
      <c r="DAO5" s="551" t="s">
        <v>2889</v>
      </c>
      <c r="DAP5" s="551" t="s">
        <v>2890</v>
      </c>
      <c r="DAQ5" s="551" t="s">
        <v>2891</v>
      </c>
      <c r="DAR5" s="551" t="s">
        <v>2892</v>
      </c>
      <c r="DAS5" s="551" t="s">
        <v>2893</v>
      </c>
      <c r="DAT5" s="551" t="s">
        <v>2894</v>
      </c>
      <c r="DAU5" s="551" t="s">
        <v>2895</v>
      </c>
      <c r="DAV5" s="551" t="s">
        <v>2896</v>
      </c>
      <c r="DAW5" s="551" t="s">
        <v>2897</v>
      </c>
      <c r="DAX5" s="551" t="s">
        <v>2898</v>
      </c>
      <c r="DAY5" s="551" t="s">
        <v>2899</v>
      </c>
      <c r="DAZ5" s="551" t="s">
        <v>2900</v>
      </c>
      <c r="DBA5" s="551" t="s">
        <v>2901</v>
      </c>
      <c r="DBB5" s="551" t="s">
        <v>2902</v>
      </c>
      <c r="DBC5" s="551" t="s">
        <v>2903</v>
      </c>
      <c r="DBD5" s="551" t="s">
        <v>2904</v>
      </c>
      <c r="DBE5" s="551" t="s">
        <v>2905</v>
      </c>
      <c r="DBF5" s="551" t="s">
        <v>2906</v>
      </c>
      <c r="DBG5" s="551" t="s">
        <v>2907</v>
      </c>
      <c r="DBH5" s="551" t="s">
        <v>2908</v>
      </c>
      <c r="DBI5" s="551" t="s">
        <v>2909</v>
      </c>
      <c r="DBJ5" s="551" t="s">
        <v>2910</v>
      </c>
      <c r="DBK5" s="551" t="s">
        <v>2911</v>
      </c>
      <c r="DBL5" s="551" t="s">
        <v>2912</v>
      </c>
      <c r="DBM5" s="551" t="s">
        <v>2913</v>
      </c>
      <c r="DBN5" s="551" t="s">
        <v>2914</v>
      </c>
      <c r="DBO5" s="551" t="s">
        <v>2915</v>
      </c>
      <c r="DBP5" s="551" t="s">
        <v>2916</v>
      </c>
      <c r="DBQ5" s="551" t="s">
        <v>2917</v>
      </c>
      <c r="DBR5" s="551" t="s">
        <v>2918</v>
      </c>
      <c r="DBS5" s="551" t="s">
        <v>2919</v>
      </c>
      <c r="DBT5" s="551" t="s">
        <v>2920</v>
      </c>
      <c r="DBU5" s="551" t="s">
        <v>2921</v>
      </c>
      <c r="DBV5" s="551" t="s">
        <v>2922</v>
      </c>
      <c r="DBW5" s="551" t="s">
        <v>2923</v>
      </c>
      <c r="DBX5" s="551" t="s">
        <v>2924</v>
      </c>
      <c r="DBY5" s="551" t="s">
        <v>2925</v>
      </c>
      <c r="DBZ5" s="551" t="s">
        <v>2926</v>
      </c>
      <c r="DCA5" s="551" t="s">
        <v>2927</v>
      </c>
      <c r="DCB5" s="551" t="s">
        <v>2928</v>
      </c>
      <c r="DCC5" s="551" t="s">
        <v>2929</v>
      </c>
      <c r="DCD5" s="551" t="s">
        <v>2930</v>
      </c>
      <c r="DCE5" s="551" t="s">
        <v>2931</v>
      </c>
      <c r="DCF5" s="551" t="s">
        <v>2932</v>
      </c>
      <c r="DCG5" s="551" t="s">
        <v>2933</v>
      </c>
      <c r="DCH5" s="551" t="s">
        <v>2934</v>
      </c>
      <c r="DCI5" s="551" t="s">
        <v>2935</v>
      </c>
      <c r="DCJ5" s="551" t="s">
        <v>2936</v>
      </c>
      <c r="DCK5" s="551" t="s">
        <v>2937</v>
      </c>
      <c r="DCL5" s="551" t="s">
        <v>2938</v>
      </c>
      <c r="DCM5" s="551" t="s">
        <v>2939</v>
      </c>
      <c r="DCN5" s="551" t="s">
        <v>2940</v>
      </c>
      <c r="DCO5" s="551" t="s">
        <v>2941</v>
      </c>
      <c r="DCP5" s="551" t="s">
        <v>2942</v>
      </c>
      <c r="DCQ5" s="551" t="s">
        <v>2943</v>
      </c>
      <c r="DCR5" s="551" t="s">
        <v>2944</v>
      </c>
      <c r="DCS5" s="551" t="s">
        <v>2945</v>
      </c>
      <c r="DCT5" s="551" t="s">
        <v>2946</v>
      </c>
      <c r="DCU5" s="551" t="s">
        <v>2947</v>
      </c>
      <c r="DCV5" s="551" t="s">
        <v>2948</v>
      </c>
      <c r="DCW5" s="551" t="s">
        <v>2949</v>
      </c>
      <c r="DCX5" s="551" t="s">
        <v>2950</v>
      </c>
      <c r="DCY5" s="551" t="s">
        <v>2951</v>
      </c>
      <c r="DCZ5" s="551" t="s">
        <v>2952</v>
      </c>
      <c r="DDA5" s="551" t="s">
        <v>2953</v>
      </c>
      <c r="DDB5" s="551" t="s">
        <v>2954</v>
      </c>
      <c r="DDC5" s="551" t="s">
        <v>2955</v>
      </c>
      <c r="DDD5" s="551" t="s">
        <v>2956</v>
      </c>
      <c r="DDE5" s="551" t="s">
        <v>2957</v>
      </c>
      <c r="DDF5" s="551" t="s">
        <v>2958</v>
      </c>
      <c r="DDG5" s="551" t="s">
        <v>2959</v>
      </c>
      <c r="DDH5" s="551" t="s">
        <v>2960</v>
      </c>
      <c r="DDI5" s="551" t="s">
        <v>2961</v>
      </c>
      <c r="DDJ5" s="551" t="s">
        <v>2962</v>
      </c>
      <c r="DDK5" s="551" t="s">
        <v>2963</v>
      </c>
      <c r="DDL5" s="551" t="s">
        <v>2964</v>
      </c>
      <c r="DDM5" s="551" t="s">
        <v>2965</v>
      </c>
      <c r="DDN5" s="551" t="s">
        <v>2966</v>
      </c>
      <c r="DDO5" s="551" t="s">
        <v>2967</v>
      </c>
      <c r="DDP5" s="551" t="s">
        <v>2968</v>
      </c>
      <c r="DDQ5" s="551" t="s">
        <v>2969</v>
      </c>
      <c r="DDR5" s="551" t="s">
        <v>2970</v>
      </c>
      <c r="DDS5" s="551" t="s">
        <v>2971</v>
      </c>
      <c r="DDT5" s="551" t="s">
        <v>2972</v>
      </c>
      <c r="DDU5" s="551" t="s">
        <v>2973</v>
      </c>
      <c r="DDV5" s="551" t="s">
        <v>2974</v>
      </c>
      <c r="DDW5" s="551" t="s">
        <v>2975</v>
      </c>
      <c r="DDX5" s="551" t="s">
        <v>2976</v>
      </c>
      <c r="DDY5" s="551" t="s">
        <v>2977</v>
      </c>
      <c r="DDZ5" s="551" t="s">
        <v>2978</v>
      </c>
      <c r="DEA5" s="551" t="s">
        <v>2979</v>
      </c>
      <c r="DEB5" s="551" t="s">
        <v>2980</v>
      </c>
      <c r="DEC5" s="551" t="s">
        <v>2981</v>
      </c>
      <c r="DED5" s="551" t="s">
        <v>2982</v>
      </c>
      <c r="DEE5" s="551" t="s">
        <v>2983</v>
      </c>
      <c r="DEF5" s="551" t="s">
        <v>2984</v>
      </c>
      <c r="DEG5" s="551" t="s">
        <v>2985</v>
      </c>
      <c r="DEH5" s="551" t="s">
        <v>2986</v>
      </c>
      <c r="DEI5" s="551" t="s">
        <v>2987</v>
      </c>
      <c r="DEJ5" s="551" t="s">
        <v>2988</v>
      </c>
      <c r="DEK5" s="551" t="s">
        <v>2989</v>
      </c>
      <c r="DEL5" s="551" t="s">
        <v>2990</v>
      </c>
      <c r="DEM5" s="551" t="s">
        <v>2991</v>
      </c>
      <c r="DEN5" s="551" t="s">
        <v>2992</v>
      </c>
      <c r="DEO5" s="551" t="s">
        <v>2993</v>
      </c>
      <c r="DEP5" s="551" t="s">
        <v>2994</v>
      </c>
      <c r="DEQ5" s="551" t="s">
        <v>2995</v>
      </c>
      <c r="DER5" s="551" t="s">
        <v>2996</v>
      </c>
      <c r="DES5" s="551" t="s">
        <v>2997</v>
      </c>
      <c r="DET5" s="551" t="s">
        <v>2998</v>
      </c>
      <c r="DEU5" s="551" t="s">
        <v>2999</v>
      </c>
      <c r="DEV5" s="551" t="s">
        <v>3000</v>
      </c>
      <c r="DEW5" s="551" t="s">
        <v>3001</v>
      </c>
      <c r="DEX5" s="551" t="s">
        <v>3002</v>
      </c>
      <c r="DEY5" s="551" t="s">
        <v>3003</v>
      </c>
      <c r="DEZ5" s="551" t="s">
        <v>3004</v>
      </c>
      <c r="DFA5" s="551" t="s">
        <v>3005</v>
      </c>
      <c r="DFB5" s="551" t="s">
        <v>3006</v>
      </c>
      <c r="DFC5" s="551" t="s">
        <v>3007</v>
      </c>
      <c r="DFD5" s="551" t="s">
        <v>3008</v>
      </c>
      <c r="DFE5" s="551" t="s">
        <v>3009</v>
      </c>
      <c r="DFF5" s="551" t="s">
        <v>3010</v>
      </c>
      <c r="DFG5" s="551" t="s">
        <v>3011</v>
      </c>
      <c r="DFH5" s="551" t="s">
        <v>3012</v>
      </c>
      <c r="DFI5" s="551" t="s">
        <v>3013</v>
      </c>
      <c r="DFJ5" s="551" t="s">
        <v>3014</v>
      </c>
      <c r="DFK5" s="551" t="s">
        <v>3015</v>
      </c>
      <c r="DFL5" s="551" t="s">
        <v>3016</v>
      </c>
      <c r="DFM5" s="551" t="s">
        <v>3017</v>
      </c>
      <c r="DFN5" s="551" t="s">
        <v>3018</v>
      </c>
      <c r="DFO5" s="551" t="s">
        <v>3019</v>
      </c>
      <c r="DFP5" s="551" t="s">
        <v>3020</v>
      </c>
      <c r="DFQ5" s="551" t="s">
        <v>3021</v>
      </c>
      <c r="DFR5" s="551" t="s">
        <v>3022</v>
      </c>
      <c r="DFS5" s="551" t="s">
        <v>3023</v>
      </c>
      <c r="DFT5" s="551" t="s">
        <v>3024</v>
      </c>
      <c r="DFU5" s="551" t="s">
        <v>3025</v>
      </c>
      <c r="DFV5" s="551" t="s">
        <v>3026</v>
      </c>
      <c r="DFW5" s="551" t="s">
        <v>3027</v>
      </c>
      <c r="DFX5" s="551" t="s">
        <v>3028</v>
      </c>
      <c r="DFY5" s="551" t="s">
        <v>3029</v>
      </c>
      <c r="DFZ5" s="551" t="s">
        <v>3030</v>
      </c>
      <c r="DGA5" s="551" t="s">
        <v>3031</v>
      </c>
      <c r="DGB5" s="551" t="s">
        <v>3032</v>
      </c>
      <c r="DGC5" s="551" t="s">
        <v>3033</v>
      </c>
      <c r="DGD5" s="551" t="s">
        <v>3034</v>
      </c>
      <c r="DGE5" s="551" t="s">
        <v>3035</v>
      </c>
      <c r="DGF5" s="551" t="s">
        <v>3036</v>
      </c>
      <c r="DGG5" s="551" t="s">
        <v>3037</v>
      </c>
      <c r="DGH5" s="551" t="s">
        <v>3038</v>
      </c>
      <c r="DGI5" s="551" t="s">
        <v>3039</v>
      </c>
      <c r="DGJ5" s="551" t="s">
        <v>3040</v>
      </c>
      <c r="DGK5" s="551" t="s">
        <v>3041</v>
      </c>
      <c r="DGL5" s="551" t="s">
        <v>3042</v>
      </c>
      <c r="DGM5" s="551" t="s">
        <v>3043</v>
      </c>
      <c r="DGN5" s="551" t="s">
        <v>3044</v>
      </c>
      <c r="DGO5" s="551" t="s">
        <v>3045</v>
      </c>
      <c r="DGP5" s="551" t="s">
        <v>3046</v>
      </c>
      <c r="DGQ5" s="551" t="s">
        <v>3047</v>
      </c>
      <c r="DGR5" s="551" t="s">
        <v>3048</v>
      </c>
      <c r="DGS5" s="551" t="s">
        <v>3049</v>
      </c>
      <c r="DGT5" s="551" t="s">
        <v>3050</v>
      </c>
      <c r="DGU5" s="551" t="s">
        <v>3051</v>
      </c>
      <c r="DGV5" s="551" t="s">
        <v>3052</v>
      </c>
      <c r="DGW5" s="551" t="s">
        <v>3053</v>
      </c>
      <c r="DGX5" s="551" t="s">
        <v>3054</v>
      </c>
      <c r="DGY5" s="551" t="s">
        <v>3055</v>
      </c>
      <c r="DGZ5" s="551" t="s">
        <v>3056</v>
      </c>
      <c r="DHA5" s="551" t="s">
        <v>3057</v>
      </c>
      <c r="DHB5" s="551" t="s">
        <v>3058</v>
      </c>
      <c r="DHC5" s="551" t="s">
        <v>3059</v>
      </c>
      <c r="DHD5" s="551" t="s">
        <v>3060</v>
      </c>
      <c r="DHE5" s="551" t="s">
        <v>3061</v>
      </c>
      <c r="DHF5" s="551" t="s">
        <v>3062</v>
      </c>
      <c r="DHG5" s="551" t="s">
        <v>3063</v>
      </c>
      <c r="DHH5" s="551" t="s">
        <v>3064</v>
      </c>
      <c r="DHI5" s="551" t="s">
        <v>3065</v>
      </c>
      <c r="DHJ5" s="551" t="s">
        <v>3066</v>
      </c>
      <c r="DHK5" s="551" t="s">
        <v>3067</v>
      </c>
      <c r="DHL5" s="551" t="s">
        <v>3068</v>
      </c>
      <c r="DHM5" s="551" t="s">
        <v>3069</v>
      </c>
      <c r="DHN5" s="551" t="s">
        <v>3070</v>
      </c>
      <c r="DHO5" s="551" t="s">
        <v>3071</v>
      </c>
      <c r="DHP5" s="551" t="s">
        <v>3072</v>
      </c>
      <c r="DHQ5" s="551" t="s">
        <v>3073</v>
      </c>
      <c r="DHR5" s="551" t="s">
        <v>3074</v>
      </c>
      <c r="DHS5" s="551" t="s">
        <v>3075</v>
      </c>
      <c r="DHT5" s="551" t="s">
        <v>3076</v>
      </c>
      <c r="DHU5" s="551" t="s">
        <v>3077</v>
      </c>
      <c r="DHV5" s="551" t="s">
        <v>3078</v>
      </c>
      <c r="DHW5" s="551" t="s">
        <v>3079</v>
      </c>
      <c r="DHX5" s="551" t="s">
        <v>3080</v>
      </c>
      <c r="DHY5" s="551" t="s">
        <v>3081</v>
      </c>
      <c r="DHZ5" s="551" t="s">
        <v>3082</v>
      </c>
      <c r="DIA5" s="551" t="s">
        <v>3083</v>
      </c>
      <c r="DIB5" s="551" t="s">
        <v>3084</v>
      </c>
      <c r="DIC5" s="551" t="s">
        <v>3085</v>
      </c>
      <c r="DID5" s="551" t="s">
        <v>3086</v>
      </c>
      <c r="DIE5" s="551" t="s">
        <v>3087</v>
      </c>
      <c r="DIF5" s="551" t="s">
        <v>3088</v>
      </c>
      <c r="DIG5" s="551" t="s">
        <v>3089</v>
      </c>
      <c r="DIH5" s="551" t="s">
        <v>3090</v>
      </c>
      <c r="DII5" s="551" t="s">
        <v>3091</v>
      </c>
      <c r="DIJ5" s="551" t="s">
        <v>3092</v>
      </c>
      <c r="DIK5" s="551" t="s">
        <v>3093</v>
      </c>
      <c r="DIL5" s="551" t="s">
        <v>3094</v>
      </c>
      <c r="DIM5" s="551" t="s">
        <v>3095</v>
      </c>
      <c r="DIN5" s="551" t="s">
        <v>3096</v>
      </c>
      <c r="DIO5" s="551" t="s">
        <v>3097</v>
      </c>
      <c r="DIP5" s="551" t="s">
        <v>3098</v>
      </c>
      <c r="DIQ5" s="551" t="s">
        <v>3099</v>
      </c>
      <c r="DIR5" s="551" t="s">
        <v>3100</v>
      </c>
      <c r="DIS5" s="551" t="s">
        <v>3101</v>
      </c>
      <c r="DIT5" s="551" t="s">
        <v>3102</v>
      </c>
      <c r="DIU5" s="551" t="s">
        <v>3103</v>
      </c>
      <c r="DIV5" s="551" t="s">
        <v>3104</v>
      </c>
      <c r="DIW5" s="551" t="s">
        <v>3105</v>
      </c>
      <c r="DIX5" s="551" t="s">
        <v>3106</v>
      </c>
      <c r="DIY5" s="551" t="s">
        <v>3107</v>
      </c>
      <c r="DIZ5" s="551" t="s">
        <v>3108</v>
      </c>
      <c r="DJA5" s="551" t="s">
        <v>3109</v>
      </c>
      <c r="DJB5" s="551" t="s">
        <v>3110</v>
      </c>
      <c r="DJC5" s="551" t="s">
        <v>3111</v>
      </c>
      <c r="DJD5" s="551" t="s">
        <v>3112</v>
      </c>
      <c r="DJE5" s="551" t="s">
        <v>3113</v>
      </c>
      <c r="DJF5" s="551" t="s">
        <v>3114</v>
      </c>
      <c r="DJG5" s="551" t="s">
        <v>3115</v>
      </c>
      <c r="DJH5" s="551" t="s">
        <v>3116</v>
      </c>
      <c r="DJI5" s="551" t="s">
        <v>3117</v>
      </c>
      <c r="DJJ5" s="551" t="s">
        <v>3118</v>
      </c>
      <c r="DJK5" s="551" t="s">
        <v>3119</v>
      </c>
      <c r="DJL5" s="551" t="s">
        <v>3120</v>
      </c>
      <c r="DJM5" s="551" t="s">
        <v>3121</v>
      </c>
      <c r="DJN5" s="551" t="s">
        <v>3122</v>
      </c>
      <c r="DJO5" s="551" t="s">
        <v>3123</v>
      </c>
      <c r="DJP5" s="551" t="s">
        <v>3124</v>
      </c>
      <c r="DJQ5" s="551" t="s">
        <v>3125</v>
      </c>
      <c r="DJR5" s="551" t="s">
        <v>3126</v>
      </c>
      <c r="DJS5" s="551" t="s">
        <v>3127</v>
      </c>
      <c r="DJT5" s="551" t="s">
        <v>3128</v>
      </c>
      <c r="DJU5" s="551" t="s">
        <v>3129</v>
      </c>
      <c r="DJV5" s="551" t="s">
        <v>3130</v>
      </c>
      <c r="DJW5" s="551" t="s">
        <v>3131</v>
      </c>
      <c r="DJX5" s="551" t="s">
        <v>3132</v>
      </c>
      <c r="DJY5" s="551" t="s">
        <v>3133</v>
      </c>
      <c r="DJZ5" s="551" t="s">
        <v>3134</v>
      </c>
      <c r="DKA5" s="551" t="s">
        <v>3135</v>
      </c>
      <c r="DKB5" s="551" t="s">
        <v>3136</v>
      </c>
      <c r="DKC5" s="551" t="s">
        <v>3137</v>
      </c>
      <c r="DKD5" s="551" t="s">
        <v>3138</v>
      </c>
      <c r="DKE5" s="551" t="s">
        <v>3139</v>
      </c>
      <c r="DKF5" s="551" t="s">
        <v>3140</v>
      </c>
      <c r="DKG5" s="551" t="s">
        <v>3141</v>
      </c>
      <c r="DKH5" s="551" t="s">
        <v>3142</v>
      </c>
      <c r="DKI5" s="551" t="s">
        <v>3143</v>
      </c>
      <c r="DKJ5" s="551" t="s">
        <v>3144</v>
      </c>
      <c r="DKK5" s="551" t="s">
        <v>3145</v>
      </c>
      <c r="DKL5" s="551" t="s">
        <v>3146</v>
      </c>
      <c r="DKM5" s="551" t="s">
        <v>3147</v>
      </c>
      <c r="DKN5" s="551" t="s">
        <v>3148</v>
      </c>
      <c r="DKO5" s="551" t="s">
        <v>3149</v>
      </c>
      <c r="DKP5" s="551" t="s">
        <v>3150</v>
      </c>
      <c r="DKQ5" s="551" t="s">
        <v>3151</v>
      </c>
      <c r="DKR5" s="551" t="s">
        <v>3152</v>
      </c>
      <c r="DKS5" s="551" t="s">
        <v>3153</v>
      </c>
      <c r="DKT5" s="551" t="s">
        <v>3154</v>
      </c>
      <c r="DKU5" s="551" t="s">
        <v>3155</v>
      </c>
      <c r="DKV5" s="551" t="s">
        <v>3156</v>
      </c>
      <c r="DKW5" s="551" t="s">
        <v>3157</v>
      </c>
      <c r="DKX5" s="551" t="s">
        <v>3158</v>
      </c>
      <c r="DKY5" s="551" t="s">
        <v>3159</v>
      </c>
      <c r="DKZ5" s="551" t="s">
        <v>3160</v>
      </c>
      <c r="DLA5" s="551" t="s">
        <v>3161</v>
      </c>
      <c r="DLB5" s="551" t="s">
        <v>3162</v>
      </c>
      <c r="DLC5" s="551" t="s">
        <v>3163</v>
      </c>
      <c r="DLD5" s="551" t="s">
        <v>3164</v>
      </c>
      <c r="DLE5" s="551" t="s">
        <v>3165</v>
      </c>
      <c r="DLF5" s="551" t="s">
        <v>3166</v>
      </c>
      <c r="DLG5" s="551" t="s">
        <v>3167</v>
      </c>
      <c r="DLH5" s="551" t="s">
        <v>3168</v>
      </c>
      <c r="DLI5" s="551" t="s">
        <v>3169</v>
      </c>
      <c r="DLJ5" s="551" t="s">
        <v>3170</v>
      </c>
      <c r="DLK5" s="551" t="s">
        <v>3171</v>
      </c>
      <c r="DLL5" s="551" t="s">
        <v>3172</v>
      </c>
      <c r="DLM5" s="551" t="s">
        <v>3173</v>
      </c>
      <c r="DLN5" s="551" t="s">
        <v>3174</v>
      </c>
      <c r="DLO5" s="551" t="s">
        <v>3175</v>
      </c>
      <c r="DLP5" s="551" t="s">
        <v>3176</v>
      </c>
      <c r="DLQ5" s="551" t="s">
        <v>3177</v>
      </c>
      <c r="DLR5" s="551" t="s">
        <v>3178</v>
      </c>
      <c r="DLS5" s="551" t="s">
        <v>3179</v>
      </c>
      <c r="DLT5" s="551" t="s">
        <v>3180</v>
      </c>
      <c r="DLU5" s="551" t="s">
        <v>3181</v>
      </c>
      <c r="DLV5" s="551" t="s">
        <v>3182</v>
      </c>
      <c r="DLW5" s="551" t="s">
        <v>3183</v>
      </c>
      <c r="DLX5" s="551" t="s">
        <v>3184</v>
      </c>
      <c r="DLY5" s="551" t="s">
        <v>3185</v>
      </c>
      <c r="DLZ5" s="551" t="s">
        <v>3186</v>
      </c>
      <c r="DMA5" s="551" t="s">
        <v>3187</v>
      </c>
      <c r="DMB5" s="551" t="s">
        <v>3188</v>
      </c>
      <c r="DMC5" s="551" t="s">
        <v>3189</v>
      </c>
      <c r="DMD5" s="551" t="s">
        <v>3190</v>
      </c>
      <c r="DME5" s="551" t="s">
        <v>3191</v>
      </c>
      <c r="DMF5" s="551" t="s">
        <v>3192</v>
      </c>
      <c r="DMG5" s="551" t="s">
        <v>3193</v>
      </c>
      <c r="DMH5" s="551" t="s">
        <v>3194</v>
      </c>
      <c r="DMI5" s="551" t="s">
        <v>3195</v>
      </c>
      <c r="DMJ5" s="551" t="s">
        <v>3196</v>
      </c>
      <c r="DMK5" s="551" t="s">
        <v>3197</v>
      </c>
      <c r="DML5" s="551" t="s">
        <v>3198</v>
      </c>
      <c r="DMM5" s="551" t="s">
        <v>3199</v>
      </c>
      <c r="DMN5" s="551" t="s">
        <v>3200</v>
      </c>
      <c r="DMO5" s="551" t="s">
        <v>3201</v>
      </c>
      <c r="DMP5" s="551" t="s">
        <v>3202</v>
      </c>
      <c r="DMQ5" s="551" t="s">
        <v>3203</v>
      </c>
      <c r="DMR5" s="551" t="s">
        <v>3204</v>
      </c>
      <c r="DMS5" s="551" t="s">
        <v>3205</v>
      </c>
      <c r="DMT5" s="551" t="s">
        <v>3206</v>
      </c>
      <c r="DMU5" s="551" t="s">
        <v>3207</v>
      </c>
      <c r="DMV5" s="551" t="s">
        <v>3208</v>
      </c>
      <c r="DMW5" s="551" t="s">
        <v>3209</v>
      </c>
      <c r="DMX5" s="551" t="s">
        <v>3210</v>
      </c>
      <c r="DMY5" s="551" t="s">
        <v>3211</v>
      </c>
      <c r="DMZ5" s="551" t="s">
        <v>3212</v>
      </c>
      <c r="DNA5" s="551" t="s">
        <v>3213</v>
      </c>
      <c r="DNB5" s="551" t="s">
        <v>3214</v>
      </c>
      <c r="DNC5" s="551" t="s">
        <v>3215</v>
      </c>
      <c r="DND5" s="551" t="s">
        <v>3216</v>
      </c>
      <c r="DNE5" s="551" t="s">
        <v>3217</v>
      </c>
      <c r="DNF5" s="551" t="s">
        <v>3218</v>
      </c>
      <c r="DNG5" s="551" t="s">
        <v>3219</v>
      </c>
      <c r="DNH5" s="551" t="s">
        <v>3220</v>
      </c>
      <c r="DNI5" s="551" t="s">
        <v>3221</v>
      </c>
      <c r="DNJ5" s="551" t="s">
        <v>3222</v>
      </c>
      <c r="DNK5" s="551" t="s">
        <v>3223</v>
      </c>
      <c r="DNL5" s="551" t="s">
        <v>3224</v>
      </c>
      <c r="DNM5" s="551" t="s">
        <v>3225</v>
      </c>
      <c r="DNN5" s="551" t="s">
        <v>3226</v>
      </c>
      <c r="DNO5" s="551" t="s">
        <v>3227</v>
      </c>
      <c r="DNP5" s="551" t="s">
        <v>3228</v>
      </c>
      <c r="DNQ5" s="551" t="s">
        <v>3229</v>
      </c>
      <c r="DNR5" s="551" t="s">
        <v>3230</v>
      </c>
      <c r="DNS5" s="551" t="s">
        <v>3231</v>
      </c>
      <c r="DNT5" s="551" t="s">
        <v>3232</v>
      </c>
      <c r="DNU5" s="551" t="s">
        <v>3233</v>
      </c>
      <c r="DNV5" s="551" t="s">
        <v>3234</v>
      </c>
      <c r="DNW5" s="551" t="s">
        <v>3235</v>
      </c>
      <c r="DNX5" s="551" t="s">
        <v>3236</v>
      </c>
      <c r="DNY5" s="551" t="s">
        <v>3237</v>
      </c>
      <c r="DNZ5" s="551" t="s">
        <v>3238</v>
      </c>
      <c r="DOA5" s="551" t="s">
        <v>3239</v>
      </c>
      <c r="DOB5" s="551" t="s">
        <v>3240</v>
      </c>
      <c r="DOC5" s="551" t="s">
        <v>3241</v>
      </c>
      <c r="DOD5" s="551" t="s">
        <v>3242</v>
      </c>
      <c r="DOE5" s="551" t="s">
        <v>3243</v>
      </c>
      <c r="DOF5" s="551" t="s">
        <v>3244</v>
      </c>
      <c r="DOG5" s="551" t="s">
        <v>3245</v>
      </c>
      <c r="DOH5" s="551" t="s">
        <v>3246</v>
      </c>
      <c r="DOI5" s="551" t="s">
        <v>3247</v>
      </c>
      <c r="DOJ5" s="551" t="s">
        <v>3248</v>
      </c>
      <c r="DOK5" s="551" t="s">
        <v>3249</v>
      </c>
      <c r="DOL5" s="551" t="s">
        <v>3250</v>
      </c>
      <c r="DOM5" s="551" t="s">
        <v>3251</v>
      </c>
      <c r="DON5" s="551" t="s">
        <v>3252</v>
      </c>
      <c r="DOO5" s="551" t="s">
        <v>3253</v>
      </c>
      <c r="DOP5" s="551" t="s">
        <v>3254</v>
      </c>
      <c r="DOQ5" s="551" t="s">
        <v>3255</v>
      </c>
      <c r="DOR5" s="551" t="s">
        <v>3256</v>
      </c>
      <c r="DOS5" s="551" t="s">
        <v>3257</v>
      </c>
      <c r="DOT5" s="551" t="s">
        <v>3258</v>
      </c>
      <c r="DOU5" s="551" t="s">
        <v>3259</v>
      </c>
      <c r="DOV5" s="551" t="s">
        <v>3260</v>
      </c>
      <c r="DOW5" s="551" t="s">
        <v>3261</v>
      </c>
      <c r="DOX5" s="551" t="s">
        <v>3262</v>
      </c>
      <c r="DOY5" s="551" t="s">
        <v>3263</v>
      </c>
      <c r="DOZ5" s="551" t="s">
        <v>3264</v>
      </c>
      <c r="DPA5" s="551" t="s">
        <v>3265</v>
      </c>
      <c r="DPB5" s="551" t="s">
        <v>3266</v>
      </c>
      <c r="DPC5" s="551" t="s">
        <v>3267</v>
      </c>
      <c r="DPD5" s="551" t="s">
        <v>3268</v>
      </c>
      <c r="DPE5" s="551" t="s">
        <v>3269</v>
      </c>
      <c r="DPF5" s="551" t="s">
        <v>3270</v>
      </c>
      <c r="DPG5" s="551" t="s">
        <v>3271</v>
      </c>
      <c r="DPH5" s="551" t="s">
        <v>3272</v>
      </c>
      <c r="DPI5" s="551" t="s">
        <v>3273</v>
      </c>
      <c r="DPJ5" s="551" t="s">
        <v>3274</v>
      </c>
      <c r="DPK5" s="551" t="s">
        <v>3275</v>
      </c>
      <c r="DPL5" s="551" t="s">
        <v>3276</v>
      </c>
      <c r="DPM5" s="551" t="s">
        <v>3277</v>
      </c>
      <c r="DPN5" s="551" t="s">
        <v>3278</v>
      </c>
      <c r="DPO5" s="551" t="s">
        <v>3279</v>
      </c>
      <c r="DPP5" s="551" t="s">
        <v>3280</v>
      </c>
      <c r="DPQ5" s="551" t="s">
        <v>3281</v>
      </c>
      <c r="DPR5" s="551" t="s">
        <v>3282</v>
      </c>
      <c r="DPS5" s="551" t="s">
        <v>3283</v>
      </c>
      <c r="DPT5" s="551" t="s">
        <v>3284</v>
      </c>
      <c r="DPU5" s="551" t="s">
        <v>3285</v>
      </c>
      <c r="DPV5" s="551" t="s">
        <v>3286</v>
      </c>
      <c r="DPW5" s="551" t="s">
        <v>3287</v>
      </c>
      <c r="DPX5" s="551" t="s">
        <v>3288</v>
      </c>
      <c r="DPY5" s="551" t="s">
        <v>3289</v>
      </c>
      <c r="DPZ5" s="551" t="s">
        <v>3290</v>
      </c>
      <c r="DQA5" s="551" t="s">
        <v>3291</v>
      </c>
      <c r="DQB5" s="551" t="s">
        <v>3292</v>
      </c>
      <c r="DQC5" s="551" t="s">
        <v>3293</v>
      </c>
      <c r="DQD5" s="551" t="s">
        <v>3294</v>
      </c>
      <c r="DQE5" s="551" t="s">
        <v>3295</v>
      </c>
      <c r="DQF5" s="551" t="s">
        <v>3296</v>
      </c>
      <c r="DQG5" s="551" t="s">
        <v>3297</v>
      </c>
      <c r="DQH5" s="551" t="s">
        <v>3298</v>
      </c>
      <c r="DQI5" s="551" t="s">
        <v>3299</v>
      </c>
      <c r="DQJ5" s="551" t="s">
        <v>3300</v>
      </c>
      <c r="DQK5" s="551" t="s">
        <v>3301</v>
      </c>
      <c r="DQL5" s="551" t="s">
        <v>3302</v>
      </c>
      <c r="DQM5" s="551" t="s">
        <v>3303</v>
      </c>
      <c r="DQN5" s="551" t="s">
        <v>3304</v>
      </c>
      <c r="DQO5" s="551" t="s">
        <v>3305</v>
      </c>
      <c r="DQP5" s="551" t="s">
        <v>3306</v>
      </c>
      <c r="DQQ5" s="551" t="s">
        <v>3307</v>
      </c>
      <c r="DQR5" s="551" t="s">
        <v>3308</v>
      </c>
      <c r="DQS5" s="551" t="s">
        <v>3309</v>
      </c>
      <c r="DQT5" s="551" t="s">
        <v>3310</v>
      </c>
      <c r="DQU5" s="551" t="s">
        <v>3311</v>
      </c>
      <c r="DQV5" s="551" t="s">
        <v>3312</v>
      </c>
      <c r="DQW5" s="551" t="s">
        <v>3313</v>
      </c>
      <c r="DQX5" s="551" t="s">
        <v>3314</v>
      </c>
      <c r="DQY5" s="551" t="s">
        <v>3315</v>
      </c>
      <c r="DQZ5" s="551" t="s">
        <v>3316</v>
      </c>
      <c r="DRA5" s="551" t="s">
        <v>3317</v>
      </c>
      <c r="DRB5" s="551" t="s">
        <v>3318</v>
      </c>
      <c r="DRC5" s="551" t="s">
        <v>3319</v>
      </c>
      <c r="DRD5" s="551" t="s">
        <v>3320</v>
      </c>
      <c r="DRE5" s="551" t="s">
        <v>3321</v>
      </c>
      <c r="DRF5" s="551" t="s">
        <v>3322</v>
      </c>
      <c r="DRG5" s="551" t="s">
        <v>3323</v>
      </c>
      <c r="DRH5" s="551" t="s">
        <v>3324</v>
      </c>
      <c r="DRI5" s="551" t="s">
        <v>3325</v>
      </c>
      <c r="DRJ5" s="551" t="s">
        <v>3326</v>
      </c>
      <c r="DRK5" s="551" t="s">
        <v>3327</v>
      </c>
      <c r="DRL5" s="551" t="s">
        <v>3328</v>
      </c>
      <c r="DRM5" s="551" t="s">
        <v>3329</v>
      </c>
      <c r="DRN5" s="551" t="s">
        <v>3330</v>
      </c>
      <c r="DRO5" s="551" t="s">
        <v>3331</v>
      </c>
      <c r="DRP5" s="551" t="s">
        <v>3332</v>
      </c>
      <c r="DRQ5" s="551" t="s">
        <v>3333</v>
      </c>
      <c r="DRR5" s="551" t="s">
        <v>3334</v>
      </c>
      <c r="DRS5" s="551" t="s">
        <v>3335</v>
      </c>
      <c r="DRT5" s="551" t="s">
        <v>3336</v>
      </c>
      <c r="DRU5" s="551" t="s">
        <v>3337</v>
      </c>
      <c r="DRV5" s="551" t="s">
        <v>3338</v>
      </c>
      <c r="DRW5" s="551" t="s">
        <v>3339</v>
      </c>
      <c r="DRX5" s="551" t="s">
        <v>3340</v>
      </c>
      <c r="DRY5" s="551" t="s">
        <v>3341</v>
      </c>
      <c r="DRZ5" s="551" t="s">
        <v>3342</v>
      </c>
      <c r="DSA5" s="551" t="s">
        <v>3343</v>
      </c>
      <c r="DSB5" s="551" t="s">
        <v>3344</v>
      </c>
      <c r="DSC5" s="551" t="s">
        <v>3345</v>
      </c>
      <c r="DSD5" s="551" t="s">
        <v>3346</v>
      </c>
      <c r="DSE5" s="551" t="s">
        <v>3347</v>
      </c>
      <c r="DSF5" s="551" t="s">
        <v>3348</v>
      </c>
      <c r="DSG5" s="551" t="s">
        <v>3349</v>
      </c>
      <c r="DSH5" s="551" t="s">
        <v>3350</v>
      </c>
      <c r="DSI5" s="551" t="s">
        <v>3351</v>
      </c>
      <c r="DSJ5" s="551" t="s">
        <v>3352</v>
      </c>
      <c r="DSK5" s="551" t="s">
        <v>3353</v>
      </c>
      <c r="DSL5" s="551" t="s">
        <v>3354</v>
      </c>
      <c r="DSM5" s="551" t="s">
        <v>3355</v>
      </c>
      <c r="DSN5" s="551" t="s">
        <v>3356</v>
      </c>
      <c r="DSO5" s="551" t="s">
        <v>3357</v>
      </c>
      <c r="DSP5" s="551" t="s">
        <v>3358</v>
      </c>
      <c r="DSQ5" s="551" t="s">
        <v>3359</v>
      </c>
      <c r="DSR5" s="551" t="s">
        <v>3360</v>
      </c>
      <c r="DSS5" s="551" t="s">
        <v>3361</v>
      </c>
      <c r="DST5" s="551" t="s">
        <v>3362</v>
      </c>
      <c r="DSU5" s="551" t="s">
        <v>3363</v>
      </c>
      <c r="DSV5" s="551" t="s">
        <v>3364</v>
      </c>
      <c r="DSW5" s="551" t="s">
        <v>3365</v>
      </c>
      <c r="DSX5" s="551" t="s">
        <v>3366</v>
      </c>
      <c r="DSY5" s="551" t="s">
        <v>3367</v>
      </c>
      <c r="DSZ5" s="551" t="s">
        <v>3368</v>
      </c>
      <c r="DTA5" s="551" t="s">
        <v>3369</v>
      </c>
      <c r="DTB5" s="551" t="s">
        <v>3370</v>
      </c>
      <c r="DTC5" s="551" t="s">
        <v>3371</v>
      </c>
      <c r="DTD5" s="551" t="s">
        <v>3372</v>
      </c>
      <c r="DTE5" s="551" t="s">
        <v>3373</v>
      </c>
      <c r="DTF5" s="551" t="s">
        <v>3374</v>
      </c>
      <c r="DTG5" s="551" t="s">
        <v>3375</v>
      </c>
      <c r="DTH5" s="551" t="s">
        <v>3376</v>
      </c>
      <c r="DTI5" s="551" t="s">
        <v>3377</v>
      </c>
      <c r="DTJ5" s="551" t="s">
        <v>3378</v>
      </c>
      <c r="DTK5" s="551" t="s">
        <v>3379</v>
      </c>
      <c r="DTL5" s="551" t="s">
        <v>3380</v>
      </c>
      <c r="DTM5" s="551" t="s">
        <v>3381</v>
      </c>
      <c r="DTN5" s="551" t="s">
        <v>3382</v>
      </c>
      <c r="DTO5" s="551" t="s">
        <v>3383</v>
      </c>
      <c r="DTP5" s="551" t="s">
        <v>3384</v>
      </c>
      <c r="DTQ5" s="551" t="s">
        <v>3385</v>
      </c>
      <c r="DTR5" s="551" t="s">
        <v>3386</v>
      </c>
      <c r="DTS5" s="551" t="s">
        <v>3387</v>
      </c>
      <c r="DTT5" s="551" t="s">
        <v>3388</v>
      </c>
      <c r="DTU5" s="551" t="s">
        <v>3389</v>
      </c>
      <c r="DTV5" s="551" t="s">
        <v>3390</v>
      </c>
      <c r="DTW5" s="551" t="s">
        <v>3391</v>
      </c>
      <c r="DTX5" s="551" t="s">
        <v>3392</v>
      </c>
      <c r="DTY5" s="551" t="s">
        <v>3393</v>
      </c>
      <c r="DTZ5" s="551" t="s">
        <v>3394</v>
      </c>
      <c r="DUA5" s="551" t="s">
        <v>3395</v>
      </c>
      <c r="DUB5" s="551" t="s">
        <v>3396</v>
      </c>
      <c r="DUC5" s="551" t="s">
        <v>3397</v>
      </c>
      <c r="DUD5" s="551" t="s">
        <v>3398</v>
      </c>
      <c r="DUE5" s="551" t="s">
        <v>3399</v>
      </c>
      <c r="DUF5" s="551" t="s">
        <v>3400</v>
      </c>
      <c r="DUG5" s="551" t="s">
        <v>3401</v>
      </c>
      <c r="DUH5" s="551" t="s">
        <v>3402</v>
      </c>
      <c r="DUI5" s="551" t="s">
        <v>3403</v>
      </c>
      <c r="DUJ5" s="551" t="s">
        <v>3404</v>
      </c>
      <c r="DUK5" s="551" t="s">
        <v>3405</v>
      </c>
      <c r="DUL5" s="551" t="s">
        <v>3406</v>
      </c>
      <c r="DUM5" s="551" t="s">
        <v>3407</v>
      </c>
      <c r="DUN5" s="551" t="s">
        <v>3408</v>
      </c>
      <c r="DUO5" s="551" t="s">
        <v>3409</v>
      </c>
      <c r="DUP5" s="551" t="s">
        <v>3410</v>
      </c>
      <c r="DUQ5" s="551" t="s">
        <v>3411</v>
      </c>
      <c r="DUR5" s="551" t="s">
        <v>3412</v>
      </c>
      <c r="DUS5" s="551" t="s">
        <v>3413</v>
      </c>
      <c r="DUT5" s="551" t="s">
        <v>3414</v>
      </c>
      <c r="DUU5" s="551" t="s">
        <v>3415</v>
      </c>
      <c r="DUV5" s="551" t="s">
        <v>3416</v>
      </c>
      <c r="DUW5" s="551" t="s">
        <v>3417</v>
      </c>
      <c r="DUX5" s="551" t="s">
        <v>3418</v>
      </c>
      <c r="DUY5" s="551" t="s">
        <v>3419</v>
      </c>
      <c r="DUZ5" s="551" t="s">
        <v>3420</v>
      </c>
      <c r="DVA5" s="551" t="s">
        <v>3421</v>
      </c>
      <c r="DVB5" s="551" t="s">
        <v>3422</v>
      </c>
      <c r="DVC5" s="551" t="s">
        <v>3423</v>
      </c>
      <c r="DVD5" s="551" t="s">
        <v>3424</v>
      </c>
      <c r="DVE5" s="551" t="s">
        <v>3425</v>
      </c>
      <c r="DVF5" s="551" t="s">
        <v>3426</v>
      </c>
      <c r="DVG5" s="551" t="s">
        <v>3427</v>
      </c>
      <c r="DVH5" s="551" t="s">
        <v>3428</v>
      </c>
      <c r="DVI5" s="551" t="s">
        <v>3429</v>
      </c>
      <c r="DVJ5" s="551" t="s">
        <v>3430</v>
      </c>
      <c r="DVK5" s="551" t="s">
        <v>3431</v>
      </c>
      <c r="DVL5" s="551" t="s">
        <v>3432</v>
      </c>
      <c r="DVM5" s="551" t="s">
        <v>3433</v>
      </c>
      <c r="DVN5" s="551" t="s">
        <v>3434</v>
      </c>
      <c r="DVO5" s="551" t="s">
        <v>3435</v>
      </c>
      <c r="DVP5" s="551" t="s">
        <v>3436</v>
      </c>
      <c r="DVQ5" s="551" t="s">
        <v>3437</v>
      </c>
      <c r="DVR5" s="551" t="s">
        <v>3438</v>
      </c>
      <c r="DVS5" s="551" t="s">
        <v>3439</v>
      </c>
      <c r="DVT5" s="551" t="s">
        <v>3440</v>
      </c>
      <c r="DVU5" s="551" t="s">
        <v>3441</v>
      </c>
      <c r="DVV5" s="551" t="s">
        <v>3442</v>
      </c>
      <c r="DVW5" s="551" t="s">
        <v>3443</v>
      </c>
      <c r="DVX5" s="551" t="s">
        <v>3444</v>
      </c>
      <c r="DVY5" s="551" t="s">
        <v>3445</v>
      </c>
      <c r="DVZ5" s="551" t="s">
        <v>3446</v>
      </c>
      <c r="DWA5" s="551" t="s">
        <v>3447</v>
      </c>
      <c r="DWB5" s="551" t="s">
        <v>3448</v>
      </c>
      <c r="DWC5" s="551" t="s">
        <v>3449</v>
      </c>
      <c r="DWD5" s="551" t="s">
        <v>3450</v>
      </c>
      <c r="DWE5" s="551" t="s">
        <v>3451</v>
      </c>
      <c r="DWF5" s="551" t="s">
        <v>3452</v>
      </c>
      <c r="DWG5" s="551" t="s">
        <v>3453</v>
      </c>
      <c r="DWH5" s="551" t="s">
        <v>3454</v>
      </c>
      <c r="DWI5" s="551" t="s">
        <v>3455</v>
      </c>
      <c r="DWJ5" s="551" t="s">
        <v>3456</v>
      </c>
      <c r="DWK5" s="551" t="s">
        <v>3457</v>
      </c>
      <c r="DWL5" s="551" t="s">
        <v>3458</v>
      </c>
      <c r="DWM5" s="551" t="s">
        <v>3459</v>
      </c>
      <c r="DWN5" s="551" t="s">
        <v>3460</v>
      </c>
      <c r="DWO5" s="551" t="s">
        <v>3461</v>
      </c>
      <c r="DWP5" s="551" t="s">
        <v>3462</v>
      </c>
      <c r="DWQ5" s="551" t="s">
        <v>3463</v>
      </c>
      <c r="DWR5" s="551" t="s">
        <v>3464</v>
      </c>
      <c r="DWS5" s="551" t="s">
        <v>3465</v>
      </c>
      <c r="DWT5" s="551" t="s">
        <v>3466</v>
      </c>
      <c r="DWU5" s="551" t="s">
        <v>3467</v>
      </c>
      <c r="DWV5" s="551" t="s">
        <v>3468</v>
      </c>
      <c r="DWW5" s="551" t="s">
        <v>3469</v>
      </c>
      <c r="DWX5" s="551" t="s">
        <v>3470</v>
      </c>
      <c r="DWY5" s="551" t="s">
        <v>3471</v>
      </c>
      <c r="DWZ5" s="551" t="s">
        <v>3472</v>
      </c>
      <c r="DXA5" s="551" t="s">
        <v>3473</v>
      </c>
      <c r="DXB5" s="551" t="s">
        <v>3474</v>
      </c>
      <c r="DXC5" s="551" t="s">
        <v>3475</v>
      </c>
      <c r="DXD5" s="551" t="s">
        <v>3476</v>
      </c>
      <c r="DXE5" s="551" t="s">
        <v>3477</v>
      </c>
      <c r="DXF5" s="551" t="s">
        <v>3478</v>
      </c>
      <c r="DXG5" s="551" t="s">
        <v>3479</v>
      </c>
      <c r="DXH5" s="551" t="s">
        <v>3480</v>
      </c>
      <c r="DXI5" s="551" t="s">
        <v>3481</v>
      </c>
      <c r="DXJ5" s="551" t="s">
        <v>3482</v>
      </c>
      <c r="DXK5" s="551" t="s">
        <v>3483</v>
      </c>
      <c r="DXL5" s="551" t="s">
        <v>3484</v>
      </c>
      <c r="DXM5" s="551" t="s">
        <v>3485</v>
      </c>
      <c r="DXN5" s="551" t="s">
        <v>3486</v>
      </c>
      <c r="DXO5" s="551" t="s">
        <v>3487</v>
      </c>
      <c r="DXP5" s="551" t="s">
        <v>3488</v>
      </c>
      <c r="DXQ5" s="551" t="s">
        <v>3489</v>
      </c>
      <c r="DXR5" s="551" t="s">
        <v>3490</v>
      </c>
      <c r="DXS5" s="551" t="s">
        <v>3491</v>
      </c>
      <c r="DXT5" s="551" t="s">
        <v>3492</v>
      </c>
      <c r="DXU5" s="551" t="s">
        <v>3493</v>
      </c>
      <c r="DXV5" s="551" t="s">
        <v>3494</v>
      </c>
      <c r="DXW5" s="551" t="s">
        <v>3495</v>
      </c>
      <c r="DXX5" s="551" t="s">
        <v>3496</v>
      </c>
      <c r="DXY5" s="551" t="s">
        <v>3497</v>
      </c>
      <c r="DXZ5" s="551" t="s">
        <v>3498</v>
      </c>
      <c r="DYA5" s="551" t="s">
        <v>3499</v>
      </c>
      <c r="DYB5" s="551" t="s">
        <v>3500</v>
      </c>
      <c r="DYC5" s="551" t="s">
        <v>3501</v>
      </c>
      <c r="DYD5" s="551" t="s">
        <v>3502</v>
      </c>
      <c r="DYE5" s="551" t="s">
        <v>3503</v>
      </c>
      <c r="DYF5" s="551" t="s">
        <v>3504</v>
      </c>
      <c r="DYG5" s="551" t="s">
        <v>3505</v>
      </c>
      <c r="DYH5" s="551" t="s">
        <v>3506</v>
      </c>
      <c r="DYI5" s="551" t="s">
        <v>3507</v>
      </c>
      <c r="DYJ5" s="551" t="s">
        <v>3508</v>
      </c>
      <c r="DYK5" s="551" t="s">
        <v>3509</v>
      </c>
      <c r="DYL5" s="551" t="s">
        <v>3510</v>
      </c>
      <c r="DYM5" s="551" t="s">
        <v>3511</v>
      </c>
      <c r="DYN5" s="551" t="s">
        <v>3512</v>
      </c>
      <c r="DYO5" s="551" t="s">
        <v>3513</v>
      </c>
      <c r="DYP5" s="551" t="s">
        <v>3514</v>
      </c>
      <c r="DYQ5" s="551" t="s">
        <v>3515</v>
      </c>
      <c r="DYR5" s="551" t="s">
        <v>3516</v>
      </c>
      <c r="DYS5" s="551" t="s">
        <v>3517</v>
      </c>
      <c r="DYT5" s="551" t="s">
        <v>3518</v>
      </c>
      <c r="DYU5" s="551" t="s">
        <v>3519</v>
      </c>
      <c r="DYV5" s="551" t="s">
        <v>3520</v>
      </c>
      <c r="DYW5" s="551" t="s">
        <v>3521</v>
      </c>
      <c r="DYX5" s="551" t="s">
        <v>3522</v>
      </c>
      <c r="DYY5" s="551" t="s">
        <v>3523</v>
      </c>
      <c r="DYZ5" s="551" t="s">
        <v>3524</v>
      </c>
      <c r="DZA5" s="551" t="s">
        <v>3525</v>
      </c>
      <c r="DZB5" s="551" t="s">
        <v>3526</v>
      </c>
      <c r="DZC5" s="551" t="s">
        <v>3527</v>
      </c>
      <c r="DZD5" s="551" t="s">
        <v>3528</v>
      </c>
      <c r="DZE5" s="551" t="s">
        <v>3529</v>
      </c>
      <c r="DZF5" s="551" t="s">
        <v>3530</v>
      </c>
      <c r="DZG5" s="551" t="s">
        <v>3531</v>
      </c>
      <c r="DZH5" s="551" t="s">
        <v>3532</v>
      </c>
      <c r="DZI5" s="551" t="s">
        <v>3533</v>
      </c>
      <c r="DZJ5" s="551" t="s">
        <v>3534</v>
      </c>
      <c r="DZK5" s="551" t="s">
        <v>3535</v>
      </c>
      <c r="DZL5" s="551" t="s">
        <v>3536</v>
      </c>
      <c r="DZM5" s="551" t="s">
        <v>3537</v>
      </c>
      <c r="DZN5" s="551" t="s">
        <v>3538</v>
      </c>
      <c r="DZO5" s="551" t="s">
        <v>3539</v>
      </c>
      <c r="DZP5" s="551" t="s">
        <v>3540</v>
      </c>
      <c r="DZQ5" s="551" t="s">
        <v>3541</v>
      </c>
      <c r="DZR5" s="551" t="s">
        <v>3542</v>
      </c>
      <c r="DZS5" s="551" t="s">
        <v>3543</v>
      </c>
      <c r="DZT5" s="551" t="s">
        <v>3544</v>
      </c>
      <c r="DZU5" s="551" t="s">
        <v>3545</v>
      </c>
      <c r="DZV5" s="551" t="s">
        <v>3546</v>
      </c>
      <c r="DZW5" s="551" t="s">
        <v>3547</v>
      </c>
      <c r="DZX5" s="551" t="s">
        <v>3548</v>
      </c>
      <c r="DZY5" s="551" t="s">
        <v>3549</v>
      </c>
      <c r="DZZ5" s="551" t="s">
        <v>3550</v>
      </c>
      <c r="EAA5" s="551" t="s">
        <v>3551</v>
      </c>
      <c r="EAB5" s="551" t="s">
        <v>3552</v>
      </c>
      <c r="EAC5" s="551" t="s">
        <v>3553</v>
      </c>
      <c r="EAD5" s="551" t="s">
        <v>3554</v>
      </c>
      <c r="EAE5" s="551" t="s">
        <v>3555</v>
      </c>
      <c r="EAF5" s="551" t="s">
        <v>3556</v>
      </c>
      <c r="EAG5" s="551" t="s">
        <v>3557</v>
      </c>
      <c r="EAH5" s="551" t="s">
        <v>3558</v>
      </c>
      <c r="EAI5" s="551" t="s">
        <v>3559</v>
      </c>
      <c r="EAJ5" s="551" t="s">
        <v>3560</v>
      </c>
      <c r="EAK5" s="551" t="s">
        <v>3561</v>
      </c>
      <c r="EAL5" s="551" t="s">
        <v>3562</v>
      </c>
      <c r="EAM5" s="551" t="s">
        <v>3563</v>
      </c>
      <c r="EAN5" s="551" t="s">
        <v>3564</v>
      </c>
      <c r="EAO5" s="551" t="s">
        <v>3565</v>
      </c>
      <c r="EAP5" s="551" t="s">
        <v>3566</v>
      </c>
      <c r="EAQ5" s="551" t="s">
        <v>3567</v>
      </c>
      <c r="EAR5" s="551" t="s">
        <v>3568</v>
      </c>
      <c r="EAS5" s="551" t="s">
        <v>3569</v>
      </c>
      <c r="EAT5" s="551" t="s">
        <v>3570</v>
      </c>
      <c r="EAU5" s="551" t="s">
        <v>3571</v>
      </c>
      <c r="EAV5" s="551" t="s">
        <v>3572</v>
      </c>
      <c r="EAW5" s="551" t="s">
        <v>3573</v>
      </c>
      <c r="EAX5" s="551" t="s">
        <v>3574</v>
      </c>
      <c r="EAY5" s="551" t="s">
        <v>3575</v>
      </c>
      <c r="EAZ5" s="551" t="s">
        <v>3576</v>
      </c>
      <c r="EBA5" s="551" t="s">
        <v>3577</v>
      </c>
      <c r="EBB5" s="551" t="s">
        <v>3578</v>
      </c>
      <c r="EBC5" s="551" t="s">
        <v>3579</v>
      </c>
      <c r="EBD5" s="551" t="s">
        <v>3580</v>
      </c>
      <c r="EBE5" s="551" t="s">
        <v>3581</v>
      </c>
      <c r="EBF5" s="551" t="s">
        <v>3582</v>
      </c>
      <c r="EBG5" s="551" t="s">
        <v>3583</v>
      </c>
      <c r="EBH5" s="551" t="s">
        <v>3584</v>
      </c>
      <c r="EBI5" s="551" t="s">
        <v>3585</v>
      </c>
      <c r="EBJ5" s="551" t="s">
        <v>3586</v>
      </c>
      <c r="EBK5" s="551" t="s">
        <v>3587</v>
      </c>
      <c r="EBL5" s="551" t="s">
        <v>3588</v>
      </c>
      <c r="EBM5" s="551" t="s">
        <v>3589</v>
      </c>
      <c r="EBN5" s="551" t="s">
        <v>3590</v>
      </c>
      <c r="EBO5" s="551" t="s">
        <v>3591</v>
      </c>
      <c r="EBP5" s="551" t="s">
        <v>3592</v>
      </c>
      <c r="EBQ5" s="551" t="s">
        <v>3593</v>
      </c>
      <c r="EBR5" s="551" t="s">
        <v>3594</v>
      </c>
      <c r="EBS5" s="551" t="s">
        <v>3595</v>
      </c>
      <c r="EBT5" s="551" t="s">
        <v>3596</v>
      </c>
      <c r="EBU5" s="551" t="s">
        <v>3597</v>
      </c>
      <c r="EBV5" s="551" t="s">
        <v>3598</v>
      </c>
      <c r="EBW5" s="551" t="s">
        <v>3599</v>
      </c>
      <c r="EBX5" s="551" t="s">
        <v>3600</v>
      </c>
      <c r="EBY5" s="551" t="s">
        <v>3601</v>
      </c>
      <c r="EBZ5" s="551" t="s">
        <v>3602</v>
      </c>
      <c r="ECA5" s="551" t="s">
        <v>3603</v>
      </c>
      <c r="ECB5" s="551" t="s">
        <v>3604</v>
      </c>
      <c r="ECC5" s="551" t="s">
        <v>3605</v>
      </c>
      <c r="ECD5" s="551" t="s">
        <v>3606</v>
      </c>
      <c r="ECE5" s="551" t="s">
        <v>3607</v>
      </c>
      <c r="ECF5" s="551" t="s">
        <v>3608</v>
      </c>
      <c r="ECG5" s="551" t="s">
        <v>3609</v>
      </c>
      <c r="ECH5" s="551" t="s">
        <v>3610</v>
      </c>
      <c r="ECI5" s="551" t="s">
        <v>3611</v>
      </c>
      <c r="ECJ5" s="551" t="s">
        <v>3612</v>
      </c>
      <c r="ECK5" s="551" t="s">
        <v>3613</v>
      </c>
      <c r="ECL5" s="551" t="s">
        <v>3614</v>
      </c>
      <c r="ECM5" s="551" t="s">
        <v>3615</v>
      </c>
      <c r="ECN5" s="551" t="s">
        <v>3616</v>
      </c>
      <c r="ECO5" s="551" t="s">
        <v>3617</v>
      </c>
      <c r="ECP5" s="551" t="s">
        <v>3618</v>
      </c>
      <c r="ECQ5" s="551" t="s">
        <v>3619</v>
      </c>
      <c r="ECR5" s="551" t="s">
        <v>3620</v>
      </c>
      <c r="ECS5" s="551" t="s">
        <v>3621</v>
      </c>
      <c r="ECT5" s="551" t="s">
        <v>3622</v>
      </c>
      <c r="ECU5" s="551" t="s">
        <v>3623</v>
      </c>
      <c r="ECV5" s="551" t="s">
        <v>3624</v>
      </c>
      <c r="ECW5" s="551" t="s">
        <v>3625</v>
      </c>
      <c r="ECX5" s="551" t="s">
        <v>3626</v>
      </c>
      <c r="ECY5" s="551" t="s">
        <v>3627</v>
      </c>
      <c r="ECZ5" s="551" t="s">
        <v>3628</v>
      </c>
      <c r="EDA5" s="551" t="s">
        <v>3629</v>
      </c>
      <c r="EDB5" s="551" t="s">
        <v>3630</v>
      </c>
      <c r="EDC5" s="551" t="s">
        <v>3631</v>
      </c>
      <c r="EDD5" s="551" t="s">
        <v>3632</v>
      </c>
      <c r="EDE5" s="551" t="s">
        <v>3633</v>
      </c>
      <c r="EDF5" s="551" t="s">
        <v>3634</v>
      </c>
      <c r="EDG5" s="551" t="s">
        <v>3635</v>
      </c>
      <c r="EDH5" s="551" t="s">
        <v>3636</v>
      </c>
      <c r="EDI5" s="551" t="s">
        <v>3637</v>
      </c>
      <c r="EDJ5" s="551" t="s">
        <v>3638</v>
      </c>
      <c r="EDK5" s="551" t="s">
        <v>3639</v>
      </c>
      <c r="EDL5" s="551" t="s">
        <v>3640</v>
      </c>
      <c r="EDM5" s="551" t="s">
        <v>3641</v>
      </c>
      <c r="EDN5" s="551" t="s">
        <v>3642</v>
      </c>
      <c r="EDO5" s="551" t="s">
        <v>3643</v>
      </c>
      <c r="EDP5" s="551" t="s">
        <v>3644</v>
      </c>
      <c r="EDQ5" s="551" t="s">
        <v>3645</v>
      </c>
      <c r="EDR5" s="551" t="s">
        <v>3646</v>
      </c>
      <c r="EDS5" s="551" t="s">
        <v>3647</v>
      </c>
      <c r="EDT5" s="551" t="s">
        <v>3648</v>
      </c>
      <c r="EDU5" s="551" t="s">
        <v>3649</v>
      </c>
      <c r="EDV5" s="551" t="s">
        <v>3650</v>
      </c>
      <c r="EDW5" s="551" t="s">
        <v>3651</v>
      </c>
      <c r="EDX5" s="551" t="s">
        <v>3652</v>
      </c>
      <c r="EDY5" s="551" t="s">
        <v>3653</v>
      </c>
      <c r="EDZ5" s="551" t="s">
        <v>3654</v>
      </c>
      <c r="EEA5" s="551" t="s">
        <v>3655</v>
      </c>
      <c r="EEB5" s="551" t="s">
        <v>3656</v>
      </c>
      <c r="EEC5" s="551" t="s">
        <v>3657</v>
      </c>
      <c r="EED5" s="551" t="s">
        <v>3658</v>
      </c>
      <c r="EEE5" s="551" t="s">
        <v>3659</v>
      </c>
      <c r="EEF5" s="551" t="s">
        <v>3660</v>
      </c>
      <c r="EEG5" s="551" t="s">
        <v>3661</v>
      </c>
      <c r="EEH5" s="551" t="s">
        <v>3662</v>
      </c>
      <c r="EEI5" s="551" t="s">
        <v>3663</v>
      </c>
      <c r="EEJ5" s="551" t="s">
        <v>3664</v>
      </c>
      <c r="EEK5" s="551" t="s">
        <v>3665</v>
      </c>
      <c r="EEL5" s="551" t="s">
        <v>3666</v>
      </c>
      <c r="EEM5" s="551" t="s">
        <v>3667</v>
      </c>
      <c r="EEN5" s="551" t="s">
        <v>3668</v>
      </c>
      <c r="EEO5" s="551" t="s">
        <v>3669</v>
      </c>
      <c r="EEP5" s="551" t="s">
        <v>3670</v>
      </c>
      <c r="EEQ5" s="551" t="s">
        <v>3671</v>
      </c>
      <c r="EER5" s="551" t="s">
        <v>3672</v>
      </c>
      <c r="EES5" s="551" t="s">
        <v>3673</v>
      </c>
      <c r="EET5" s="551" t="s">
        <v>3674</v>
      </c>
      <c r="EEU5" s="551" t="s">
        <v>3675</v>
      </c>
      <c r="EEV5" s="551" t="s">
        <v>3676</v>
      </c>
      <c r="EEW5" s="551" t="s">
        <v>3677</v>
      </c>
      <c r="EEX5" s="551" t="s">
        <v>3678</v>
      </c>
      <c r="EEY5" s="551" t="s">
        <v>3679</v>
      </c>
      <c r="EEZ5" s="551" t="s">
        <v>3680</v>
      </c>
      <c r="EFA5" s="551" t="s">
        <v>3681</v>
      </c>
      <c r="EFB5" s="551" t="s">
        <v>3682</v>
      </c>
      <c r="EFC5" s="551" t="s">
        <v>3683</v>
      </c>
      <c r="EFD5" s="551" t="s">
        <v>3684</v>
      </c>
      <c r="EFE5" s="551" t="s">
        <v>3685</v>
      </c>
      <c r="EFF5" s="551" t="s">
        <v>3686</v>
      </c>
      <c r="EFG5" s="551" t="s">
        <v>3687</v>
      </c>
      <c r="EFH5" s="551" t="s">
        <v>3688</v>
      </c>
      <c r="EFI5" s="551" t="s">
        <v>3689</v>
      </c>
      <c r="EFJ5" s="551" t="s">
        <v>3690</v>
      </c>
      <c r="EFK5" s="551" t="s">
        <v>3691</v>
      </c>
      <c r="EFL5" s="551" t="s">
        <v>3692</v>
      </c>
      <c r="EFM5" s="551" t="s">
        <v>3693</v>
      </c>
      <c r="EFN5" s="551" t="s">
        <v>3694</v>
      </c>
      <c r="EFO5" s="551" t="s">
        <v>3695</v>
      </c>
      <c r="EFP5" s="551" t="s">
        <v>3696</v>
      </c>
      <c r="EFQ5" s="551" t="s">
        <v>3697</v>
      </c>
      <c r="EFR5" s="551" t="s">
        <v>3698</v>
      </c>
      <c r="EFS5" s="551" t="s">
        <v>3699</v>
      </c>
      <c r="EFT5" s="551" t="s">
        <v>3700</v>
      </c>
      <c r="EFU5" s="551" t="s">
        <v>3701</v>
      </c>
      <c r="EFV5" s="551" t="s">
        <v>3702</v>
      </c>
      <c r="EFW5" s="551" t="s">
        <v>3703</v>
      </c>
      <c r="EFX5" s="551" t="s">
        <v>3704</v>
      </c>
      <c r="EFY5" s="551" t="s">
        <v>3705</v>
      </c>
      <c r="EFZ5" s="551" t="s">
        <v>3706</v>
      </c>
      <c r="EGA5" s="551" t="s">
        <v>3707</v>
      </c>
      <c r="EGB5" s="551" t="s">
        <v>3708</v>
      </c>
      <c r="EGC5" s="551" t="s">
        <v>3709</v>
      </c>
      <c r="EGD5" s="551" t="s">
        <v>3710</v>
      </c>
      <c r="EGE5" s="551" t="s">
        <v>3711</v>
      </c>
      <c r="EGF5" s="551" t="s">
        <v>3712</v>
      </c>
      <c r="EGG5" s="551" t="s">
        <v>3713</v>
      </c>
      <c r="EGH5" s="551" t="s">
        <v>3714</v>
      </c>
      <c r="EGI5" s="551" t="s">
        <v>3715</v>
      </c>
      <c r="EGJ5" s="551" t="s">
        <v>3716</v>
      </c>
      <c r="EGK5" s="551" t="s">
        <v>3717</v>
      </c>
      <c r="EGL5" s="551" t="s">
        <v>3718</v>
      </c>
      <c r="EGM5" s="551" t="s">
        <v>3719</v>
      </c>
      <c r="EGN5" s="551" t="s">
        <v>3720</v>
      </c>
      <c r="EGO5" s="551" t="s">
        <v>3721</v>
      </c>
      <c r="EGP5" s="551" t="s">
        <v>3722</v>
      </c>
      <c r="EGQ5" s="551" t="s">
        <v>3723</v>
      </c>
      <c r="EGR5" s="551" t="s">
        <v>3724</v>
      </c>
      <c r="EGS5" s="551" t="s">
        <v>3725</v>
      </c>
      <c r="EGT5" s="551" t="s">
        <v>3726</v>
      </c>
      <c r="EGU5" s="551" t="s">
        <v>3727</v>
      </c>
      <c r="EGV5" s="551" t="s">
        <v>3728</v>
      </c>
      <c r="EGW5" s="551" t="s">
        <v>3729</v>
      </c>
      <c r="EGX5" s="551" t="s">
        <v>3730</v>
      </c>
      <c r="EGY5" s="551" t="s">
        <v>3731</v>
      </c>
      <c r="EGZ5" s="551" t="s">
        <v>3732</v>
      </c>
      <c r="EHA5" s="551" t="s">
        <v>3733</v>
      </c>
      <c r="EHB5" s="551" t="s">
        <v>3734</v>
      </c>
      <c r="EHC5" s="551" t="s">
        <v>3735</v>
      </c>
      <c r="EHD5" s="551" t="s">
        <v>3736</v>
      </c>
      <c r="EHE5" s="551" t="s">
        <v>3737</v>
      </c>
      <c r="EHF5" s="551" t="s">
        <v>3738</v>
      </c>
      <c r="EHG5" s="551" t="s">
        <v>3739</v>
      </c>
      <c r="EHH5" s="551" t="s">
        <v>3740</v>
      </c>
      <c r="EHI5" s="551" t="s">
        <v>3741</v>
      </c>
      <c r="EHJ5" s="551" t="s">
        <v>3742</v>
      </c>
      <c r="EHK5" s="551" t="s">
        <v>3743</v>
      </c>
      <c r="EHL5" s="551" t="s">
        <v>3744</v>
      </c>
      <c r="EHM5" s="551" t="s">
        <v>3745</v>
      </c>
      <c r="EHN5" s="551" t="s">
        <v>3746</v>
      </c>
      <c r="EHO5" s="551" t="s">
        <v>3747</v>
      </c>
      <c r="EHP5" s="551" t="s">
        <v>3748</v>
      </c>
      <c r="EHQ5" s="551" t="s">
        <v>3749</v>
      </c>
      <c r="EHR5" s="551" t="s">
        <v>3750</v>
      </c>
      <c r="EHS5" s="551" t="s">
        <v>3751</v>
      </c>
      <c r="EHT5" s="551" t="s">
        <v>3752</v>
      </c>
      <c r="EHU5" s="551" t="s">
        <v>3753</v>
      </c>
      <c r="EHV5" s="551" t="s">
        <v>3754</v>
      </c>
      <c r="EHW5" s="551" t="s">
        <v>3755</v>
      </c>
      <c r="EHX5" s="551" t="s">
        <v>3756</v>
      </c>
      <c r="EHY5" s="551" t="s">
        <v>3757</v>
      </c>
      <c r="EHZ5" s="551" t="s">
        <v>3758</v>
      </c>
      <c r="EIA5" s="551" t="s">
        <v>3759</v>
      </c>
      <c r="EIB5" s="551" t="s">
        <v>3760</v>
      </c>
      <c r="EIC5" s="551" t="s">
        <v>3761</v>
      </c>
      <c r="EID5" s="551" t="s">
        <v>3762</v>
      </c>
      <c r="EIE5" s="551" t="s">
        <v>3763</v>
      </c>
      <c r="EIF5" s="551" t="s">
        <v>3764</v>
      </c>
      <c r="EIG5" s="551" t="s">
        <v>3765</v>
      </c>
      <c r="EIH5" s="551" t="s">
        <v>3766</v>
      </c>
      <c r="EII5" s="551" t="s">
        <v>3767</v>
      </c>
      <c r="EIJ5" s="551" t="s">
        <v>3768</v>
      </c>
      <c r="EIK5" s="551" t="s">
        <v>3769</v>
      </c>
      <c r="EIL5" s="551" t="s">
        <v>3770</v>
      </c>
      <c r="EIM5" s="551" t="s">
        <v>3771</v>
      </c>
      <c r="EIN5" s="551" t="s">
        <v>3772</v>
      </c>
      <c r="EIO5" s="551" t="s">
        <v>3773</v>
      </c>
      <c r="EIP5" s="551" t="s">
        <v>3774</v>
      </c>
      <c r="EIQ5" s="551" t="s">
        <v>3775</v>
      </c>
      <c r="EIR5" s="551" t="s">
        <v>3776</v>
      </c>
      <c r="EIS5" s="551" t="s">
        <v>3777</v>
      </c>
      <c r="EIT5" s="551" t="s">
        <v>3778</v>
      </c>
      <c r="EIU5" s="551" t="s">
        <v>3779</v>
      </c>
      <c r="EIV5" s="551" t="s">
        <v>3780</v>
      </c>
      <c r="EIW5" s="551" t="s">
        <v>3781</v>
      </c>
      <c r="EIX5" s="551" t="s">
        <v>3782</v>
      </c>
      <c r="EIY5" s="551" t="s">
        <v>3783</v>
      </c>
      <c r="EIZ5" s="551" t="s">
        <v>3784</v>
      </c>
      <c r="EJA5" s="551" t="s">
        <v>3785</v>
      </c>
      <c r="EJB5" s="551" t="s">
        <v>3786</v>
      </c>
      <c r="EJC5" s="551" t="s">
        <v>3787</v>
      </c>
      <c r="EJD5" s="551" t="s">
        <v>3788</v>
      </c>
      <c r="EJE5" s="551" t="s">
        <v>3789</v>
      </c>
      <c r="EJF5" s="551" t="s">
        <v>3790</v>
      </c>
      <c r="EJG5" s="551" t="s">
        <v>3791</v>
      </c>
      <c r="EJH5" s="551" t="s">
        <v>3792</v>
      </c>
      <c r="EJI5" s="551" t="s">
        <v>3793</v>
      </c>
      <c r="EJJ5" s="551" t="s">
        <v>3794</v>
      </c>
      <c r="EJK5" s="551" t="s">
        <v>3795</v>
      </c>
      <c r="EJL5" s="551" t="s">
        <v>3796</v>
      </c>
      <c r="EJM5" s="551" t="s">
        <v>3797</v>
      </c>
      <c r="EJN5" s="551" t="s">
        <v>3798</v>
      </c>
      <c r="EJO5" s="551" t="s">
        <v>3799</v>
      </c>
      <c r="EJP5" s="551" t="s">
        <v>3800</v>
      </c>
      <c r="EJQ5" s="551" t="s">
        <v>3801</v>
      </c>
      <c r="EJR5" s="551" t="s">
        <v>3802</v>
      </c>
      <c r="EJS5" s="551" t="s">
        <v>3803</v>
      </c>
      <c r="EJT5" s="551" t="s">
        <v>3804</v>
      </c>
      <c r="EJU5" s="551" t="s">
        <v>3805</v>
      </c>
      <c r="EJV5" s="551" t="s">
        <v>3806</v>
      </c>
      <c r="EJW5" s="551" t="s">
        <v>3807</v>
      </c>
      <c r="EJX5" s="551" t="s">
        <v>3808</v>
      </c>
      <c r="EJY5" s="551" t="s">
        <v>3809</v>
      </c>
      <c r="EJZ5" s="551" t="s">
        <v>3810</v>
      </c>
      <c r="EKA5" s="551" t="s">
        <v>3811</v>
      </c>
      <c r="EKB5" s="551" t="s">
        <v>3812</v>
      </c>
      <c r="EKC5" s="551" t="s">
        <v>3813</v>
      </c>
      <c r="EKD5" s="551" t="s">
        <v>3814</v>
      </c>
      <c r="EKE5" s="551" t="s">
        <v>3815</v>
      </c>
      <c r="EKF5" s="551" t="s">
        <v>3816</v>
      </c>
      <c r="EKG5" s="551" t="s">
        <v>3817</v>
      </c>
      <c r="EKH5" s="551" t="s">
        <v>3818</v>
      </c>
      <c r="EKI5" s="551" t="s">
        <v>3819</v>
      </c>
      <c r="EKJ5" s="551" t="s">
        <v>3820</v>
      </c>
      <c r="EKK5" s="551" t="s">
        <v>3821</v>
      </c>
      <c r="EKL5" s="551" t="s">
        <v>3822</v>
      </c>
      <c r="EKM5" s="551" t="s">
        <v>3823</v>
      </c>
      <c r="EKN5" s="551" t="s">
        <v>3824</v>
      </c>
      <c r="EKO5" s="551" t="s">
        <v>3825</v>
      </c>
      <c r="EKP5" s="551" t="s">
        <v>3826</v>
      </c>
      <c r="EKQ5" s="551" t="s">
        <v>3827</v>
      </c>
      <c r="EKR5" s="551" t="s">
        <v>3828</v>
      </c>
      <c r="EKS5" s="551" t="s">
        <v>3829</v>
      </c>
      <c r="EKT5" s="551" t="s">
        <v>3830</v>
      </c>
      <c r="EKU5" s="551" t="s">
        <v>3831</v>
      </c>
      <c r="EKV5" s="551" t="s">
        <v>3832</v>
      </c>
      <c r="EKW5" s="551" t="s">
        <v>3833</v>
      </c>
      <c r="EKX5" s="551" t="s">
        <v>3834</v>
      </c>
      <c r="EKY5" s="551" t="s">
        <v>3835</v>
      </c>
      <c r="EKZ5" s="551" t="s">
        <v>3836</v>
      </c>
      <c r="ELA5" s="551" t="s">
        <v>3837</v>
      </c>
      <c r="ELB5" s="551" t="s">
        <v>3838</v>
      </c>
      <c r="ELC5" s="551" t="s">
        <v>3839</v>
      </c>
      <c r="ELD5" s="551" t="s">
        <v>3840</v>
      </c>
      <c r="ELE5" s="551" t="s">
        <v>3841</v>
      </c>
      <c r="ELF5" s="551" t="s">
        <v>3842</v>
      </c>
      <c r="ELG5" s="551" t="s">
        <v>3843</v>
      </c>
      <c r="ELH5" s="551" t="s">
        <v>3844</v>
      </c>
      <c r="ELI5" s="551" t="s">
        <v>3845</v>
      </c>
      <c r="ELJ5" s="551" t="s">
        <v>3846</v>
      </c>
      <c r="ELK5" s="551" t="s">
        <v>3847</v>
      </c>
      <c r="ELL5" s="551" t="s">
        <v>3848</v>
      </c>
      <c r="ELM5" s="551" t="s">
        <v>3849</v>
      </c>
      <c r="ELN5" s="551" t="s">
        <v>3850</v>
      </c>
      <c r="ELO5" s="551" t="s">
        <v>3851</v>
      </c>
      <c r="ELP5" s="551" t="s">
        <v>3852</v>
      </c>
      <c r="ELQ5" s="551" t="s">
        <v>3853</v>
      </c>
      <c r="ELR5" s="551" t="s">
        <v>3854</v>
      </c>
      <c r="ELS5" s="551" t="s">
        <v>3855</v>
      </c>
      <c r="ELT5" s="551" t="s">
        <v>3856</v>
      </c>
      <c r="ELU5" s="551" t="s">
        <v>3857</v>
      </c>
      <c r="ELV5" s="551" t="s">
        <v>3858</v>
      </c>
      <c r="ELW5" s="551" t="s">
        <v>3859</v>
      </c>
      <c r="ELX5" s="551" t="s">
        <v>3860</v>
      </c>
      <c r="ELY5" s="551" t="s">
        <v>3861</v>
      </c>
      <c r="ELZ5" s="551" t="s">
        <v>3862</v>
      </c>
      <c r="EMA5" s="551" t="s">
        <v>3863</v>
      </c>
      <c r="EMB5" s="551" t="s">
        <v>3864</v>
      </c>
      <c r="EMC5" s="551" t="s">
        <v>3865</v>
      </c>
      <c r="EMD5" s="551" t="s">
        <v>3866</v>
      </c>
      <c r="EME5" s="551" t="s">
        <v>3867</v>
      </c>
      <c r="EMF5" s="551" t="s">
        <v>3868</v>
      </c>
      <c r="EMG5" s="551" t="s">
        <v>3869</v>
      </c>
      <c r="EMH5" s="551" t="s">
        <v>3870</v>
      </c>
      <c r="EMI5" s="551" t="s">
        <v>3871</v>
      </c>
      <c r="EMJ5" s="551" t="s">
        <v>3872</v>
      </c>
      <c r="EMK5" s="551" t="s">
        <v>3873</v>
      </c>
      <c r="EML5" s="551" t="s">
        <v>3874</v>
      </c>
      <c r="EMM5" s="551" t="s">
        <v>3875</v>
      </c>
      <c r="EMN5" s="551" t="s">
        <v>3876</v>
      </c>
      <c r="EMO5" s="551" t="s">
        <v>3877</v>
      </c>
      <c r="EMP5" s="551" t="s">
        <v>3878</v>
      </c>
      <c r="EMQ5" s="551" t="s">
        <v>3879</v>
      </c>
      <c r="EMR5" s="551" t="s">
        <v>3880</v>
      </c>
      <c r="EMS5" s="551" t="s">
        <v>3881</v>
      </c>
      <c r="EMT5" s="551" t="s">
        <v>3882</v>
      </c>
      <c r="EMU5" s="551" t="s">
        <v>3883</v>
      </c>
      <c r="EMV5" s="551" t="s">
        <v>3884</v>
      </c>
      <c r="EMW5" s="551" t="s">
        <v>3885</v>
      </c>
      <c r="EMX5" s="551" t="s">
        <v>3886</v>
      </c>
      <c r="EMY5" s="551" t="s">
        <v>3887</v>
      </c>
      <c r="EMZ5" s="551" t="s">
        <v>3888</v>
      </c>
      <c r="ENA5" s="551" t="s">
        <v>3889</v>
      </c>
      <c r="ENB5" s="551" t="s">
        <v>3890</v>
      </c>
      <c r="ENC5" s="551" t="s">
        <v>3891</v>
      </c>
      <c r="END5" s="551" t="s">
        <v>3892</v>
      </c>
      <c r="ENE5" s="551" t="s">
        <v>3893</v>
      </c>
      <c r="ENF5" s="551" t="s">
        <v>3894</v>
      </c>
      <c r="ENG5" s="551" t="s">
        <v>3895</v>
      </c>
      <c r="ENH5" s="551" t="s">
        <v>3896</v>
      </c>
      <c r="ENI5" s="551" t="s">
        <v>3897</v>
      </c>
      <c r="ENJ5" s="551" t="s">
        <v>3898</v>
      </c>
      <c r="ENK5" s="551" t="s">
        <v>3899</v>
      </c>
      <c r="ENL5" s="551" t="s">
        <v>3900</v>
      </c>
      <c r="ENM5" s="551" t="s">
        <v>3901</v>
      </c>
      <c r="ENN5" s="551" t="s">
        <v>3902</v>
      </c>
      <c r="ENO5" s="551" t="s">
        <v>3903</v>
      </c>
      <c r="ENP5" s="551" t="s">
        <v>3904</v>
      </c>
      <c r="ENQ5" s="551" t="s">
        <v>3905</v>
      </c>
      <c r="ENR5" s="551" t="s">
        <v>3906</v>
      </c>
      <c r="ENS5" s="551" t="s">
        <v>3907</v>
      </c>
      <c r="ENT5" s="551" t="s">
        <v>3908</v>
      </c>
      <c r="ENU5" s="551" t="s">
        <v>3909</v>
      </c>
      <c r="ENV5" s="551" t="s">
        <v>3910</v>
      </c>
      <c r="ENW5" s="551" t="s">
        <v>3911</v>
      </c>
      <c r="ENX5" s="551" t="s">
        <v>3912</v>
      </c>
      <c r="ENY5" s="551" t="s">
        <v>3913</v>
      </c>
      <c r="ENZ5" s="551" t="s">
        <v>3914</v>
      </c>
      <c r="EOA5" s="551" t="s">
        <v>3915</v>
      </c>
      <c r="EOB5" s="551" t="s">
        <v>3916</v>
      </c>
      <c r="EOC5" s="551" t="s">
        <v>3917</v>
      </c>
      <c r="EOD5" s="551" t="s">
        <v>3918</v>
      </c>
      <c r="EOE5" s="551" t="s">
        <v>3919</v>
      </c>
      <c r="EOF5" s="551" t="s">
        <v>3920</v>
      </c>
      <c r="EOG5" s="551" t="s">
        <v>3921</v>
      </c>
      <c r="EOH5" s="551" t="s">
        <v>3922</v>
      </c>
      <c r="EOI5" s="551" t="s">
        <v>3923</v>
      </c>
      <c r="EOJ5" s="551" t="s">
        <v>3924</v>
      </c>
      <c r="EOK5" s="551" t="s">
        <v>3925</v>
      </c>
      <c r="EOL5" s="551" t="s">
        <v>3926</v>
      </c>
      <c r="EOM5" s="551" t="s">
        <v>3927</v>
      </c>
      <c r="EON5" s="551" t="s">
        <v>3928</v>
      </c>
      <c r="EOO5" s="551" t="s">
        <v>3929</v>
      </c>
      <c r="EOP5" s="551" t="s">
        <v>3930</v>
      </c>
      <c r="EOQ5" s="551" t="s">
        <v>3931</v>
      </c>
      <c r="EOR5" s="551" t="s">
        <v>3932</v>
      </c>
      <c r="EOS5" s="551" t="s">
        <v>3933</v>
      </c>
      <c r="EOT5" s="551" t="s">
        <v>3934</v>
      </c>
      <c r="EOU5" s="551" t="s">
        <v>3935</v>
      </c>
      <c r="EOV5" s="551" t="s">
        <v>3936</v>
      </c>
      <c r="EOW5" s="551" t="s">
        <v>3937</v>
      </c>
      <c r="EOX5" s="551" t="s">
        <v>3938</v>
      </c>
      <c r="EOY5" s="551" t="s">
        <v>3939</v>
      </c>
      <c r="EOZ5" s="551" t="s">
        <v>3940</v>
      </c>
      <c r="EPA5" s="551" t="s">
        <v>3941</v>
      </c>
      <c r="EPB5" s="551" t="s">
        <v>3942</v>
      </c>
      <c r="EPC5" s="551" t="s">
        <v>3943</v>
      </c>
      <c r="EPD5" s="551" t="s">
        <v>3944</v>
      </c>
      <c r="EPE5" s="551" t="s">
        <v>3945</v>
      </c>
      <c r="EPF5" s="551" t="s">
        <v>3946</v>
      </c>
      <c r="EPG5" s="551" t="s">
        <v>3947</v>
      </c>
      <c r="EPH5" s="551" t="s">
        <v>3948</v>
      </c>
      <c r="EPI5" s="551" t="s">
        <v>3949</v>
      </c>
      <c r="EPJ5" s="551" t="s">
        <v>3950</v>
      </c>
      <c r="EPK5" s="551" t="s">
        <v>3951</v>
      </c>
      <c r="EPL5" s="551" t="s">
        <v>3952</v>
      </c>
      <c r="EPM5" s="551" t="s">
        <v>3953</v>
      </c>
      <c r="EPN5" s="551" t="s">
        <v>3954</v>
      </c>
      <c r="EPO5" s="551" t="s">
        <v>3955</v>
      </c>
      <c r="EPP5" s="551" t="s">
        <v>3956</v>
      </c>
      <c r="EPQ5" s="551" t="s">
        <v>3957</v>
      </c>
      <c r="EPR5" s="551" t="s">
        <v>3958</v>
      </c>
      <c r="EPS5" s="551" t="s">
        <v>3959</v>
      </c>
      <c r="EPT5" s="551" t="s">
        <v>3960</v>
      </c>
      <c r="EPU5" s="551" t="s">
        <v>3961</v>
      </c>
      <c r="EPV5" s="551" t="s">
        <v>3962</v>
      </c>
      <c r="EPW5" s="551" t="s">
        <v>3963</v>
      </c>
      <c r="EPX5" s="551" t="s">
        <v>3964</v>
      </c>
      <c r="EPY5" s="551" t="s">
        <v>3965</v>
      </c>
      <c r="EPZ5" s="551" t="s">
        <v>3966</v>
      </c>
      <c r="EQA5" s="551" t="s">
        <v>3967</v>
      </c>
      <c r="EQB5" s="551" t="s">
        <v>3968</v>
      </c>
      <c r="EQC5" s="551" t="s">
        <v>3969</v>
      </c>
      <c r="EQD5" s="551" t="s">
        <v>3970</v>
      </c>
      <c r="EQE5" s="551" t="s">
        <v>3971</v>
      </c>
      <c r="EQF5" s="551" t="s">
        <v>3972</v>
      </c>
      <c r="EQG5" s="551" t="s">
        <v>3973</v>
      </c>
      <c r="EQH5" s="551" t="s">
        <v>3974</v>
      </c>
      <c r="EQI5" s="551" t="s">
        <v>3975</v>
      </c>
      <c r="EQJ5" s="551" t="s">
        <v>3976</v>
      </c>
      <c r="EQK5" s="551" t="s">
        <v>3977</v>
      </c>
      <c r="EQL5" s="551" t="s">
        <v>3978</v>
      </c>
      <c r="EQM5" s="551" t="s">
        <v>3979</v>
      </c>
      <c r="EQN5" s="551" t="s">
        <v>3980</v>
      </c>
      <c r="EQO5" s="551" t="s">
        <v>3981</v>
      </c>
      <c r="EQP5" s="551" t="s">
        <v>3982</v>
      </c>
      <c r="EQQ5" s="551" t="s">
        <v>3983</v>
      </c>
      <c r="EQR5" s="551" t="s">
        <v>3984</v>
      </c>
      <c r="EQS5" s="551" t="s">
        <v>3985</v>
      </c>
      <c r="EQT5" s="551" t="s">
        <v>3986</v>
      </c>
      <c r="EQU5" s="551" t="s">
        <v>3987</v>
      </c>
      <c r="EQV5" s="551" t="s">
        <v>3988</v>
      </c>
      <c r="EQW5" s="551" t="s">
        <v>3989</v>
      </c>
      <c r="EQX5" s="551" t="s">
        <v>3990</v>
      </c>
      <c r="EQY5" s="551" t="s">
        <v>3991</v>
      </c>
      <c r="EQZ5" s="551" t="s">
        <v>3992</v>
      </c>
      <c r="ERA5" s="551" t="s">
        <v>3993</v>
      </c>
      <c r="ERB5" s="551" t="s">
        <v>3994</v>
      </c>
      <c r="ERC5" s="551" t="s">
        <v>3995</v>
      </c>
      <c r="ERD5" s="551" t="s">
        <v>3996</v>
      </c>
      <c r="ERE5" s="551" t="s">
        <v>3997</v>
      </c>
      <c r="ERF5" s="551" t="s">
        <v>3998</v>
      </c>
      <c r="ERG5" s="551" t="s">
        <v>3999</v>
      </c>
      <c r="ERH5" s="551" t="s">
        <v>4000</v>
      </c>
      <c r="ERI5" s="551" t="s">
        <v>4001</v>
      </c>
      <c r="ERJ5" s="551" t="s">
        <v>4002</v>
      </c>
      <c r="ERK5" s="551" t="s">
        <v>4003</v>
      </c>
      <c r="ERL5" s="551" t="s">
        <v>4004</v>
      </c>
      <c r="ERM5" s="551" t="s">
        <v>4005</v>
      </c>
      <c r="ERN5" s="551" t="s">
        <v>4006</v>
      </c>
      <c r="ERO5" s="551" t="s">
        <v>4007</v>
      </c>
      <c r="ERP5" s="551" t="s">
        <v>4008</v>
      </c>
      <c r="ERQ5" s="551" t="s">
        <v>4009</v>
      </c>
      <c r="ERR5" s="551" t="s">
        <v>4010</v>
      </c>
      <c r="ERS5" s="551" t="s">
        <v>4011</v>
      </c>
      <c r="ERT5" s="551" t="s">
        <v>4012</v>
      </c>
      <c r="ERU5" s="551" t="s">
        <v>4013</v>
      </c>
      <c r="ERV5" s="551" t="s">
        <v>4014</v>
      </c>
      <c r="ERW5" s="551" t="s">
        <v>4015</v>
      </c>
      <c r="ERX5" s="551" t="s">
        <v>4016</v>
      </c>
      <c r="ERY5" s="551" t="s">
        <v>4017</v>
      </c>
      <c r="ERZ5" s="551" t="s">
        <v>4018</v>
      </c>
      <c r="ESA5" s="551" t="s">
        <v>4019</v>
      </c>
      <c r="ESB5" s="551" t="s">
        <v>4020</v>
      </c>
      <c r="ESC5" s="551" t="s">
        <v>4021</v>
      </c>
      <c r="ESD5" s="551" t="s">
        <v>4022</v>
      </c>
      <c r="ESE5" s="551" t="s">
        <v>4023</v>
      </c>
      <c r="ESF5" s="551" t="s">
        <v>4024</v>
      </c>
      <c r="ESG5" s="551" t="s">
        <v>4025</v>
      </c>
      <c r="ESH5" s="551" t="s">
        <v>4026</v>
      </c>
      <c r="ESI5" s="551" t="s">
        <v>4027</v>
      </c>
      <c r="ESJ5" s="551" t="s">
        <v>4028</v>
      </c>
      <c r="ESK5" s="551" t="s">
        <v>4029</v>
      </c>
      <c r="ESL5" s="551" t="s">
        <v>4030</v>
      </c>
      <c r="ESM5" s="551" t="s">
        <v>4031</v>
      </c>
      <c r="ESN5" s="551" t="s">
        <v>4032</v>
      </c>
      <c r="ESO5" s="551" t="s">
        <v>4033</v>
      </c>
      <c r="ESP5" s="551" t="s">
        <v>4034</v>
      </c>
      <c r="ESQ5" s="551" t="s">
        <v>4035</v>
      </c>
      <c r="ESR5" s="551" t="s">
        <v>4036</v>
      </c>
      <c r="ESS5" s="551" t="s">
        <v>4037</v>
      </c>
      <c r="EST5" s="551" t="s">
        <v>4038</v>
      </c>
      <c r="ESU5" s="551" t="s">
        <v>4039</v>
      </c>
      <c r="ESV5" s="551" t="s">
        <v>4040</v>
      </c>
      <c r="ESW5" s="551" t="s">
        <v>4041</v>
      </c>
      <c r="ESX5" s="551" t="s">
        <v>4042</v>
      </c>
      <c r="ESY5" s="551" t="s">
        <v>4043</v>
      </c>
      <c r="ESZ5" s="551" t="s">
        <v>4044</v>
      </c>
      <c r="ETA5" s="551" t="s">
        <v>4045</v>
      </c>
      <c r="ETB5" s="551" t="s">
        <v>4046</v>
      </c>
      <c r="ETC5" s="551" t="s">
        <v>4047</v>
      </c>
      <c r="ETD5" s="551" t="s">
        <v>4048</v>
      </c>
      <c r="ETE5" s="551" t="s">
        <v>4049</v>
      </c>
      <c r="ETF5" s="551" t="s">
        <v>4050</v>
      </c>
      <c r="ETG5" s="551" t="s">
        <v>4051</v>
      </c>
      <c r="ETH5" s="551" t="s">
        <v>4052</v>
      </c>
      <c r="ETI5" s="551" t="s">
        <v>4053</v>
      </c>
      <c r="ETJ5" s="551" t="s">
        <v>4054</v>
      </c>
      <c r="ETK5" s="551" t="s">
        <v>4055</v>
      </c>
      <c r="ETL5" s="551" t="s">
        <v>4056</v>
      </c>
      <c r="ETM5" s="551" t="s">
        <v>4057</v>
      </c>
      <c r="ETN5" s="551" t="s">
        <v>4058</v>
      </c>
      <c r="ETO5" s="551" t="s">
        <v>4059</v>
      </c>
      <c r="ETP5" s="551" t="s">
        <v>4060</v>
      </c>
      <c r="ETQ5" s="551" t="s">
        <v>4061</v>
      </c>
      <c r="ETR5" s="551" t="s">
        <v>4062</v>
      </c>
      <c r="ETS5" s="551" t="s">
        <v>4063</v>
      </c>
      <c r="ETT5" s="551" t="s">
        <v>4064</v>
      </c>
      <c r="ETU5" s="551" t="s">
        <v>4065</v>
      </c>
      <c r="ETV5" s="551" t="s">
        <v>4066</v>
      </c>
      <c r="ETW5" s="551" t="s">
        <v>4067</v>
      </c>
      <c r="ETX5" s="551" t="s">
        <v>4068</v>
      </c>
      <c r="ETY5" s="551" t="s">
        <v>4069</v>
      </c>
      <c r="ETZ5" s="551" t="s">
        <v>4070</v>
      </c>
      <c r="EUA5" s="551" t="s">
        <v>4071</v>
      </c>
      <c r="EUB5" s="551" t="s">
        <v>4072</v>
      </c>
      <c r="EUC5" s="551" t="s">
        <v>4073</v>
      </c>
      <c r="EUD5" s="551" t="s">
        <v>4074</v>
      </c>
      <c r="EUE5" s="551" t="s">
        <v>4075</v>
      </c>
      <c r="EUF5" s="551" t="s">
        <v>4076</v>
      </c>
      <c r="EUG5" s="551" t="s">
        <v>4077</v>
      </c>
      <c r="EUH5" s="551" t="s">
        <v>4078</v>
      </c>
      <c r="EUI5" s="551" t="s">
        <v>4079</v>
      </c>
      <c r="EUJ5" s="551" t="s">
        <v>4080</v>
      </c>
      <c r="EUK5" s="551" t="s">
        <v>4081</v>
      </c>
      <c r="EUL5" s="551" t="s">
        <v>4082</v>
      </c>
      <c r="EUM5" s="551" t="s">
        <v>4083</v>
      </c>
      <c r="EUN5" s="551" t="s">
        <v>4084</v>
      </c>
      <c r="EUO5" s="551" t="s">
        <v>4085</v>
      </c>
      <c r="EUP5" s="551" t="s">
        <v>4086</v>
      </c>
      <c r="EUQ5" s="551" t="s">
        <v>4087</v>
      </c>
      <c r="EUR5" s="551" t="s">
        <v>4088</v>
      </c>
      <c r="EUS5" s="551" t="s">
        <v>4089</v>
      </c>
      <c r="EUT5" s="551" t="s">
        <v>4090</v>
      </c>
      <c r="EUU5" s="551" t="s">
        <v>4091</v>
      </c>
      <c r="EUV5" s="551" t="s">
        <v>4092</v>
      </c>
      <c r="EUW5" s="551" t="s">
        <v>4093</v>
      </c>
      <c r="EUX5" s="551" t="s">
        <v>4094</v>
      </c>
      <c r="EUY5" s="551" t="s">
        <v>4095</v>
      </c>
      <c r="EUZ5" s="551" t="s">
        <v>4096</v>
      </c>
      <c r="EVA5" s="551" t="s">
        <v>4097</v>
      </c>
      <c r="EVB5" s="551" t="s">
        <v>4098</v>
      </c>
      <c r="EVC5" s="551" t="s">
        <v>4099</v>
      </c>
      <c r="EVD5" s="551" t="s">
        <v>4100</v>
      </c>
      <c r="EVE5" s="551" t="s">
        <v>4101</v>
      </c>
      <c r="EVF5" s="551" t="s">
        <v>4102</v>
      </c>
      <c r="EVG5" s="551" t="s">
        <v>4103</v>
      </c>
      <c r="EVH5" s="551" t="s">
        <v>4104</v>
      </c>
      <c r="EVI5" s="551" t="s">
        <v>4105</v>
      </c>
      <c r="EVJ5" s="551" t="s">
        <v>4106</v>
      </c>
      <c r="EVK5" s="551" t="s">
        <v>4107</v>
      </c>
      <c r="EVL5" s="551" t="s">
        <v>4108</v>
      </c>
      <c r="EVM5" s="551" t="s">
        <v>4109</v>
      </c>
      <c r="EVN5" s="551" t="s">
        <v>4110</v>
      </c>
      <c r="EVO5" s="551" t="s">
        <v>4111</v>
      </c>
      <c r="EVP5" s="551" t="s">
        <v>4112</v>
      </c>
      <c r="EVQ5" s="551" t="s">
        <v>4113</v>
      </c>
      <c r="EVR5" s="551" t="s">
        <v>4114</v>
      </c>
      <c r="EVS5" s="551" t="s">
        <v>4115</v>
      </c>
      <c r="EVT5" s="551" t="s">
        <v>4116</v>
      </c>
      <c r="EVU5" s="551" t="s">
        <v>4117</v>
      </c>
      <c r="EVV5" s="551" t="s">
        <v>4118</v>
      </c>
      <c r="EVW5" s="551" t="s">
        <v>4119</v>
      </c>
      <c r="EVX5" s="551" t="s">
        <v>4120</v>
      </c>
      <c r="EVY5" s="551" t="s">
        <v>4121</v>
      </c>
      <c r="EVZ5" s="551" t="s">
        <v>4122</v>
      </c>
      <c r="EWA5" s="551" t="s">
        <v>4123</v>
      </c>
      <c r="EWB5" s="551" t="s">
        <v>4124</v>
      </c>
      <c r="EWC5" s="551" t="s">
        <v>4125</v>
      </c>
      <c r="EWD5" s="551" t="s">
        <v>4126</v>
      </c>
      <c r="EWE5" s="551" t="s">
        <v>4127</v>
      </c>
      <c r="EWF5" s="551" t="s">
        <v>4128</v>
      </c>
      <c r="EWG5" s="551" t="s">
        <v>4129</v>
      </c>
      <c r="EWH5" s="551" t="s">
        <v>4130</v>
      </c>
      <c r="EWI5" s="551" t="s">
        <v>4131</v>
      </c>
      <c r="EWJ5" s="551" t="s">
        <v>4132</v>
      </c>
      <c r="EWK5" s="551" t="s">
        <v>4133</v>
      </c>
      <c r="EWL5" s="551" t="s">
        <v>4134</v>
      </c>
      <c r="EWM5" s="551" t="s">
        <v>4135</v>
      </c>
      <c r="EWN5" s="551" t="s">
        <v>4136</v>
      </c>
      <c r="EWO5" s="551" t="s">
        <v>4137</v>
      </c>
      <c r="EWP5" s="551" t="s">
        <v>4138</v>
      </c>
      <c r="EWQ5" s="551" t="s">
        <v>4139</v>
      </c>
      <c r="EWR5" s="551" t="s">
        <v>4140</v>
      </c>
      <c r="EWS5" s="551" t="s">
        <v>4141</v>
      </c>
      <c r="EWT5" s="551" t="s">
        <v>4142</v>
      </c>
      <c r="EWU5" s="551" t="s">
        <v>4143</v>
      </c>
      <c r="EWV5" s="551" t="s">
        <v>4144</v>
      </c>
      <c r="EWW5" s="551" t="s">
        <v>4145</v>
      </c>
      <c r="EWX5" s="551" t="s">
        <v>4146</v>
      </c>
      <c r="EWY5" s="551" t="s">
        <v>4147</v>
      </c>
      <c r="EWZ5" s="551" t="s">
        <v>4148</v>
      </c>
      <c r="EXA5" s="551" t="s">
        <v>4149</v>
      </c>
      <c r="EXB5" s="551" t="s">
        <v>4150</v>
      </c>
      <c r="EXC5" s="551" t="s">
        <v>4151</v>
      </c>
      <c r="EXD5" s="551" t="s">
        <v>4152</v>
      </c>
      <c r="EXE5" s="551" t="s">
        <v>4153</v>
      </c>
      <c r="EXF5" s="551" t="s">
        <v>4154</v>
      </c>
      <c r="EXG5" s="551" t="s">
        <v>4155</v>
      </c>
      <c r="EXH5" s="551" t="s">
        <v>4156</v>
      </c>
      <c r="EXI5" s="551" t="s">
        <v>4157</v>
      </c>
      <c r="EXJ5" s="551" t="s">
        <v>4158</v>
      </c>
      <c r="EXK5" s="551" t="s">
        <v>4159</v>
      </c>
      <c r="EXL5" s="551" t="s">
        <v>4160</v>
      </c>
      <c r="EXM5" s="551" t="s">
        <v>4161</v>
      </c>
      <c r="EXN5" s="551" t="s">
        <v>4162</v>
      </c>
      <c r="EXO5" s="551" t="s">
        <v>4163</v>
      </c>
      <c r="EXP5" s="551" t="s">
        <v>4164</v>
      </c>
      <c r="EXQ5" s="551" t="s">
        <v>4165</v>
      </c>
      <c r="EXR5" s="551" t="s">
        <v>4166</v>
      </c>
      <c r="EXS5" s="551" t="s">
        <v>4167</v>
      </c>
      <c r="EXT5" s="551" t="s">
        <v>4168</v>
      </c>
      <c r="EXU5" s="551" t="s">
        <v>4169</v>
      </c>
      <c r="EXV5" s="551" t="s">
        <v>4170</v>
      </c>
      <c r="EXW5" s="551" t="s">
        <v>4171</v>
      </c>
      <c r="EXX5" s="551" t="s">
        <v>4172</v>
      </c>
      <c r="EXY5" s="551" t="s">
        <v>4173</v>
      </c>
      <c r="EXZ5" s="551" t="s">
        <v>4174</v>
      </c>
      <c r="EYA5" s="551" t="s">
        <v>4175</v>
      </c>
      <c r="EYB5" s="551" t="s">
        <v>4176</v>
      </c>
      <c r="EYC5" s="551" t="s">
        <v>4177</v>
      </c>
      <c r="EYD5" s="551" t="s">
        <v>4178</v>
      </c>
      <c r="EYE5" s="551" t="s">
        <v>4179</v>
      </c>
      <c r="EYF5" s="551" t="s">
        <v>4180</v>
      </c>
      <c r="EYG5" s="551" t="s">
        <v>4181</v>
      </c>
      <c r="EYH5" s="551" t="s">
        <v>4182</v>
      </c>
      <c r="EYI5" s="551" t="s">
        <v>4183</v>
      </c>
      <c r="EYJ5" s="551" t="s">
        <v>4184</v>
      </c>
      <c r="EYK5" s="551" t="s">
        <v>4185</v>
      </c>
      <c r="EYL5" s="551" t="s">
        <v>4186</v>
      </c>
      <c r="EYM5" s="551" t="s">
        <v>4187</v>
      </c>
      <c r="EYN5" s="551" t="s">
        <v>4188</v>
      </c>
      <c r="EYO5" s="551" t="s">
        <v>4189</v>
      </c>
      <c r="EYP5" s="551" t="s">
        <v>4190</v>
      </c>
      <c r="EYQ5" s="551" t="s">
        <v>4191</v>
      </c>
      <c r="EYR5" s="551" t="s">
        <v>4192</v>
      </c>
      <c r="EYS5" s="551" t="s">
        <v>4193</v>
      </c>
      <c r="EYT5" s="551" t="s">
        <v>4194</v>
      </c>
      <c r="EYU5" s="551" t="s">
        <v>4195</v>
      </c>
      <c r="EYV5" s="551" t="s">
        <v>4196</v>
      </c>
      <c r="EYW5" s="551" t="s">
        <v>4197</v>
      </c>
      <c r="EYX5" s="551" t="s">
        <v>4198</v>
      </c>
      <c r="EYY5" s="551" t="s">
        <v>4199</v>
      </c>
      <c r="EYZ5" s="551" t="s">
        <v>4200</v>
      </c>
      <c r="EZA5" s="551" t="s">
        <v>4201</v>
      </c>
      <c r="EZB5" s="551" t="s">
        <v>4202</v>
      </c>
      <c r="EZC5" s="551" t="s">
        <v>4203</v>
      </c>
      <c r="EZD5" s="551" t="s">
        <v>4204</v>
      </c>
      <c r="EZE5" s="551" t="s">
        <v>4205</v>
      </c>
      <c r="EZF5" s="551" t="s">
        <v>4206</v>
      </c>
      <c r="EZG5" s="551" t="s">
        <v>4207</v>
      </c>
      <c r="EZH5" s="551" t="s">
        <v>4208</v>
      </c>
      <c r="EZI5" s="551" t="s">
        <v>4209</v>
      </c>
      <c r="EZJ5" s="551" t="s">
        <v>4210</v>
      </c>
      <c r="EZK5" s="551" t="s">
        <v>4211</v>
      </c>
      <c r="EZL5" s="551" t="s">
        <v>4212</v>
      </c>
      <c r="EZM5" s="551" t="s">
        <v>4213</v>
      </c>
      <c r="EZN5" s="551" t="s">
        <v>4214</v>
      </c>
      <c r="EZO5" s="551" t="s">
        <v>4215</v>
      </c>
      <c r="EZP5" s="551" t="s">
        <v>4216</v>
      </c>
      <c r="EZQ5" s="551" t="s">
        <v>4217</v>
      </c>
      <c r="EZR5" s="551" t="s">
        <v>4218</v>
      </c>
      <c r="EZS5" s="551" t="s">
        <v>4219</v>
      </c>
      <c r="EZT5" s="551" t="s">
        <v>4220</v>
      </c>
      <c r="EZU5" s="551" t="s">
        <v>4221</v>
      </c>
      <c r="EZV5" s="551" t="s">
        <v>4222</v>
      </c>
      <c r="EZW5" s="551" t="s">
        <v>4223</v>
      </c>
      <c r="EZX5" s="551" t="s">
        <v>4224</v>
      </c>
      <c r="EZY5" s="551" t="s">
        <v>4225</v>
      </c>
      <c r="EZZ5" s="551" t="s">
        <v>4226</v>
      </c>
      <c r="FAA5" s="551" t="s">
        <v>4227</v>
      </c>
      <c r="FAB5" s="551" t="s">
        <v>4228</v>
      </c>
      <c r="FAC5" s="551" t="s">
        <v>4229</v>
      </c>
      <c r="FAD5" s="551" t="s">
        <v>4230</v>
      </c>
      <c r="FAE5" s="551" t="s">
        <v>4231</v>
      </c>
      <c r="FAF5" s="551" t="s">
        <v>4232</v>
      </c>
      <c r="FAG5" s="551" t="s">
        <v>4233</v>
      </c>
      <c r="FAH5" s="551" t="s">
        <v>4234</v>
      </c>
      <c r="FAI5" s="551" t="s">
        <v>4235</v>
      </c>
      <c r="FAJ5" s="551" t="s">
        <v>4236</v>
      </c>
      <c r="FAK5" s="551" t="s">
        <v>4237</v>
      </c>
      <c r="FAL5" s="551" t="s">
        <v>4238</v>
      </c>
      <c r="FAM5" s="551" t="s">
        <v>4239</v>
      </c>
      <c r="FAN5" s="551" t="s">
        <v>4240</v>
      </c>
      <c r="FAO5" s="551" t="s">
        <v>4241</v>
      </c>
      <c r="FAP5" s="551" t="s">
        <v>4242</v>
      </c>
      <c r="FAQ5" s="551" t="s">
        <v>4243</v>
      </c>
      <c r="FAR5" s="551" t="s">
        <v>4244</v>
      </c>
      <c r="FAS5" s="551" t="s">
        <v>4245</v>
      </c>
      <c r="FAT5" s="551" t="s">
        <v>4246</v>
      </c>
      <c r="FAU5" s="551" t="s">
        <v>4247</v>
      </c>
      <c r="FAV5" s="551" t="s">
        <v>4248</v>
      </c>
      <c r="FAW5" s="551" t="s">
        <v>4249</v>
      </c>
      <c r="FAX5" s="551" t="s">
        <v>4250</v>
      </c>
      <c r="FAY5" s="551" t="s">
        <v>4251</v>
      </c>
      <c r="FAZ5" s="551" t="s">
        <v>4252</v>
      </c>
      <c r="FBA5" s="551" t="s">
        <v>4253</v>
      </c>
      <c r="FBB5" s="551" t="s">
        <v>4254</v>
      </c>
      <c r="FBC5" s="551" t="s">
        <v>4255</v>
      </c>
      <c r="FBD5" s="551" t="s">
        <v>4256</v>
      </c>
      <c r="FBE5" s="551" t="s">
        <v>4257</v>
      </c>
      <c r="FBF5" s="551" t="s">
        <v>4258</v>
      </c>
      <c r="FBG5" s="551" t="s">
        <v>4259</v>
      </c>
      <c r="FBH5" s="551" t="s">
        <v>4260</v>
      </c>
      <c r="FBI5" s="551" t="s">
        <v>4261</v>
      </c>
      <c r="FBJ5" s="551" t="s">
        <v>4262</v>
      </c>
      <c r="FBK5" s="551" t="s">
        <v>4263</v>
      </c>
      <c r="FBL5" s="551" t="s">
        <v>4264</v>
      </c>
      <c r="FBM5" s="551" t="s">
        <v>4265</v>
      </c>
      <c r="FBN5" s="551" t="s">
        <v>4266</v>
      </c>
      <c r="FBO5" s="551" t="s">
        <v>4267</v>
      </c>
      <c r="FBP5" s="551" t="s">
        <v>4268</v>
      </c>
      <c r="FBQ5" s="551" t="s">
        <v>4269</v>
      </c>
      <c r="FBR5" s="551" t="s">
        <v>4270</v>
      </c>
      <c r="FBS5" s="551" t="s">
        <v>4271</v>
      </c>
      <c r="FBT5" s="551" t="s">
        <v>4272</v>
      </c>
      <c r="FBU5" s="551" t="s">
        <v>4273</v>
      </c>
      <c r="FBV5" s="551" t="s">
        <v>4274</v>
      </c>
      <c r="FBW5" s="551" t="s">
        <v>4275</v>
      </c>
      <c r="FBX5" s="551" t="s">
        <v>4276</v>
      </c>
      <c r="FBY5" s="551" t="s">
        <v>4277</v>
      </c>
      <c r="FBZ5" s="551" t="s">
        <v>4278</v>
      </c>
      <c r="FCA5" s="551" t="s">
        <v>4279</v>
      </c>
      <c r="FCB5" s="551" t="s">
        <v>4280</v>
      </c>
      <c r="FCC5" s="551" t="s">
        <v>4281</v>
      </c>
      <c r="FCD5" s="551" t="s">
        <v>4282</v>
      </c>
      <c r="FCE5" s="551" t="s">
        <v>4283</v>
      </c>
      <c r="FCF5" s="551" t="s">
        <v>4284</v>
      </c>
      <c r="FCG5" s="551" t="s">
        <v>4285</v>
      </c>
      <c r="FCH5" s="551" t="s">
        <v>4286</v>
      </c>
      <c r="FCI5" s="551" t="s">
        <v>4287</v>
      </c>
      <c r="FCJ5" s="551" t="s">
        <v>4288</v>
      </c>
      <c r="FCK5" s="551" t="s">
        <v>4289</v>
      </c>
      <c r="FCL5" s="551" t="s">
        <v>4290</v>
      </c>
      <c r="FCM5" s="551" t="s">
        <v>4291</v>
      </c>
      <c r="FCN5" s="551" t="s">
        <v>4292</v>
      </c>
      <c r="FCO5" s="551" t="s">
        <v>4293</v>
      </c>
      <c r="FCP5" s="551" t="s">
        <v>4294</v>
      </c>
      <c r="FCQ5" s="551" t="s">
        <v>4295</v>
      </c>
      <c r="FCR5" s="551" t="s">
        <v>4296</v>
      </c>
      <c r="FCS5" s="551" t="s">
        <v>4297</v>
      </c>
      <c r="FCT5" s="551" t="s">
        <v>4298</v>
      </c>
      <c r="FCU5" s="551" t="s">
        <v>4299</v>
      </c>
      <c r="FCV5" s="551" t="s">
        <v>4300</v>
      </c>
      <c r="FCW5" s="551" t="s">
        <v>4301</v>
      </c>
      <c r="FCX5" s="551" t="s">
        <v>4302</v>
      </c>
      <c r="FCY5" s="551" t="s">
        <v>4303</v>
      </c>
      <c r="FCZ5" s="551" t="s">
        <v>4304</v>
      </c>
      <c r="FDA5" s="551" t="s">
        <v>4305</v>
      </c>
      <c r="FDB5" s="551" t="s">
        <v>4306</v>
      </c>
      <c r="FDC5" s="551" t="s">
        <v>4307</v>
      </c>
      <c r="FDD5" s="551" t="s">
        <v>4308</v>
      </c>
      <c r="FDE5" s="551" t="s">
        <v>4309</v>
      </c>
      <c r="FDF5" s="551" t="s">
        <v>4310</v>
      </c>
      <c r="FDG5" s="551" t="s">
        <v>4311</v>
      </c>
      <c r="FDH5" s="551" t="s">
        <v>4312</v>
      </c>
      <c r="FDI5" s="551" t="s">
        <v>4313</v>
      </c>
      <c r="FDJ5" s="551" t="s">
        <v>4314</v>
      </c>
      <c r="FDK5" s="551" t="s">
        <v>4315</v>
      </c>
      <c r="FDL5" s="551" t="s">
        <v>4316</v>
      </c>
      <c r="FDM5" s="551" t="s">
        <v>4317</v>
      </c>
      <c r="FDN5" s="551" t="s">
        <v>4318</v>
      </c>
      <c r="FDO5" s="551" t="s">
        <v>4319</v>
      </c>
      <c r="FDP5" s="551" t="s">
        <v>4320</v>
      </c>
      <c r="FDQ5" s="551" t="s">
        <v>4321</v>
      </c>
      <c r="FDR5" s="551" t="s">
        <v>4322</v>
      </c>
      <c r="FDS5" s="551" t="s">
        <v>4323</v>
      </c>
      <c r="FDT5" s="551" t="s">
        <v>4324</v>
      </c>
      <c r="FDU5" s="551" t="s">
        <v>4325</v>
      </c>
      <c r="FDV5" s="551" t="s">
        <v>4326</v>
      </c>
      <c r="FDW5" s="551" t="s">
        <v>4327</v>
      </c>
      <c r="FDX5" s="551" t="s">
        <v>4328</v>
      </c>
      <c r="FDY5" s="551" t="s">
        <v>4329</v>
      </c>
      <c r="FDZ5" s="551" t="s">
        <v>4330</v>
      </c>
      <c r="FEA5" s="551" t="s">
        <v>4331</v>
      </c>
      <c r="FEB5" s="551" t="s">
        <v>4332</v>
      </c>
      <c r="FEC5" s="551" t="s">
        <v>4333</v>
      </c>
      <c r="FED5" s="551" t="s">
        <v>4334</v>
      </c>
      <c r="FEE5" s="551" t="s">
        <v>4335</v>
      </c>
      <c r="FEF5" s="551" t="s">
        <v>4336</v>
      </c>
      <c r="FEG5" s="551" t="s">
        <v>4337</v>
      </c>
      <c r="FEH5" s="551" t="s">
        <v>4338</v>
      </c>
      <c r="FEI5" s="551" t="s">
        <v>4339</v>
      </c>
      <c r="FEJ5" s="551" t="s">
        <v>4340</v>
      </c>
      <c r="FEK5" s="551" t="s">
        <v>4341</v>
      </c>
      <c r="FEL5" s="551" t="s">
        <v>4342</v>
      </c>
      <c r="FEM5" s="551" t="s">
        <v>4343</v>
      </c>
      <c r="FEN5" s="551" t="s">
        <v>4344</v>
      </c>
      <c r="FEO5" s="551" t="s">
        <v>4345</v>
      </c>
      <c r="FEP5" s="551" t="s">
        <v>4346</v>
      </c>
      <c r="FEQ5" s="551" t="s">
        <v>4347</v>
      </c>
      <c r="FER5" s="551" t="s">
        <v>4348</v>
      </c>
      <c r="FES5" s="551" t="s">
        <v>4349</v>
      </c>
      <c r="FET5" s="551" t="s">
        <v>4350</v>
      </c>
      <c r="FEU5" s="551" t="s">
        <v>4351</v>
      </c>
      <c r="FEV5" s="551" t="s">
        <v>4352</v>
      </c>
      <c r="FEW5" s="551" t="s">
        <v>4353</v>
      </c>
      <c r="FEX5" s="551" t="s">
        <v>4354</v>
      </c>
      <c r="FEY5" s="551" t="s">
        <v>4355</v>
      </c>
      <c r="FEZ5" s="551" t="s">
        <v>4356</v>
      </c>
      <c r="FFA5" s="551" t="s">
        <v>4357</v>
      </c>
      <c r="FFB5" s="551" t="s">
        <v>4358</v>
      </c>
      <c r="FFC5" s="551" t="s">
        <v>4359</v>
      </c>
      <c r="FFD5" s="551" t="s">
        <v>4360</v>
      </c>
      <c r="FFE5" s="551" t="s">
        <v>4361</v>
      </c>
      <c r="FFF5" s="551" t="s">
        <v>4362</v>
      </c>
      <c r="FFG5" s="551" t="s">
        <v>4363</v>
      </c>
      <c r="FFH5" s="551" t="s">
        <v>4364</v>
      </c>
      <c r="FFI5" s="551" t="s">
        <v>4365</v>
      </c>
      <c r="FFJ5" s="551" t="s">
        <v>4366</v>
      </c>
      <c r="FFK5" s="551" t="s">
        <v>4367</v>
      </c>
      <c r="FFL5" s="551" t="s">
        <v>4368</v>
      </c>
      <c r="FFM5" s="551" t="s">
        <v>4369</v>
      </c>
      <c r="FFN5" s="551" t="s">
        <v>4370</v>
      </c>
      <c r="FFO5" s="551" t="s">
        <v>4371</v>
      </c>
      <c r="FFP5" s="551" t="s">
        <v>4372</v>
      </c>
      <c r="FFQ5" s="551" t="s">
        <v>4373</v>
      </c>
      <c r="FFR5" s="551" t="s">
        <v>4374</v>
      </c>
      <c r="FFS5" s="551" t="s">
        <v>4375</v>
      </c>
      <c r="FFT5" s="551" t="s">
        <v>4376</v>
      </c>
      <c r="FFU5" s="551" t="s">
        <v>4377</v>
      </c>
      <c r="FFV5" s="551" t="s">
        <v>4378</v>
      </c>
      <c r="FFW5" s="551" t="s">
        <v>4379</v>
      </c>
      <c r="FFX5" s="551" t="s">
        <v>4380</v>
      </c>
      <c r="FFY5" s="551" t="s">
        <v>4381</v>
      </c>
      <c r="FFZ5" s="551" t="s">
        <v>4382</v>
      </c>
      <c r="FGA5" s="551" t="s">
        <v>4383</v>
      </c>
      <c r="FGB5" s="551" t="s">
        <v>4384</v>
      </c>
      <c r="FGC5" s="551" t="s">
        <v>4385</v>
      </c>
      <c r="FGD5" s="551" t="s">
        <v>4386</v>
      </c>
      <c r="FGE5" s="551" t="s">
        <v>4387</v>
      </c>
      <c r="FGF5" s="551" t="s">
        <v>4388</v>
      </c>
      <c r="FGG5" s="551" t="s">
        <v>4389</v>
      </c>
      <c r="FGH5" s="551" t="s">
        <v>4390</v>
      </c>
      <c r="FGI5" s="551" t="s">
        <v>4391</v>
      </c>
      <c r="FGJ5" s="551" t="s">
        <v>4392</v>
      </c>
      <c r="FGK5" s="551" t="s">
        <v>4393</v>
      </c>
      <c r="FGL5" s="551" t="s">
        <v>4394</v>
      </c>
      <c r="FGM5" s="551" t="s">
        <v>4395</v>
      </c>
      <c r="FGN5" s="551" t="s">
        <v>4396</v>
      </c>
      <c r="FGO5" s="551" t="s">
        <v>4397</v>
      </c>
      <c r="FGP5" s="551" t="s">
        <v>4398</v>
      </c>
      <c r="FGQ5" s="551" t="s">
        <v>4399</v>
      </c>
      <c r="FGR5" s="551" t="s">
        <v>4400</v>
      </c>
      <c r="FGS5" s="551" t="s">
        <v>4401</v>
      </c>
      <c r="FGT5" s="551" t="s">
        <v>4402</v>
      </c>
      <c r="FGU5" s="551" t="s">
        <v>4403</v>
      </c>
      <c r="FGV5" s="551" t="s">
        <v>4404</v>
      </c>
      <c r="FGW5" s="551" t="s">
        <v>4405</v>
      </c>
      <c r="FGX5" s="551" t="s">
        <v>4406</v>
      </c>
      <c r="FGY5" s="551" t="s">
        <v>4407</v>
      </c>
      <c r="FGZ5" s="551" t="s">
        <v>4408</v>
      </c>
      <c r="FHA5" s="551" t="s">
        <v>4409</v>
      </c>
      <c r="FHB5" s="551" t="s">
        <v>4410</v>
      </c>
      <c r="FHC5" s="551" t="s">
        <v>4411</v>
      </c>
      <c r="FHD5" s="551" t="s">
        <v>4412</v>
      </c>
      <c r="FHE5" s="551" t="s">
        <v>4413</v>
      </c>
      <c r="FHF5" s="551" t="s">
        <v>4414</v>
      </c>
      <c r="FHG5" s="551" t="s">
        <v>4415</v>
      </c>
      <c r="FHH5" s="551" t="s">
        <v>4416</v>
      </c>
      <c r="FHI5" s="551" t="s">
        <v>4417</v>
      </c>
      <c r="FHJ5" s="551" t="s">
        <v>4418</v>
      </c>
      <c r="FHK5" s="551" t="s">
        <v>4419</v>
      </c>
      <c r="FHL5" s="551" t="s">
        <v>4420</v>
      </c>
      <c r="FHM5" s="551" t="s">
        <v>4421</v>
      </c>
      <c r="FHN5" s="551" t="s">
        <v>4422</v>
      </c>
      <c r="FHO5" s="551" t="s">
        <v>4423</v>
      </c>
      <c r="FHP5" s="551" t="s">
        <v>4424</v>
      </c>
      <c r="FHQ5" s="551" t="s">
        <v>4425</v>
      </c>
      <c r="FHR5" s="551" t="s">
        <v>4426</v>
      </c>
      <c r="FHS5" s="551" t="s">
        <v>4427</v>
      </c>
      <c r="FHT5" s="551" t="s">
        <v>4428</v>
      </c>
      <c r="FHU5" s="551" t="s">
        <v>4429</v>
      </c>
      <c r="FHV5" s="551" t="s">
        <v>4430</v>
      </c>
      <c r="FHW5" s="551" t="s">
        <v>4431</v>
      </c>
      <c r="FHX5" s="551" t="s">
        <v>4432</v>
      </c>
      <c r="FHY5" s="551" t="s">
        <v>4433</v>
      </c>
      <c r="FHZ5" s="551" t="s">
        <v>4434</v>
      </c>
      <c r="FIA5" s="551" t="s">
        <v>4435</v>
      </c>
      <c r="FIB5" s="551" t="s">
        <v>4436</v>
      </c>
      <c r="FIC5" s="551" t="s">
        <v>4437</v>
      </c>
      <c r="FID5" s="551" t="s">
        <v>4438</v>
      </c>
      <c r="FIE5" s="551" t="s">
        <v>4439</v>
      </c>
      <c r="FIF5" s="551" t="s">
        <v>4440</v>
      </c>
      <c r="FIG5" s="551" t="s">
        <v>4441</v>
      </c>
      <c r="FIH5" s="551" t="s">
        <v>4442</v>
      </c>
      <c r="FII5" s="551" t="s">
        <v>4443</v>
      </c>
      <c r="FIJ5" s="551" t="s">
        <v>4444</v>
      </c>
      <c r="FIK5" s="551" t="s">
        <v>4445</v>
      </c>
      <c r="FIL5" s="551" t="s">
        <v>4446</v>
      </c>
      <c r="FIM5" s="551" t="s">
        <v>4447</v>
      </c>
      <c r="FIN5" s="551" t="s">
        <v>4448</v>
      </c>
      <c r="FIO5" s="551" t="s">
        <v>4449</v>
      </c>
      <c r="FIP5" s="551" t="s">
        <v>4450</v>
      </c>
      <c r="FIQ5" s="551" t="s">
        <v>4451</v>
      </c>
      <c r="FIR5" s="551" t="s">
        <v>4452</v>
      </c>
      <c r="FIS5" s="551" t="s">
        <v>4453</v>
      </c>
      <c r="FIT5" s="551" t="s">
        <v>4454</v>
      </c>
      <c r="FIU5" s="551" t="s">
        <v>4455</v>
      </c>
      <c r="FIV5" s="551" t="s">
        <v>4456</v>
      </c>
      <c r="FIW5" s="551" t="s">
        <v>4457</v>
      </c>
      <c r="FIX5" s="551" t="s">
        <v>4458</v>
      </c>
      <c r="FIY5" s="551" t="s">
        <v>4459</v>
      </c>
      <c r="FIZ5" s="551" t="s">
        <v>4460</v>
      </c>
      <c r="FJA5" s="551" t="s">
        <v>4461</v>
      </c>
      <c r="FJB5" s="551" t="s">
        <v>4462</v>
      </c>
      <c r="FJC5" s="551" t="s">
        <v>4463</v>
      </c>
      <c r="FJD5" s="551" t="s">
        <v>4464</v>
      </c>
      <c r="FJE5" s="551" t="s">
        <v>4465</v>
      </c>
      <c r="FJF5" s="551" t="s">
        <v>4466</v>
      </c>
      <c r="FJG5" s="551" t="s">
        <v>4467</v>
      </c>
      <c r="FJH5" s="551" t="s">
        <v>4468</v>
      </c>
      <c r="FJI5" s="551" t="s">
        <v>4469</v>
      </c>
      <c r="FJJ5" s="551" t="s">
        <v>4470</v>
      </c>
      <c r="FJK5" s="551" t="s">
        <v>4471</v>
      </c>
      <c r="FJL5" s="551" t="s">
        <v>4472</v>
      </c>
      <c r="FJM5" s="551" t="s">
        <v>4473</v>
      </c>
      <c r="FJN5" s="551" t="s">
        <v>4474</v>
      </c>
      <c r="FJO5" s="551" t="s">
        <v>4475</v>
      </c>
      <c r="FJP5" s="551" t="s">
        <v>4476</v>
      </c>
      <c r="FJQ5" s="551" t="s">
        <v>4477</v>
      </c>
      <c r="FJR5" s="551" t="s">
        <v>4478</v>
      </c>
      <c r="FJS5" s="551" t="s">
        <v>4479</v>
      </c>
      <c r="FJT5" s="551" t="s">
        <v>4480</v>
      </c>
      <c r="FJU5" s="551" t="s">
        <v>4481</v>
      </c>
      <c r="FJV5" s="551" t="s">
        <v>4482</v>
      </c>
      <c r="FJW5" s="551" t="s">
        <v>4483</v>
      </c>
      <c r="FJX5" s="551" t="s">
        <v>4484</v>
      </c>
      <c r="FJY5" s="551" t="s">
        <v>4485</v>
      </c>
      <c r="FJZ5" s="551" t="s">
        <v>4486</v>
      </c>
      <c r="FKA5" s="551" t="s">
        <v>4487</v>
      </c>
      <c r="FKB5" s="551" t="s">
        <v>4488</v>
      </c>
      <c r="FKC5" s="551" t="s">
        <v>4489</v>
      </c>
      <c r="FKD5" s="551" t="s">
        <v>4490</v>
      </c>
      <c r="FKE5" s="551" t="s">
        <v>4491</v>
      </c>
      <c r="FKF5" s="551" t="s">
        <v>4492</v>
      </c>
      <c r="FKG5" s="551" t="s">
        <v>4493</v>
      </c>
      <c r="FKH5" s="551" t="s">
        <v>4494</v>
      </c>
      <c r="FKI5" s="551" t="s">
        <v>4495</v>
      </c>
      <c r="FKJ5" s="551" t="s">
        <v>4496</v>
      </c>
      <c r="FKK5" s="551" t="s">
        <v>4497</v>
      </c>
      <c r="FKL5" s="551" t="s">
        <v>4498</v>
      </c>
      <c r="FKM5" s="551" t="s">
        <v>4499</v>
      </c>
      <c r="FKN5" s="551" t="s">
        <v>4500</v>
      </c>
      <c r="FKO5" s="551" t="s">
        <v>4501</v>
      </c>
      <c r="FKP5" s="551" t="s">
        <v>4502</v>
      </c>
      <c r="FKQ5" s="551" t="s">
        <v>4503</v>
      </c>
      <c r="FKR5" s="551" t="s">
        <v>4504</v>
      </c>
      <c r="FKS5" s="551" t="s">
        <v>4505</v>
      </c>
      <c r="FKT5" s="551" t="s">
        <v>4506</v>
      </c>
      <c r="FKU5" s="551" t="s">
        <v>4507</v>
      </c>
      <c r="FKV5" s="551" t="s">
        <v>4508</v>
      </c>
      <c r="FKW5" s="551" t="s">
        <v>4509</v>
      </c>
      <c r="FKX5" s="551" t="s">
        <v>4510</v>
      </c>
      <c r="FKY5" s="551" t="s">
        <v>4511</v>
      </c>
      <c r="FKZ5" s="551" t="s">
        <v>4512</v>
      </c>
      <c r="FLA5" s="551" t="s">
        <v>4513</v>
      </c>
      <c r="FLB5" s="551" t="s">
        <v>4514</v>
      </c>
      <c r="FLC5" s="551" t="s">
        <v>4515</v>
      </c>
      <c r="FLD5" s="551" t="s">
        <v>4516</v>
      </c>
      <c r="FLE5" s="551" t="s">
        <v>4517</v>
      </c>
      <c r="FLF5" s="551" t="s">
        <v>4518</v>
      </c>
      <c r="FLG5" s="551" t="s">
        <v>4519</v>
      </c>
      <c r="FLH5" s="551" t="s">
        <v>4520</v>
      </c>
      <c r="FLI5" s="551" t="s">
        <v>4521</v>
      </c>
      <c r="FLJ5" s="551" t="s">
        <v>4522</v>
      </c>
      <c r="FLK5" s="551" t="s">
        <v>4523</v>
      </c>
      <c r="FLL5" s="551" t="s">
        <v>4524</v>
      </c>
      <c r="FLM5" s="551" t="s">
        <v>4525</v>
      </c>
      <c r="FLN5" s="551" t="s">
        <v>4526</v>
      </c>
      <c r="FLO5" s="551" t="s">
        <v>4527</v>
      </c>
      <c r="FLP5" s="551" t="s">
        <v>4528</v>
      </c>
      <c r="FLQ5" s="551" t="s">
        <v>4529</v>
      </c>
      <c r="FLR5" s="551" t="s">
        <v>4530</v>
      </c>
      <c r="FLS5" s="551" t="s">
        <v>4531</v>
      </c>
      <c r="FLT5" s="551" t="s">
        <v>4532</v>
      </c>
      <c r="FLU5" s="551" t="s">
        <v>4533</v>
      </c>
      <c r="FLV5" s="551" t="s">
        <v>4534</v>
      </c>
      <c r="FLW5" s="551" t="s">
        <v>4535</v>
      </c>
      <c r="FLX5" s="551" t="s">
        <v>4536</v>
      </c>
      <c r="FLY5" s="551" t="s">
        <v>4537</v>
      </c>
      <c r="FLZ5" s="551" t="s">
        <v>4538</v>
      </c>
      <c r="FMA5" s="551" t="s">
        <v>4539</v>
      </c>
      <c r="FMB5" s="551" t="s">
        <v>4540</v>
      </c>
      <c r="FMC5" s="551" t="s">
        <v>4541</v>
      </c>
      <c r="FMD5" s="551" t="s">
        <v>4542</v>
      </c>
      <c r="FME5" s="551" t="s">
        <v>4543</v>
      </c>
      <c r="FMF5" s="551" t="s">
        <v>4544</v>
      </c>
      <c r="FMG5" s="551" t="s">
        <v>4545</v>
      </c>
      <c r="FMH5" s="551" t="s">
        <v>4546</v>
      </c>
      <c r="FMI5" s="551" t="s">
        <v>4547</v>
      </c>
      <c r="FMJ5" s="551" t="s">
        <v>4548</v>
      </c>
      <c r="FMK5" s="551" t="s">
        <v>4549</v>
      </c>
      <c r="FML5" s="551" t="s">
        <v>4550</v>
      </c>
      <c r="FMM5" s="551" t="s">
        <v>4551</v>
      </c>
      <c r="FMN5" s="551" t="s">
        <v>4552</v>
      </c>
      <c r="FMO5" s="551" t="s">
        <v>4553</v>
      </c>
      <c r="FMP5" s="551" t="s">
        <v>4554</v>
      </c>
      <c r="FMQ5" s="551" t="s">
        <v>4555</v>
      </c>
      <c r="FMR5" s="551" t="s">
        <v>4556</v>
      </c>
      <c r="FMS5" s="551" t="s">
        <v>4557</v>
      </c>
      <c r="FMT5" s="551" t="s">
        <v>4558</v>
      </c>
      <c r="FMU5" s="551" t="s">
        <v>4559</v>
      </c>
      <c r="FMV5" s="551" t="s">
        <v>4560</v>
      </c>
      <c r="FMW5" s="551" t="s">
        <v>4561</v>
      </c>
      <c r="FMX5" s="551" t="s">
        <v>4562</v>
      </c>
      <c r="FMY5" s="551" t="s">
        <v>4563</v>
      </c>
      <c r="FMZ5" s="551" t="s">
        <v>4564</v>
      </c>
      <c r="FNA5" s="551" t="s">
        <v>4565</v>
      </c>
      <c r="FNB5" s="551" t="s">
        <v>4566</v>
      </c>
      <c r="FNC5" s="551" t="s">
        <v>4567</v>
      </c>
      <c r="FND5" s="551" t="s">
        <v>4568</v>
      </c>
      <c r="FNE5" s="551" t="s">
        <v>4569</v>
      </c>
      <c r="FNF5" s="551" t="s">
        <v>4570</v>
      </c>
      <c r="FNG5" s="551" t="s">
        <v>4571</v>
      </c>
      <c r="FNH5" s="551" t="s">
        <v>4572</v>
      </c>
      <c r="FNI5" s="551" t="s">
        <v>4573</v>
      </c>
      <c r="FNJ5" s="551" t="s">
        <v>4574</v>
      </c>
      <c r="FNK5" s="551" t="s">
        <v>4575</v>
      </c>
      <c r="FNL5" s="551" t="s">
        <v>4576</v>
      </c>
      <c r="FNM5" s="551" t="s">
        <v>4577</v>
      </c>
      <c r="FNN5" s="551" t="s">
        <v>4578</v>
      </c>
      <c r="FNO5" s="551" t="s">
        <v>4579</v>
      </c>
      <c r="FNP5" s="551" t="s">
        <v>4580</v>
      </c>
      <c r="FNQ5" s="551" t="s">
        <v>4581</v>
      </c>
      <c r="FNR5" s="551" t="s">
        <v>4582</v>
      </c>
      <c r="FNS5" s="551" t="s">
        <v>4583</v>
      </c>
      <c r="FNT5" s="551" t="s">
        <v>4584</v>
      </c>
      <c r="FNU5" s="551" t="s">
        <v>4585</v>
      </c>
      <c r="FNV5" s="551" t="s">
        <v>4586</v>
      </c>
      <c r="FNW5" s="551" t="s">
        <v>4587</v>
      </c>
      <c r="FNX5" s="551" t="s">
        <v>4588</v>
      </c>
      <c r="FNY5" s="551" t="s">
        <v>4589</v>
      </c>
      <c r="FNZ5" s="551" t="s">
        <v>4590</v>
      </c>
      <c r="FOA5" s="551" t="s">
        <v>4591</v>
      </c>
      <c r="FOB5" s="551" t="s">
        <v>4592</v>
      </c>
      <c r="FOC5" s="551" t="s">
        <v>4593</v>
      </c>
      <c r="FOD5" s="551" t="s">
        <v>4594</v>
      </c>
      <c r="FOE5" s="551" t="s">
        <v>4595</v>
      </c>
      <c r="FOF5" s="551" t="s">
        <v>4596</v>
      </c>
      <c r="FOG5" s="551" t="s">
        <v>4597</v>
      </c>
      <c r="FOH5" s="551" t="s">
        <v>4598</v>
      </c>
      <c r="FOI5" s="551" t="s">
        <v>4599</v>
      </c>
      <c r="FOJ5" s="551" t="s">
        <v>4600</v>
      </c>
      <c r="FOK5" s="551" t="s">
        <v>4601</v>
      </c>
      <c r="FOL5" s="551" t="s">
        <v>4602</v>
      </c>
      <c r="FOM5" s="551" t="s">
        <v>4603</v>
      </c>
      <c r="FON5" s="551" t="s">
        <v>4604</v>
      </c>
      <c r="FOO5" s="551" t="s">
        <v>4605</v>
      </c>
      <c r="FOP5" s="551" t="s">
        <v>4606</v>
      </c>
      <c r="FOQ5" s="551" t="s">
        <v>4607</v>
      </c>
      <c r="FOR5" s="551" t="s">
        <v>4608</v>
      </c>
      <c r="FOS5" s="551" t="s">
        <v>4609</v>
      </c>
      <c r="FOT5" s="551" t="s">
        <v>4610</v>
      </c>
      <c r="FOU5" s="551" t="s">
        <v>4611</v>
      </c>
      <c r="FOV5" s="551" t="s">
        <v>4612</v>
      </c>
      <c r="FOW5" s="551" t="s">
        <v>4613</v>
      </c>
      <c r="FOX5" s="551" t="s">
        <v>4614</v>
      </c>
      <c r="FOY5" s="551" t="s">
        <v>4615</v>
      </c>
      <c r="FOZ5" s="551" t="s">
        <v>4616</v>
      </c>
      <c r="FPA5" s="551" t="s">
        <v>4617</v>
      </c>
      <c r="FPB5" s="551" t="s">
        <v>4618</v>
      </c>
      <c r="FPC5" s="551" t="s">
        <v>4619</v>
      </c>
      <c r="FPD5" s="551" t="s">
        <v>4620</v>
      </c>
      <c r="FPE5" s="551" t="s">
        <v>4621</v>
      </c>
      <c r="FPF5" s="551" t="s">
        <v>4622</v>
      </c>
      <c r="FPG5" s="551" t="s">
        <v>4623</v>
      </c>
      <c r="FPH5" s="551" t="s">
        <v>4624</v>
      </c>
      <c r="FPI5" s="551" t="s">
        <v>4625</v>
      </c>
      <c r="FPJ5" s="551" t="s">
        <v>4626</v>
      </c>
      <c r="FPK5" s="551" t="s">
        <v>4627</v>
      </c>
      <c r="FPL5" s="551" t="s">
        <v>4628</v>
      </c>
      <c r="FPM5" s="551" t="s">
        <v>4629</v>
      </c>
      <c r="FPN5" s="551" t="s">
        <v>4630</v>
      </c>
      <c r="FPO5" s="551" t="s">
        <v>4631</v>
      </c>
      <c r="FPP5" s="551" t="s">
        <v>4632</v>
      </c>
      <c r="FPQ5" s="551" t="s">
        <v>4633</v>
      </c>
      <c r="FPR5" s="551" t="s">
        <v>4634</v>
      </c>
      <c r="FPS5" s="551" t="s">
        <v>4635</v>
      </c>
      <c r="FPT5" s="551" t="s">
        <v>4636</v>
      </c>
      <c r="FPU5" s="551" t="s">
        <v>4637</v>
      </c>
      <c r="FPV5" s="551" t="s">
        <v>4638</v>
      </c>
      <c r="FPW5" s="551" t="s">
        <v>4639</v>
      </c>
      <c r="FPX5" s="551" t="s">
        <v>4640</v>
      </c>
      <c r="FPY5" s="551" t="s">
        <v>4641</v>
      </c>
      <c r="FPZ5" s="551" t="s">
        <v>4642</v>
      </c>
      <c r="FQA5" s="551" t="s">
        <v>4643</v>
      </c>
      <c r="FQB5" s="551" t="s">
        <v>4644</v>
      </c>
      <c r="FQC5" s="551" t="s">
        <v>4645</v>
      </c>
      <c r="FQD5" s="551" t="s">
        <v>4646</v>
      </c>
      <c r="FQE5" s="551" t="s">
        <v>4647</v>
      </c>
      <c r="FQF5" s="551" t="s">
        <v>4648</v>
      </c>
      <c r="FQG5" s="551" t="s">
        <v>4649</v>
      </c>
      <c r="FQH5" s="551" t="s">
        <v>4650</v>
      </c>
      <c r="FQI5" s="551" t="s">
        <v>4651</v>
      </c>
      <c r="FQJ5" s="551" t="s">
        <v>4652</v>
      </c>
      <c r="FQK5" s="551" t="s">
        <v>4653</v>
      </c>
      <c r="FQL5" s="551" t="s">
        <v>4654</v>
      </c>
      <c r="FQM5" s="551" t="s">
        <v>4655</v>
      </c>
      <c r="FQN5" s="551" t="s">
        <v>4656</v>
      </c>
      <c r="FQO5" s="551" t="s">
        <v>4657</v>
      </c>
      <c r="FQP5" s="551" t="s">
        <v>4658</v>
      </c>
      <c r="FQQ5" s="551" t="s">
        <v>4659</v>
      </c>
      <c r="FQR5" s="551" t="s">
        <v>4660</v>
      </c>
      <c r="FQS5" s="551" t="s">
        <v>4661</v>
      </c>
      <c r="FQT5" s="551" t="s">
        <v>4662</v>
      </c>
      <c r="FQU5" s="551" t="s">
        <v>4663</v>
      </c>
      <c r="FQV5" s="551" t="s">
        <v>4664</v>
      </c>
      <c r="FQW5" s="551" t="s">
        <v>4665</v>
      </c>
      <c r="FQX5" s="551" t="s">
        <v>4666</v>
      </c>
      <c r="FQY5" s="551" t="s">
        <v>4667</v>
      </c>
      <c r="FQZ5" s="551" t="s">
        <v>4668</v>
      </c>
      <c r="FRA5" s="551" t="s">
        <v>4669</v>
      </c>
      <c r="FRB5" s="551" t="s">
        <v>4670</v>
      </c>
      <c r="FRC5" s="551" t="s">
        <v>4671</v>
      </c>
      <c r="FRD5" s="551" t="s">
        <v>4672</v>
      </c>
      <c r="FRE5" s="551" t="s">
        <v>4673</v>
      </c>
      <c r="FRF5" s="551" t="s">
        <v>4674</v>
      </c>
      <c r="FRG5" s="551" t="s">
        <v>4675</v>
      </c>
      <c r="FRH5" s="551" t="s">
        <v>4676</v>
      </c>
      <c r="FRI5" s="551" t="s">
        <v>4677</v>
      </c>
      <c r="FRJ5" s="551" t="s">
        <v>4678</v>
      </c>
      <c r="FRK5" s="551" t="s">
        <v>4679</v>
      </c>
      <c r="FRL5" s="551" t="s">
        <v>4680</v>
      </c>
      <c r="FRM5" s="551" t="s">
        <v>4681</v>
      </c>
      <c r="FRN5" s="551" t="s">
        <v>4682</v>
      </c>
      <c r="FRO5" s="551" t="s">
        <v>4683</v>
      </c>
      <c r="FRP5" s="551" t="s">
        <v>4684</v>
      </c>
      <c r="FRQ5" s="551" t="s">
        <v>4685</v>
      </c>
      <c r="FRR5" s="551" t="s">
        <v>4686</v>
      </c>
      <c r="FRS5" s="551" t="s">
        <v>4687</v>
      </c>
      <c r="FRT5" s="551" t="s">
        <v>4688</v>
      </c>
      <c r="FRU5" s="551" t="s">
        <v>4689</v>
      </c>
      <c r="FRV5" s="551" t="s">
        <v>4690</v>
      </c>
      <c r="FRW5" s="551" t="s">
        <v>4691</v>
      </c>
      <c r="FRX5" s="551" t="s">
        <v>4692</v>
      </c>
      <c r="FRY5" s="551" t="s">
        <v>4693</v>
      </c>
      <c r="FRZ5" s="551" t="s">
        <v>4694</v>
      </c>
      <c r="FSA5" s="551" t="s">
        <v>4695</v>
      </c>
      <c r="FSB5" s="551" t="s">
        <v>4696</v>
      </c>
      <c r="FSC5" s="551" t="s">
        <v>4697</v>
      </c>
      <c r="FSD5" s="551" t="s">
        <v>4698</v>
      </c>
      <c r="FSE5" s="551" t="s">
        <v>4699</v>
      </c>
      <c r="FSF5" s="551" t="s">
        <v>4700</v>
      </c>
      <c r="FSG5" s="551" t="s">
        <v>4701</v>
      </c>
      <c r="FSH5" s="551" t="s">
        <v>4702</v>
      </c>
      <c r="FSI5" s="551" t="s">
        <v>4703</v>
      </c>
      <c r="FSJ5" s="551" t="s">
        <v>4704</v>
      </c>
      <c r="FSK5" s="551" t="s">
        <v>4705</v>
      </c>
      <c r="FSL5" s="551" t="s">
        <v>4706</v>
      </c>
      <c r="FSM5" s="551" t="s">
        <v>4707</v>
      </c>
      <c r="FSN5" s="551" t="s">
        <v>4708</v>
      </c>
      <c r="FSO5" s="551" t="s">
        <v>4709</v>
      </c>
      <c r="FSP5" s="551" t="s">
        <v>4710</v>
      </c>
      <c r="FSQ5" s="551" t="s">
        <v>4711</v>
      </c>
      <c r="FSR5" s="551" t="s">
        <v>4712</v>
      </c>
      <c r="FSS5" s="551" t="s">
        <v>4713</v>
      </c>
      <c r="FST5" s="551" t="s">
        <v>4714</v>
      </c>
      <c r="FSU5" s="551" t="s">
        <v>4715</v>
      </c>
      <c r="FSV5" s="551" t="s">
        <v>4716</v>
      </c>
      <c r="FSW5" s="551" t="s">
        <v>4717</v>
      </c>
      <c r="FSX5" s="551" t="s">
        <v>4718</v>
      </c>
      <c r="FSY5" s="551" t="s">
        <v>4719</v>
      </c>
      <c r="FSZ5" s="551" t="s">
        <v>4720</v>
      </c>
      <c r="FTA5" s="551" t="s">
        <v>4721</v>
      </c>
      <c r="FTB5" s="551" t="s">
        <v>4722</v>
      </c>
      <c r="FTC5" s="551" t="s">
        <v>4723</v>
      </c>
      <c r="FTD5" s="551" t="s">
        <v>4724</v>
      </c>
      <c r="FTE5" s="551" t="s">
        <v>4725</v>
      </c>
      <c r="FTF5" s="551" t="s">
        <v>4726</v>
      </c>
      <c r="FTG5" s="551" t="s">
        <v>4727</v>
      </c>
      <c r="FTH5" s="551" t="s">
        <v>4728</v>
      </c>
      <c r="FTI5" s="551" t="s">
        <v>4729</v>
      </c>
      <c r="FTJ5" s="551" t="s">
        <v>4730</v>
      </c>
      <c r="FTK5" s="551" t="s">
        <v>4731</v>
      </c>
      <c r="FTL5" s="551" t="s">
        <v>4732</v>
      </c>
      <c r="FTM5" s="551" t="s">
        <v>4733</v>
      </c>
      <c r="FTN5" s="551" t="s">
        <v>4734</v>
      </c>
      <c r="FTO5" s="551" t="s">
        <v>4735</v>
      </c>
      <c r="FTP5" s="551" t="s">
        <v>4736</v>
      </c>
      <c r="FTQ5" s="551" t="s">
        <v>4737</v>
      </c>
      <c r="FTR5" s="551" t="s">
        <v>4738</v>
      </c>
      <c r="FTS5" s="551" t="s">
        <v>4739</v>
      </c>
      <c r="FTT5" s="551" t="s">
        <v>4740</v>
      </c>
      <c r="FTU5" s="551" t="s">
        <v>4741</v>
      </c>
      <c r="FTV5" s="551" t="s">
        <v>4742</v>
      </c>
      <c r="FTW5" s="551" t="s">
        <v>4743</v>
      </c>
      <c r="FTX5" s="551" t="s">
        <v>4744</v>
      </c>
      <c r="FTY5" s="551" t="s">
        <v>4745</v>
      </c>
      <c r="FTZ5" s="551" t="s">
        <v>4746</v>
      </c>
      <c r="FUA5" s="551" t="s">
        <v>4747</v>
      </c>
      <c r="FUB5" s="551" t="s">
        <v>4748</v>
      </c>
      <c r="FUC5" s="551" t="s">
        <v>4749</v>
      </c>
      <c r="FUD5" s="551" t="s">
        <v>4750</v>
      </c>
      <c r="FUE5" s="551" t="s">
        <v>4751</v>
      </c>
      <c r="FUF5" s="551" t="s">
        <v>4752</v>
      </c>
      <c r="FUG5" s="551" t="s">
        <v>4753</v>
      </c>
      <c r="FUH5" s="551" t="s">
        <v>4754</v>
      </c>
      <c r="FUI5" s="551" t="s">
        <v>4755</v>
      </c>
      <c r="FUJ5" s="551" t="s">
        <v>4756</v>
      </c>
      <c r="FUK5" s="551" t="s">
        <v>4757</v>
      </c>
      <c r="FUL5" s="551" t="s">
        <v>4758</v>
      </c>
      <c r="FUM5" s="551" t="s">
        <v>4759</v>
      </c>
      <c r="FUN5" s="551" t="s">
        <v>4760</v>
      </c>
      <c r="FUO5" s="551" t="s">
        <v>4761</v>
      </c>
      <c r="FUP5" s="551" t="s">
        <v>4762</v>
      </c>
      <c r="FUQ5" s="551" t="s">
        <v>4763</v>
      </c>
      <c r="FUR5" s="551" t="s">
        <v>4764</v>
      </c>
      <c r="FUS5" s="551" t="s">
        <v>4765</v>
      </c>
      <c r="FUT5" s="551" t="s">
        <v>4766</v>
      </c>
      <c r="FUU5" s="551" t="s">
        <v>4767</v>
      </c>
      <c r="FUV5" s="551" t="s">
        <v>4768</v>
      </c>
      <c r="FUW5" s="551" t="s">
        <v>4769</v>
      </c>
      <c r="FUX5" s="551" t="s">
        <v>4770</v>
      </c>
      <c r="FUY5" s="551" t="s">
        <v>4771</v>
      </c>
      <c r="FUZ5" s="551" t="s">
        <v>4772</v>
      </c>
      <c r="FVA5" s="551" t="s">
        <v>4773</v>
      </c>
      <c r="FVB5" s="551" t="s">
        <v>4774</v>
      </c>
      <c r="FVC5" s="551" t="s">
        <v>4775</v>
      </c>
      <c r="FVD5" s="551" t="s">
        <v>4776</v>
      </c>
      <c r="FVE5" s="551" t="s">
        <v>4777</v>
      </c>
      <c r="FVF5" s="551" t="s">
        <v>4778</v>
      </c>
      <c r="FVG5" s="551" t="s">
        <v>4779</v>
      </c>
      <c r="FVH5" s="551" t="s">
        <v>4780</v>
      </c>
      <c r="FVI5" s="551" t="s">
        <v>4781</v>
      </c>
      <c r="FVJ5" s="551" t="s">
        <v>4782</v>
      </c>
      <c r="FVK5" s="551" t="s">
        <v>4783</v>
      </c>
      <c r="FVL5" s="551" t="s">
        <v>4784</v>
      </c>
      <c r="FVM5" s="551" t="s">
        <v>4785</v>
      </c>
      <c r="FVN5" s="551" t="s">
        <v>4786</v>
      </c>
      <c r="FVO5" s="551" t="s">
        <v>4787</v>
      </c>
      <c r="FVP5" s="551" t="s">
        <v>4788</v>
      </c>
      <c r="FVQ5" s="551" t="s">
        <v>4789</v>
      </c>
      <c r="FVR5" s="551" t="s">
        <v>4790</v>
      </c>
      <c r="FVS5" s="551" t="s">
        <v>4791</v>
      </c>
      <c r="FVT5" s="551" t="s">
        <v>4792</v>
      </c>
      <c r="FVU5" s="551" t="s">
        <v>4793</v>
      </c>
      <c r="FVV5" s="551" t="s">
        <v>4794</v>
      </c>
      <c r="FVW5" s="551" t="s">
        <v>4795</v>
      </c>
      <c r="FVX5" s="551" t="s">
        <v>4796</v>
      </c>
      <c r="FVY5" s="551" t="s">
        <v>4797</v>
      </c>
      <c r="FVZ5" s="551" t="s">
        <v>4798</v>
      </c>
      <c r="FWA5" s="551" t="s">
        <v>4799</v>
      </c>
      <c r="FWB5" s="551" t="s">
        <v>4800</v>
      </c>
      <c r="FWC5" s="551" t="s">
        <v>4801</v>
      </c>
      <c r="FWD5" s="551" t="s">
        <v>4802</v>
      </c>
      <c r="FWE5" s="551" t="s">
        <v>4803</v>
      </c>
      <c r="FWF5" s="551" t="s">
        <v>4804</v>
      </c>
      <c r="FWG5" s="551" t="s">
        <v>4805</v>
      </c>
      <c r="FWH5" s="551" t="s">
        <v>4806</v>
      </c>
      <c r="FWI5" s="551" t="s">
        <v>4807</v>
      </c>
      <c r="FWJ5" s="551" t="s">
        <v>4808</v>
      </c>
      <c r="FWK5" s="551" t="s">
        <v>4809</v>
      </c>
      <c r="FWL5" s="551" t="s">
        <v>4810</v>
      </c>
      <c r="FWM5" s="551" t="s">
        <v>4811</v>
      </c>
      <c r="FWN5" s="551" t="s">
        <v>4812</v>
      </c>
      <c r="FWO5" s="551" t="s">
        <v>4813</v>
      </c>
      <c r="FWP5" s="551" t="s">
        <v>4814</v>
      </c>
      <c r="FWQ5" s="551" t="s">
        <v>4815</v>
      </c>
      <c r="FWR5" s="551" t="s">
        <v>4816</v>
      </c>
      <c r="FWS5" s="551" t="s">
        <v>4817</v>
      </c>
      <c r="FWT5" s="551" t="s">
        <v>4818</v>
      </c>
      <c r="FWU5" s="551" t="s">
        <v>4819</v>
      </c>
      <c r="FWV5" s="551" t="s">
        <v>4820</v>
      </c>
      <c r="FWW5" s="551" t="s">
        <v>4821</v>
      </c>
      <c r="FWX5" s="551" t="s">
        <v>4822</v>
      </c>
      <c r="FWY5" s="551" t="s">
        <v>4823</v>
      </c>
      <c r="FWZ5" s="551" t="s">
        <v>4824</v>
      </c>
      <c r="FXA5" s="551" t="s">
        <v>4825</v>
      </c>
      <c r="FXB5" s="551" t="s">
        <v>4826</v>
      </c>
      <c r="FXC5" s="551" t="s">
        <v>4827</v>
      </c>
      <c r="FXD5" s="551" t="s">
        <v>4828</v>
      </c>
      <c r="FXE5" s="551" t="s">
        <v>4829</v>
      </c>
      <c r="FXF5" s="551" t="s">
        <v>4830</v>
      </c>
      <c r="FXG5" s="551" t="s">
        <v>4831</v>
      </c>
      <c r="FXH5" s="551" t="s">
        <v>4832</v>
      </c>
      <c r="FXI5" s="551" t="s">
        <v>4833</v>
      </c>
      <c r="FXJ5" s="551" t="s">
        <v>4834</v>
      </c>
      <c r="FXK5" s="551" t="s">
        <v>4835</v>
      </c>
      <c r="FXL5" s="551" t="s">
        <v>4836</v>
      </c>
      <c r="FXM5" s="551" t="s">
        <v>4837</v>
      </c>
      <c r="FXN5" s="551" t="s">
        <v>4838</v>
      </c>
      <c r="FXO5" s="551" t="s">
        <v>4839</v>
      </c>
      <c r="FXP5" s="551" t="s">
        <v>4840</v>
      </c>
      <c r="FXQ5" s="551" t="s">
        <v>4841</v>
      </c>
      <c r="FXR5" s="551" t="s">
        <v>4842</v>
      </c>
      <c r="FXS5" s="551" t="s">
        <v>4843</v>
      </c>
      <c r="FXT5" s="551" t="s">
        <v>4844</v>
      </c>
      <c r="FXU5" s="551" t="s">
        <v>4845</v>
      </c>
      <c r="FXV5" s="551" t="s">
        <v>4846</v>
      </c>
      <c r="FXW5" s="551" t="s">
        <v>4847</v>
      </c>
      <c r="FXX5" s="551" t="s">
        <v>4848</v>
      </c>
      <c r="FXY5" s="551" t="s">
        <v>4849</v>
      </c>
      <c r="FXZ5" s="551" t="s">
        <v>4850</v>
      </c>
      <c r="FYA5" s="551" t="s">
        <v>4851</v>
      </c>
      <c r="FYB5" s="551" t="s">
        <v>4852</v>
      </c>
      <c r="FYC5" s="551" t="s">
        <v>4853</v>
      </c>
      <c r="FYD5" s="551" t="s">
        <v>4854</v>
      </c>
      <c r="FYE5" s="551" t="s">
        <v>4855</v>
      </c>
      <c r="FYF5" s="551" t="s">
        <v>4856</v>
      </c>
      <c r="FYG5" s="551" t="s">
        <v>4857</v>
      </c>
      <c r="FYH5" s="551" t="s">
        <v>4858</v>
      </c>
      <c r="FYI5" s="551" t="s">
        <v>4859</v>
      </c>
      <c r="FYJ5" s="551" t="s">
        <v>4860</v>
      </c>
      <c r="FYK5" s="551" t="s">
        <v>4861</v>
      </c>
      <c r="FYL5" s="551" t="s">
        <v>4862</v>
      </c>
      <c r="FYM5" s="551" t="s">
        <v>4863</v>
      </c>
      <c r="FYN5" s="551" t="s">
        <v>4864</v>
      </c>
      <c r="FYO5" s="551" t="s">
        <v>4865</v>
      </c>
      <c r="FYP5" s="551" t="s">
        <v>4866</v>
      </c>
      <c r="FYQ5" s="551" t="s">
        <v>4867</v>
      </c>
      <c r="FYR5" s="551" t="s">
        <v>4868</v>
      </c>
      <c r="FYS5" s="551" t="s">
        <v>4869</v>
      </c>
      <c r="FYT5" s="551" t="s">
        <v>4870</v>
      </c>
      <c r="FYU5" s="551" t="s">
        <v>4871</v>
      </c>
      <c r="FYV5" s="551" t="s">
        <v>4872</v>
      </c>
      <c r="FYW5" s="551" t="s">
        <v>4873</v>
      </c>
      <c r="FYX5" s="551" t="s">
        <v>4874</v>
      </c>
      <c r="FYY5" s="551" t="s">
        <v>4875</v>
      </c>
      <c r="FYZ5" s="551" t="s">
        <v>4876</v>
      </c>
      <c r="FZA5" s="551" t="s">
        <v>4877</v>
      </c>
      <c r="FZB5" s="551" t="s">
        <v>4878</v>
      </c>
      <c r="FZC5" s="551" t="s">
        <v>4879</v>
      </c>
      <c r="FZD5" s="551" t="s">
        <v>4880</v>
      </c>
      <c r="FZE5" s="551" t="s">
        <v>4881</v>
      </c>
      <c r="FZF5" s="551" t="s">
        <v>4882</v>
      </c>
      <c r="FZG5" s="551" t="s">
        <v>4883</v>
      </c>
      <c r="FZH5" s="551" t="s">
        <v>4884</v>
      </c>
      <c r="FZI5" s="551" t="s">
        <v>4885</v>
      </c>
      <c r="FZJ5" s="551" t="s">
        <v>4886</v>
      </c>
      <c r="FZK5" s="551" t="s">
        <v>4887</v>
      </c>
      <c r="FZL5" s="551" t="s">
        <v>4888</v>
      </c>
      <c r="FZM5" s="551" t="s">
        <v>4889</v>
      </c>
      <c r="FZN5" s="551" t="s">
        <v>4890</v>
      </c>
      <c r="FZO5" s="551" t="s">
        <v>4891</v>
      </c>
      <c r="FZP5" s="551" t="s">
        <v>4892</v>
      </c>
      <c r="FZQ5" s="551" t="s">
        <v>4893</v>
      </c>
      <c r="FZR5" s="551" t="s">
        <v>4894</v>
      </c>
      <c r="FZS5" s="551" t="s">
        <v>4895</v>
      </c>
      <c r="FZT5" s="551" t="s">
        <v>4896</v>
      </c>
      <c r="FZU5" s="551" t="s">
        <v>4897</v>
      </c>
      <c r="FZV5" s="551" t="s">
        <v>4898</v>
      </c>
      <c r="FZW5" s="551" t="s">
        <v>4899</v>
      </c>
      <c r="FZX5" s="551" t="s">
        <v>4900</v>
      </c>
      <c r="FZY5" s="551" t="s">
        <v>4901</v>
      </c>
      <c r="FZZ5" s="551" t="s">
        <v>4902</v>
      </c>
      <c r="GAA5" s="551" t="s">
        <v>4903</v>
      </c>
      <c r="GAB5" s="551" t="s">
        <v>4904</v>
      </c>
      <c r="GAC5" s="551" t="s">
        <v>4905</v>
      </c>
      <c r="GAD5" s="551" t="s">
        <v>4906</v>
      </c>
      <c r="GAE5" s="551" t="s">
        <v>4907</v>
      </c>
      <c r="GAF5" s="551" t="s">
        <v>4908</v>
      </c>
      <c r="GAG5" s="551" t="s">
        <v>4909</v>
      </c>
      <c r="GAH5" s="551" t="s">
        <v>4910</v>
      </c>
      <c r="GAI5" s="551" t="s">
        <v>4911</v>
      </c>
      <c r="GAJ5" s="551" t="s">
        <v>4912</v>
      </c>
      <c r="GAK5" s="551" t="s">
        <v>4913</v>
      </c>
      <c r="GAL5" s="551" t="s">
        <v>4914</v>
      </c>
      <c r="GAM5" s="551" t="s">
        <v>4915</v>
      </c>
      <c r="GAN5" s="551" t="s">
        <v>4916</v>
      </c>
      <c r="GAO5" s="551" t="s">
        <v>4917</v>
      </c>
      <c r="GAP5" s="551" t="s">
        <v>4918</v>
      </c>
      <c r="GAQ5" s="551" t="s">
        <v>4919</v>
      </c>
      <c r="GAR5" s="551" t="s">
        <v>4920</v>
      </c>
      <c r="GAS5" s="551" t="s">
        <v>4921</v>
      </c>
      <c r="GAT5" s="551" t="s">
        <v>4922</v>
      </c>
      <c r="GAU5" s="551" t="s">
        <v>4923</v>
      </c>
      <c r="GAV5" s="551" t="s">
        <v>4924</v>
      </c>
      <c r="GAW5" s="551" t="s">
        <v>4925</v>
      </c>
      <c r="GAX5" s="551" t="s">
        <v>4926</v>
      </c>
      <c r="GAY5" s="551" t="s">
        <v>4927</v>
      </c>
      <c r="GAZ5" s="551" t="s">
        <v>4928</v>
      </c>
      <c r="GBA5" s="551" t="s">
        <v>4929</v>
      </c>
      <c r="GBB5" s="551" t="s">
        <v>4930</v>
      </c>
      <c r="GBC5" s="551" t="s">
        <v>4931</v>
      </c>
      <c r="GBD5" s="551" t="s">
        <v>4932</v>
      </c>
      <c r="GBE5" s="551" t="s">
        <v>4933</v>
      </c>
      <c r="GBF5" s="551" t="s">
        <v>4934</v>
      </c>
      <c r="GBG5" s="551" t="s">
        <v>4935</v>
      </c>
      <c r="GBH5" s="551" t="s">
        <v>4936</v>
      </c>
      <c r="GBI5" s="551" t="s">
        <v>4937</v>
      </c>
      <c r="GBJ5" s="551" t="s">
        <v>4938</v>
      </c>
      <c r="GBK5" s="551" t="s">
        <v>4939</v>
      </c>
      <c r="GBL5" s="551" t="s">
        <v>4940</v>
      </c>
      <c r="GBM5" s="551" t="s">
        <v>4941</v>
      </c>
      <c r="GBN5" s="551" t="s">
        <v>4942</v>
      </c>
      <c r="GBO5" s="551" t="s">
        <v>4943</v>
      </c>
      <c r="GBP5" s="551" t="s">
        <v>4944</v>
      </c>
      <c r="GBQ5" s="551" t="s">
        <v>4945</v>
      </c>
      <c r="GBR5" s="551" t="s">
        <v>4946</v>
      </c>
      <c r="GBS5" s="551" t="s">
        <v>4947</v>
      </c>
      <c r="GBT5" s="551" t="s">
        <v>4948</v>
      </c>
      <c r="GBU5" s="551" t="s">
        <v>4949</v>
      </c>
      <c r="GBV5" s="551" t="s">
        <v>4950</v>
      </c>
      <c r="GBW5" s="551" t="s">
        <v>4951</v>
      </c>
      <c r="GBX5" s="551" t="s">
        <v>4952</v>
      </c>
      <c r="GBY5" s="551" t="s">
        <v>4953</v>
      </c>
      <c r="GBZ5" s="551" t="s">
        <v>4954</v>
      </c>
      <c r="GCA5" s="551" t="s">
        <v>4955</v>
      </c>
      <c r="GCB5" s="551" t="s">
        <v>4956</v>
      </c>
      <c r="GCC5" s="551" t="s">
        <v>4957</v>
      </c>
      <c r="GCD5" s="551" t="s">
        <v>4958</v>
      </c>
      <c r="GCE5" s="551" t="s">
        <v>4959</v>
      </c>
      <c r="GCF5" s="551" t="s">
        <v>4960</v>
      </c>
      <c r="GCG5" s="551" t="s">
        <v>4961</v>
      </c>
      <c r="GCH5" s="551" t="s">
        <v>4962</v>
      </c>
      <c r="GCI5" s="551" t="s">
        <v>4963</v>
      </c>
      <c r="GCJ5" s="551" t="s">
        <v>4964</v>
      </c>
      <c r="GCK5" s="551" t="s">
        <v>4965</v>
      </c>
      <c r="GCL5" s="551" t="s">
        <v>4966</v>
      </c>
      <c r="GCM5" s="551" t="s">
        <v>4967</v>
      </c>
      <c r="GCN5" s="551" t="s">
        <v>4968</v>
      </c>
      <c r="GCO5" s="551" t="s">
        <v>4969</v>
      </c>
      <c r="GCP5" s="551" t="s">
        <v>4970</v>
      </c>
      <c r="GCQ5" s="551" t="s">
        <v>4971</v>
      </c>
      <c r="GCR5" s="551" t="s">
        <v>4972</v>
      </c>
      <c r="GCS5" s="551" t="s">
        <v>4973</v>
      </c>
      <c r="GCT5" s="551" t="s">
        <v>4974</v>
      </c>
      <c r="GCU5" s="551" t="s">
        <v>4975</v>
      </c>
      <c r="GCV5" s="551" t="s">
        <v>4976</v>
      </c>
      <c r="GCW5" s="551" t="s">
        <v>4977</v>
      </c>
      <c r="GCX5" s="551" t="s">
        <v>4978</v>
      </c>
      <c r="GCY5" s="551" t="s">
        <v>4979</v>
      </c>
      <c r="GCZ5" s="551" t="s">
        <v>4980</v>
      </c>
      <c r="GDA5" s="551" t="s">
        <v>4981</v>
      </c>
      <c r="GDB5" s="551" t="s">
        <v>4982</v>
      </c>
      <c r="GDC5" s="551" t="s">
        <v>4983</v>
      </c>
      <c r="GDD5" s="551" t="s">
        <v>4984</v>
      </c>
      <c r="GDE5" s="551" t="s">
        <v>4985</v>
      </c>
      <c r="GDF5" s="551" t="s">
        <v>4986</v>
      </c>
      <c r="GDG5" s="551" t="s">
        <v>4987</v>
      </c>
      <c r="GDH5" s="551" t="s">
        <v>4988</v>
      </c>
      <c r="GDI5" s="551" t="s">
        <v>4989</v>
      </c>
      <c r="GDJ5" s="551" t="s">
        <v>4990</v>
      </c>
      <c r="GDK5" s="551" t="s">
        <v>4991</v>
      </c>
      <c r="GDL5" s="551" t="s">
        <v>4992</v>
      </c>
      <c r="GDM5" s="551" t="s">
        <v>4993</v>
      </c>
      <c r="GDN5" s="551" t="s">
        <v>4994</v>
      </c>
      <c r="GDO5" s="551" t="s">
        <v>4995</v>
      </c>
      <c r="GDP5" s="551" t="s">
        <v>4996</v>
      </c>
      <c r="GDQ5" s="551" t="s">
        <v>4997</v>
      </c>
      <c r="GDR5" s="551" t="s">
        <v>4998</v>
      </c>
      <c r="GDS5" s="551" t="s">
        <v>4999</v>
      </c>
      <c r="GDT5" s="551" t="s">
        <v>5000</v>
      </c>
      <c r="GDU5" s="551" t="s">
        <v>5001</v>
      </c>
      <c r="GDV5" s="551" t="s">
        <v>5002</v>
      </c>
      <c r="GDW5" s="551" t="s">
        <v>5003</v>
      </c>
      <c r="GDX5" s="551" t="s">
        <v>5004</v>
      </c>
      <c r="GDY5" s="551" t="s">
        <v>5005</v>
      </c>
      <c r="GDZ5" s="551" t="s">
        <v>5006</v>
      </c>
      <c r="GEA5" s="551" t="s">
        <v>5007</v>
      </c>
      <c r="GEB5" s="551" t="s">
        <v>5008</v>
      </c>
      <c r="GEC5" s="551" t="s">
        <v>5009</v>
      </c>
      <c r="GED5" s="551" t="s">
        <v>5010</v>
      </c>
      <c r="GEE5" s="551" t="s">
        <v>5011</v>
      </c>
      <c r="GEF5" s="551" t="s">
        <v>5012</v>
      </c>
      <c r="GEG5" s="551" t="s">
        <v>5013</v>
      </c>
      <c r="GEH5" s="551" t="s">
        <v>5014</v>
      </c>
      <c r="GEI5" s="551" t="s">
        <v>5015</v>
      </c>
      <c r="GEJ5" s="551" t="s">
        <v>5016</v>
      </c>
      <c r="GEK5" s="551" t="s">
        <v>5017</v>
      </c>
      <c r="GEL5" s="551" t="s">
        <v>5018</v>
      </c>
      <c r="GEM5" s="551" t="s">
        <v>5019</v>
      </c>
      <c r="GEN5" s="551" t="s">
        <v>5020</v>
      </c>
      <c r="GEO5" s="551" t="s">
        <v>5021</v>
      </c>
      <c r="GEP5" s="551" t="s">
        <v>5022</v>
      </c>
      <c r="GEQ5" s="551" t="s">
        <v>5023</v>
      </c>
      <c r="GER5" s="551" t="s">
        <v>5024</v>
      </c>
      <c r="GES5" s="551" t="s">
        <v>5025</v>
      </c>
      <c r="GET5" s="551" t="s">
        <v>5026</v>
      </c>
      <c r="GEU5" s="551" t="s">
        <v>5027</v>
      </c>
      <c r="GEV5" s="551" t="s">
        <v>5028</v>
      </c>
      <c r="GEW5" s="551" t="s">
        <v>5029</v>
      </c>
      <c r="GEX5" s="551" t="s">
        <v>5030</v>
      </c>
      <c r="GEY5" s="551" t="s">
        <v>5031</v>
      </c>
      <c r="GEZ5" s="551" t="s">
        <v>5032</v>
      </c>
      <c r="GFA5" s="551" t="s">
        <v>5033</v>
      </c>
      <c r="GFB5" s="551" t="s">
        <v>5034</v>
      </c>
      <c r="GFC5" s="551" t="s">
        <v>5035</v>
      </c>
      <c r="GFD5" s="551" t="s">
        <v>5036</v>
      </c>
      <c r="GFE5" s="551" t="s">
        <v>5037</v>
      </c>
      <c r="GFF5" s="551" t="s">
        <v>5038</v>
      </c>
      <c r="GFG5" s="551" t="s">
        <v>5039</v>
      </c>
      <c r="GFH5" s="551" t="s">
        <v>5040</v>
      </c>
      <c r="GFI5" s="551" t="s">
        <v>5041</v>
      </c>
      <c r="GFJ5" s="551" t="s">
        <v>5042</v>
      </c>
      <c r="GFK5" s="551" t="s">
        <v>5043</v>
      </c>
      <c r="GFL5" s="551" t="s">
        <v>5044</v>
      </c>
      <c r="GFM5" s="551" t="s">
        <v>5045</v>
      </c>
      <c r="GFN5" s="551" t="s">
        <v>5046</v>
      </c>
      <c r="GFO5" s="551" t="s">
        <v>5047</v>
      </c>
      <c r="GFP5" s="551" t="s">
        <v>5048</v>
      </c>
      <c r="GFQ5" s="551" t="s">
        <v>5049</v>
      </c>
      <c r="GFR5" s="551" t="s">
        <v>5050</v>
      </c>
      <c r="GFS5" s="551" t="s">
        <v>5051</v>
      </c>
      <c r="GFT5" s="551" t="s">
        <v>5052</v>
      </c>
      <c r="GFU5" s="551" t="s">
        <v>5053</v>
      </c>
      <c r="GFV5" s="551" t="s">
        <v>5054</v>
      </c>
      <c r="GFW5" s="551" t="s">
        <v>5055</v>
      </c>
      <c r="GFX5" s="551" t="s">
        <v>5056</v>
      </c>
      <c r="GFY5" s="551" t="s">
        <v>5057</v>
      </c>
      <c r="GFZ5" s="551" t="s">
        <v>5058</v>
      </c>
      <c r="GGA5" s="551" t="s">
        <v>5059</v>
      </c>
      <c r="GGB5" s="551" t="s">
        <v>5060</v>
      </c>
      <c r="GGC5" s="551" t="s">
        <v>5061</v>
      </c>
      <c r="GGD5" s="551" t="s">
        <v>5062</v>
      </c>
      <c r="GGE5" s="551" t="s">
        <v>5063</v>
      </c>
      <c r="GGF5" s="551" t="s">
        <v>5064</v>
      </c>
      <c r="GGG5" s="551" t="s">
        <v>5065</v>
      </c>
      <c r="GGH5" s="551" t="s">
        <v>5066</v>
      </c>
      <c r="GGI5" s="551" t="s">
        <v>5067</v>
      </c>
      <c r="GGJ5" s="551" t="s">
        <v>5068</v>
      </c>
      <c r="GGK5" s="551" t="s">
        <v>5069</v>
      </c>
      <c r="GGL5" s="551" t="s">
        <v>5070</v>
      </c>
      <c r="GGM5" s="551" t="s">
        <v>5071</v>
      </c>
      <c r="GGN5" s="551" t="s">
        <v>5072</v>
      </c>
      <c r="GGO5" s="551" t="s">
        <v>5073</v>
      </c>
      <c r="GGP5" s="551" t="s">
        <v>5074</v>
      </c>
      <c r="GGQ5" s="551" t="s">
        <v>5075</v>
      </c>
      <c r="GGR5" s="551" t="s">
        <v>5076</v>
      </c>
      <c r="GGS5" s="551" t="s">
        <v>5077</v>
      </c>
      <c r="GGT5" s="551" t="s">
        <v>5078</v>
      </c>
      <c r="GGU5" s="551" t="s">
        <v>5079</v>
      </c>
      <c r="GGV5" s="551" t="s">
        <v>5080</v>
      </c>
      <c r="GGW5" s="551" t="s">
        <v>5081</v>
      </c>
      <c r="GGX5" s="551" t="s">
        <v>5082</v>
      </c>
      <c r="GGY5" s="551" t="s">
        <v>5083</v>
      </c>
      <c r="GGZ5" s="551" t="s">
        <v>5084</v>
      </c>
      <c r="GHA5" s="551" t="s">
        <v>5085</v>
      </c>
      <c r="GHB5" s="551" t="s">
        <v>5086</v>
      </c>
      <c r="GHC5" s="551" t="s">
        <v>5087</v>
      </c>
      <c r="GHD5" s="551" t="s">
        <v>5088</v>
      </c>
      <c r="GHE5" s="551" t="s">
        <v>5089</v>
      </c>
      <c r="GHF5" s="551" t="s">
        <v>5090</v>
      </c>
      <c r="GHG5" s="551" t="s">
        <v>5091</v>
      </c>
      <c r="GHH5" s="551" t="s">
        <v>5092</v>
      </c>
      <c r="GHI5" s="551" t="s">
        <v>5093</v>
      </c>
      <c r="GHJ5" s="551" t="s">
        <v>5094</v>
      </c>
      <c r="GHK5" s="551" t="s">
        <v>5095</v>
      </c>
      <c r="GHL5" s="551" t="s">
        <v>5096</v>
      </c>
      <c r="GHM5" s="551" t="s">
        <v>5097</v>
      </c>
      <c r="GHN5" s="551" t="s">
        <v>5098</v>
      </c>
      <c r="GHO5" s="551" t="s">
        <v>5099</v>
      </c>
      <c r="GHP5" s="551" t="s">
        <v>5100</v>
      </c>
      <c r="GHQ5" s="551" t="s">
        <v>5101</v>
      </c>
      <c r="GHR5" s="551" t="s">
        <v>5102</v>
      </c>
      <c r="GHS5" s="551" t="s">
        <v>5103</v>
      </c>
      <c r="GHT5" s="551" t="s">
        <v>5104</v>
      </c>
      <c r="GHU5" s="551" t="s">
        <v>5105</v>
      </c>
      <c r="GHV5" s="551" t="s">
        <v>5106</v>
      </c>
      <c r="GHW5" s="551" t="s">
        <v>5107</v>
      </c>
      <c r="GHX5" s="551" t="s">
        <v>5108</v>
      </c>
      <c r="GHY5" s="551" t="s">
        <v>5109</v>
      </c>
      <c r="GHZ5" s="551" t="s">
        <v>5110</v>
      </c>
      <c r="GIA5" s="551" t="s">
        <v>5111</v>
      </c>
      <c r="GIB5" s="551" t="s">
        <v>5112</v>
      </c>
      <c r="GIC5" s="551" t="s">
        <v>5113</v>
      </c>
      <c r="GID5" s="551" t="s">
        <v>5114</v>
      </c>
      <c r="GIE5" s="551" t="s">
        <v>5115</v>
      </c>
      <c r="GIF5" s="551" t="s">
        <v>5116</v>
      </c>
      <c r="GIG5" s="551" t="s">
        <v>5117</v>
      </c>
      <c r="GIH5" s="551" t="s">
        <v>5118</v>
      </c>
      <c r="GII5" s="551" t="s">
        <v>5119</v>
      </c>
      <c r="GIJ5" s="551" t="s">
        <v>5120</v>
      </c>
      <c r="GIK5" s="551" t="s">
        <v>5121</v>
      </c>
      <c r="GIL5" s="551" t="s">
        <v>5122</v>
      </c>
      <c r="GIM5" s="551" t="s">
        <v>5123</v>
      </c>
      <c r="GIN5" s="551" t="s">
        <v>5124</v>
      </c>
      <c r="GIO5" s="551" t="s">
        <v>5125</v>
      </c>
      <c r="GIP5" s="551" t="s">
        <v>5126</v>
      </c>
      <c r="GIQ5" s="551" t="s">
        <v>5127</v>
      </c>
      <c r="GIR5" s="551" t="s">
        <v>5128</v>
      </c>
      <c r="GIS5" s="551" t="s">
        <v>5129</v>
      </c>
      <c r="GIT5" s="551" t="s">
        <v>5130</v>
      </c>
      <c r="GIU5" s="551" t="s">
        <v>5131</v>
      </c>
      <c r="GIV5" s="551" t="s">
        <v>5132</v>
      </c>
      <c r="GIW5" s="551" t="s">
        <v>5133</v>
      </c>
      <c r="GIX5" s="551" t="s">
        <v>5134</v>
      </c>
      <c r="GIY5" s="551" t="s">
        <v>5135</v>
      </c>
      <c r="GIZ5" s="551" t="s">
        <v>5136</v>
      </c>
      <c r="GJA5" s="551" t="s">
        <v>5137</v>
      </c>
      <c r="GJB5" s="551" t="s">
        <v>5138</v>
      </c>
      <c r="GJC5" s="551" t="s">
        <v>5139</v>
      </c>
      <c r="GJD5" s="551" t="s">
        <v>5140</v>
      </c>
      <c r="GJE5" s="551" t="s">
        <v>5141</v>
      </c>
      <c r="GJF5" s="551" t="s">
        <v>5142</v>
      </c>
      <c r="GJG5" s="551" t="s">
        <v>5143</v>
      </c>
      <c r="GJH5" s="551" t="s">
        <v>5144</v>
      </c>
      <c r="GJI5" s="551" t="s">
        <v>5145</v>
      </c>
      <c r="GJJ5" s="551" t="s">
        <v>5146</v>
      </c>
      <c r="GJK5" s="551" t="s">
        <v>5147</v>
      </c>
      <c r="GJL5" s="551" t="s">
        <v>5148</v>
      </c>
      <c r="GJM5" s="551" t="s">
        <v>5149</v>
      </c>
      <c r="GJN5" s="551" t="s">
        <v>5150</v>
      </c>
      <c r="GJO5" s="551" t="s">
        <v>5151</v>
      </c>
      <c r="GJP5" s="551" t="s">
        <v>5152</v>
      </c>
      <c r="GJQ5" s="551" t="s">
        <v>5153</v>
      </c>
      <c r="GJR5" s="551" t="s">
        <v>5154</v>
      </c>
      <c r="GJS5" s="551" t="s">
        <v>5155</v>
      </c>
      <c r="GJT5" s="551" t="s">
        <v>5156</v>
      </c>
      <c r="GJU5" s="551" t="s">
        <v>5157</v>
      </c>
      <c r="GJV5" s="551" t="s">
        <v>5158</v>
      </c>
      <c r="GJW5" s="551" t="s">
        <v>5159</v>
      </c>
      <c r="GJX5" s="551" t="s">
        <v>5160</v>
      </c>
      <c r="GJY5" s="551" t="s">
        <v>5161</v>
      </c>
      <c r="GJZ5" s="551" t="s">
        <v>5162</v>
      </c>
      <c r="GKA5" s="551" t="s">
        <v>5163</v>
      </c>
      <c r="GKB5" s="551" t="s">
        <v>5164</v>
      </c>
      <c r="GKC5" s="551" t="s">
        <v>5165</v>
      </c>
      <c r="GKD5" s="551" t="s">
        <v>5166</v>
      </c>
      <c r="GKE5" s="551" t="s">
        <v>5167</v>
      </c>
      <c r="GKF5" s="551" t="s">
        <v>5168</v>
      </c>
      <c r="GKG5" s="551" t="s">
        <v>5169</v>
      </c>
      <c r="GKH5" s="551" t="s">
        <v>5170</v>
      </c>
      <c r="GKI5" s="551" t="s">
        <v>5171</v>
      </c>
      <c r="GKJ5" s="551" t="s">
        <v>5172</v>
      </c>
      <c r="GKK5" s="551" t="s">
        <v>5173</v>
      </c>
      <c r="GKL5" s="551" t="s">
        <v>5174</v>
      </c>
      <c r="GKM5" s="551" t="s">
        <v>5175</v>
      </c>
      <c r="GKN5" s="551" t="s">
        <v>5176</v>
      </c>
      <c r="GKO5" s="551" t="s">
        <v>5177</v>
      </c>
      <c r="GKP5" s="551" t="s">
        <v>5178</v>
      </c>
      <c r="GKQ5" s="551" t="s">
        <v>5179</v>
      </c>
      <c r="GKR5" s="551" t="s">
        <v>5180</v>
      </c>
      <c r="GKS5" s="551" t="s">
        <v>5181</v>
      </c>
      <c r="GKT5" s="551" t="s">
        <v>5182</v>
      </c>
      <c r="GKU5" s="551" t="s">
        <v>5183</v>
      </c>
      <c r="GKV5" s="551" t="s">
        <v>5184</v>
      </c>
      <c r="GKW5" s="551" t="s">
        <v>5185</v>
      </c>
      <c r="GKX5" s="551" t="s">
        <v>5186</v>
      </c>
      <c r="GKY5" s="551" t="s">
        <v>5187</v>
      </c>
      <c r="GKZ5" s="551" t="s">
        <v>5188</v>
      </c>
      <c r="GLA5" s="551" t="s">
        <v>5189</v>
      </c>
      <c r="GLB5" s="551" t="s">
        <v>5190</v>
      </c>
      <c r="GLC5" s="551" t="s">
        <v>5191</v>
      </c>
      <c r="GLD5" s="551" t="s">
        <v>5192</v>
      </c>
      <c r="GLE5" s="551" t="s">
        <v>5193</v>
      </c>
      <c r="GLF5" s="551" t="s">
        <v>5194</v>
      </c>
      <c r="GLG5" s="551" t="s">
        <v>5195</v>
      </c>
      <c r="GLH5" s="551" t="s">
        <v>5196</v>
      </c>
      <c r="GLI5" s="551" t="s">
        <v>5197</v>
      </c>
      <c r="GLJ5" s="551" t="s">
        <v>5198</v>
      </c>
      <c r="GLK5" s="551" t="s">
        <v>5199</v>
      </c>
      <c r="GLL5" s="551" t="s">
        <v>5200</v>
      </c>
      <c r="GLM5" s="551" t="s">
        <v>5201</v>
      </c>
      <c r="GLN5" s="551" t="s">
        <v>5202</v>
      </c>
      <c r="GLO5" s="551" t="s">
        <v>5203</v>
      </c>
      <c r="GLP5" s="551" t="s">
        <v>5204</v>
      </c>
      <c r="GLQ5" s="551" t="s">
        <v>5205</v>
      </c>
      <c r="GLR5" s="551" t="s">
        <v>5206</v>
      </c>
      <c r="GLS5" s="551" t="s">
        <v>5207</v>
      </c>
      <c r="GLT5" s="551" t="s">
        <v>5208</v>
      </c>
      <c r="GLU5" s="551" t="s">
        <v>5209</v>
      </c>
      <c r="GLV5" s="551" t="s">
        <v>5210</v>
      </c>
      <c r="GLW5" s="551" t="s">
        <v>5211</v>
      </c>
      <c r="GLX5" s="551" t="s">
        <v>5212</v>
      </c>
      <c r="GLY5" s="551" t="s">
        <v>5213</v>
      </c>
      <c r="GLZ5" s="551" t="s">
        <v>5214</v>
      </c>
      <c r="GMA5" s="551" t="s">
        <v>5215</v>
      </c>
      <c r="GMB5" s="551" t="s">
        <v>5216</v>
      </c>
      <c r="GMC5" s="551" t="s">
        <v>5217</v>
      </c>
      <c r="GMD5" s="551" t="s">
        <v>5218</v>
      </c>
      <c r="GME5" s="551" t="s">
        <v>5219</v>
      </c>
      <c r="GMF5" s="551" t="s">
        <v>5220</v>
      </c>
      <c r="GMG5" s="551" t="s">
        <v>5221</v>
      </c>
      <c r="GMH5" s="551" t="s">
        <v>5222</v>
      </c>
      <c r="GMI5" s="551" t="s">
        <v>5223</v>
      </c>
      <c r="GMJ5" s="551" t="s">
        <v>5224</v>
      </c>
      <c r="GMK5" s="551" t="s">
        <v>5225</v>
      </c>
      <c r="GML5" s="551" t="s">
        <v>5226</v>
      </c>
      <c r="GMM5" s="551" t="s">
        <v>5227</v>
      </c>
      <c r="GMN5" s="551" t="s">
        <v>5228</v>
      </c>
      <c r="GMO5" s="551" t="s">
        <v>5229</v>
      </c>
      <c r="GMP5" s="551" t="s">
        <v>5230</v>
      </c>
      <c r="GMQ5" s="551" t="s">
        <v>5231</v>
      </c>
      <c r="GMR5" s="551" t="s">
        <v>5232</v>
      </c>
      <c r="GMS5" s="551" t="s">
        <v>5233</v>
      </c>
      <c r="GMT5" s="551" t="s">
        <v>5234</v>
      </c>
      <c r="GMU5" s="551" t="s">
        <v>5235</v>
      </c>
      <c r="GMV5" s="551" t="s">
        <v>5236</v>
      </c>
      <c r="GMW5" s="551" t="s">
        <v>5237</v>
      </c>
      <c r="GMX5" s="551" t="s">
        <v>5238</v>
      </c>
      <c r="GMY5" s="551" t="s">
        <v>5239</v>
      </c>
      <c r="GMZ5" s="551" t="s">
        <v>5240</v>
      </c>
      <c r="GNA5" s="551" t="s">
        <v>5241</v>
      </c>
      <c r="GNB5" s="551" t="s">
        <v>5242</v>
      </c>
      <c r="GNC5" s="551" t="s">
        <v>5243</v>
      </c>
      <c r="GND5" s="551" t="s">
        <v>5244</v>
      </c>
      <c r="GNE5" s="551" t="s">
        <v>5245</v>
      </c>
      <c r="GNF5" s="551" t="s">
        <v>5246</v>
      </c>
      <c r="GNG5" s="551" t="s">
        <v>5247</v>
      </c>
      <c r="GNH5" s="551" t="s">
        <v>5248</v>
      </c>
      <c r="GNI5" s="551" t="s">
        <v>5249</v>
      </c>
      <c r="GNJ5" s="551" t="s">
        <v>5250</v>
      </c>
      <c r="GNK5" s="551" t="s">
        <v>5251</v>
      </c>
      <c r="GNL5" s="551" t="s">
        <v>5252</v>
      </c>
      <c r="GNM5" s="551" t="s">
        <v>5253</v>
      </c>
      <c r="GNN5" s="551" t="s">
        <v>5254</v>
      </c>
      <c r="GNO5" s="551" t="s">
        <v>5255</v>
      </c>
      <c r="GNP5" s="551" t="s">
        <v>5256</v>
      </c>
      <c r="GNQ5" s="551" t="s">
        <v>5257</v>
      </c>
      <c r="GNR5" s="551" t="s">
        <v>5258</v>
      </c>
      <c r="GNS5" s="551" t="s">
        <v>5259</v>
      </c>
      <c r="GNT5" s="551" t="s">
        <v>5260</v>
      </c>
      <c r="GNU5" s="551" t="s">
        <v>5261</v>
      </c>
      <c r="GNV5" s="551" t="s">
        <v>5262</v>
      </c>
      <c r="GNW5" s="551" t="s">
        <v>5263</v>
      </c>
      <c r="GNX5" s="551" t="s">
        <v>5264</v>
      </c>
      <c r="GNY5" s="551" t="s">
        <v>5265</v>
      </c>
      <c r="GNZ5" s="551" t="s">
        <v>5266</v>
      </c>
      <c r="GOA5" s="551" t="s">
        <v>5267</v>
      </c>
      <c r="GOB5" s="551" t="s">
        <v>5268</v>
      </c>
      <c r="GOC5" s="551" t="s">
        <v>5269</v>
      </c>
      <c r="GOD5" s="551" t="s">
        <v>5270</v>
      </c>
      <c r="GOE5" s="551" t="s">
        <v>5271</v>
      </c>
      <c r="GOF5" s="551" t="s">
        <v>5272</v>
      </c>
      <c r="GOG5" s="551" t="s">
        <v>5273</v>
      </c>
      <c r="GOH5" s="551" t="s">
        <v>5274</v>
      </c>
      <c r="GOI5" s="551" t="s">
        <v>5275</v>
      </c>
      <c r="GOJ5" s="551" t="s">
        <v>5276</v>
      </c>
      <c r="GOK5" s="551" t="s">
        <v>5277</v>
      </c>
      <c r="GOL5" s="551" t="s">
        <v>5278</v>
      </c>
      <c r="GOM5" s="551" t="s">
        <v>5279</v>
      </c>
      <c r="GON5" s="551" t="s">
        <v>5280</v>
      </c>
      <c r="GOO5" s="551" t="s">
        <v>5281</v>
      </c>
      <c r="GOP5" s="551" t="s">
        <v>5282</v>
      </c>
      <c r="GOQ5" s="551" t="s">
        <v>5283</v>
      </c>
      <c r="GOR5" s="551" t="s">
        <v>5284</v>
      </c>
      <c r="GOS5" s="551" t="s">
        <v>5285</v>
      </c>
      <c r="GOT5" s="551" t="s">
        <v>5286</v>
      </c>
      <c r="GOU5" s="551" t="s">
        <v>5287</v>
      </c>
      <c r="GOV5" s="551" t="s">
        <v>5288</v>
      </c>
      <c r="GOW5" s="551" t="s">
        <v>5289</v>
      </c>
      <c r="GOX5" s="551" t="s">
        <v>5290</v>
      </c>
      <c r="GOY5" s="551" t="s">
        <v>5291</v>
      </c>
      <c r="GOZ5" s="551" t="s">
        <v>5292</v>
      </c>
      <c r="GPA5" s="551" t="s">
        <v>5293</v>
      </c>
      <c r="GPB5" s="551" t="s">
        <v>5294</v>
      </c>
      <c r="GPC5" s="551" t="s">
        <v>5295</v>
      </c>
      <c r="GPD5" s="551" t="s">
        <v>5296</v>
      </c>
      <c r="GPE5" s="551" t="s">
        <v>5297</v>
      </c>
      <c r="GPF5" s="551" t="s">
        <v>5298</v>
      </c>
      <c r="GPG5" s="551" t="s">
        <v>5299</v>
      </c>
      <c r="GPH5" s="551" t="s">
        <v>5300</v>
      </c>
      <c r="GPI5" s="551" t="s">
        <v>5301</v>
      </c>
      <c r="GPJ5" s="551" t="s">
        <v>5302</v>
      </c>
      <c r="GPK5" s="551" t="s">
        <v>5303</v>
      </c>
      <c r="GPL5" s="551" t="s">
        <v>5304</v>
      </c>
      <c r="GPM5" s="551" t="s">
        <v>5305</v>
      </c>
      <c r="GPN5" s="551" t="s">
        <v>5306</v>
      </c>
      <c r="GPO5" s="551" t="s">
        <v>5307</v>
      </c>
      <c r="GPP5" s="551" t="s">
        <v>5308</v>
      </c>
      <c r="GPQ5" s="551" t="s">
        <v>5309</v>
      </c>
      <c r="GPR5" s="551" t="s">
        <v>5310</v>
      </c>
      <c r="GPS5" s="551" t="s">
        <v>5311</v>
      </c>
      <c r="GPT5" s="551" t="s">
        <v>5312</v>
      </c>
      <c r="GPU5" s="551" t="s">
        <v>5313</v>
      </c>
      <c r="GPV5" s="551" t="s">
        <v>5314</v>
      </c>
      <c r="GPW5" s="551" t="s">
        <v>5315</v>
      </c>
      <c r="GPX5" s="551" t="s">
        <v>5316</v>
      </c>
      <c r="GPY5" s="551" t="s">
        <v>5317</v>
      </c>
      <c r="GPZ5" s="551" t="s">
        <v>5318</v>
      </c>
      <c r="GQA5" s="551" t="s">
        <v>5319</v>
      </c>
      <c r="GQB5" s="551" t="s">
        <v>5320</v>
      </c>
      <c r="GQC5" s="551" t="s">
        <v>5321</v>
      </c>
      <c r="GQD5" s="551" t="s">
        <v>5322</v>
      </c>
      <c r="GQE5" s="551" t="s">
        <v>5323</v>
      </c>
      <c r="GQF5" s="551" t="s">
        <v>5324</v>
      </c>
      <c r="GQG5" s="551" t="s">
        <v>5325</v>
      </c>
      <c r="GQH5" s="551" t="s">
        <v>5326</v>
      </c>
      <c r="GQI5" s="551" t="s">
        <v>5327</v>
      </c>
      <c r="GQJ5" s="551" t="s">
        <v>5328</v>
      </c>
      <c r="GQK5" s="551" t="s">
        <v>5329</v>
      </c>
      <c r="GQL5" s="551" t="s">
        <v>5330</v>
      </c>
      <c r="GQM5" s="551" t="s">
        <v>5331</v>
      </c>
      <c r="GQN5" s="551" t="s">
        <v>5332</v>
      </c>
      <c r="GQO5" s="551" t="s">
        <v>5333</v>
      </c>
      <c r="GQP5" s="551" t="s">
        <v>5334</v>
      </c>
      <c r="GQQ5" s="551" t="s">
        <v>5335</v>
      </c>
      <c r="GQR5" s="551" t="s">
        <v>5336</v>
      </c>
      <c r="GQS5" s="551" t="s">
        <v>5337</v>
      </c>
      <c r="GQT5" s="551" t="s">
        <v>5338</v>
      </c>
      <c r="GQU5" s="551" t="s">
        <v>5339</v>
      </c>
      <c r="GQV5" s="551" t="s">
        <v>5340</v>
      </c>
      <c r="GQW5" s="551" t="s">
        <v>5341</v>
      </c>
      <c r="GQX5" s="551" t="s">
        <v>5342</v>
      </c>
      <c r="GQY5" s="551" t="s">
        <v>5343</v>
      </c>
      <c r="GQZ5" s="551" t="s">
        <v>5344</v>
      </c>
      <c r="GRA5" s="551" t="s">
        <v>5345</v>
      </c>
      <c r="GRB5" s="551" t="s">
        <v>5346</v>
      </c>
      <c r="GRC5" s="551" t="s">
        <v>5347</v>
      </c>
      <c r="GRD5" s="551" t="s">
        <v>5348</v>
      </c>
      <c r="GRE5" s="551" t="s">
        <v>5349</v>
      </c>
      <c r="GRF5" s="551" t="s">
        <v>5350</v>
      </c>
      <c r="GRG5" s="551" t="s">
        <v>5351</v>
      </c>
      <c r="GRH5" s="551" t="s">
        <v>5352</v>
      </c>
      <c r="GRI5" s="551" t="s">
        <v>5353</v>
      </c>
      <c r="GRJ5" s="551" t="s">
        <v>5354</v>
      </c>
      <c r="GRK5" s="551" t="s">
        <v>5355</v>
      </c>
      <c r="GRL5" s="551" t="s">
        <v>5356</v>
      </c>
      <c r="GRM5" s="551" t="s">
        <v>5357</v>
      </c>
      <c r="GRN5" s="551" t="s">
        <v>5358</v>
      </c>
      <c r="GRO5" s="551" t="s">
        <v>5359</v>
      </c>
      <c r="GRP5" s="551" t="s">
        <v>5360</v>
      </c>
      <c r="GRQ5" s="551" t="s">
        <v>5361</v>
      </c>
      <c r="GRR5" s="551" t="s">
        <v>5362</v>
      </c>
      <c r="GRS5" s="551" t="s">
        <v>5363</v>
      </c>
      <c r="GRT5" s="551" t="s">
        <v>5364</v>
      </c>
      <c r="GRU5" s="551" t="s">
        <v>5365</v>
      </c>
      <c r="GRV5" s="551" t="s">
        <v>5366</v>
      </c>
      <c r="GRW5" s="551" t="s">
        <v>5367</v>
      </c>
      <c r="GRX5" s="551" t="s">
        <v>5368</v>
      </c>
      <c r="GRY5" s="551" t="s">
        <v>5369</v>
      </c>
      <c r="GRZ5" s="551" t="s">
        <v>5370</v>
      </c>
      <c r="GSA5" s="551" t="s">
        <v>5371</v>
      </c>
      <c r="GSB5" s="551" t="s">
        <v>5372</v>
      </c>
      <c r="GSC5" s="551" t="s">
        <v>5373</v>
      </c>
      <c r="GSD5" s="551" t="s">
        <v>5374</v>
      </c>
      <c r="GSE5" s="551" t="s">
        <v>5375</v>
      </c>
      <c r="GSF5" s="551" t="s">
        <v>5376</v>
      </c>
      <c r="GSG5" s="551" t="s">
        <v>5377</v>
      </c>
      <c r="GSH5" s="551" t="s">
        <v>5378</v>
      </c>
      <c r="GSI5" s="551" t="s">
        <v>5379</v>
      </c>
      <c r="GSJ5" s="551" t="s">
        <v>5380</v>
      </c>
      <c r="GSK5" s="551" t="s">
        <v>5381</v>
      </c>
      <c r="GSL5" s="551" t="s">
        <v>5382</v>
      </c>
      <c r="GSM5" s="551" t="s">
        <v>5383</v>
      </c>
      <c r="GSN5" s="551" t="s">
        <v>5384</v>
      </c>
      <c r="GSO5" s="551" t="s">
        <v>5385</v>
      </c>
      <c r="GSP5" s="551" t="s">
        <v>5386</v>
      </c>
      <c r="GSQ5" s="551" t="s">
        <v>5387</v>
      </c>
      <c r="GSR5" s="551" t="s">
        <v>5388</v>
      </c>
      <c r="GSS5" s="551" t="s">
        <v>5389</v>
      </c>
      <c r="GST5" s="551" t="s">
        <v>5390</v>
      </c>
      <c r="GSU5" s="551" t="s">
        <v>5391</v>
      </c>
      <c r="GSV5" s="551" t="s">
        <v>5392</v>
      </c>
      <c r="GSW5" s="551" t="s">
        <v>5393</v>
      </c>
      <c r="GSX5" s="551" t="s">
        <v>5394</v>
      </c>
      <c r="GSY5" s="551" t="s">
        <v>5395</v>
      </c>
      <c r="GSZ5" s="551" t="s">
        <v>5396</v>
      </c>
      <c r="GTA5" s="551" t="s">
        <v>5397</v>
      </c>
      <c r="GTB5" s="551" t="s">
        <v>5398</v>
      </c>
      <c r="GTC5" s="551" t="s">
        <v>5399</v>
      </c>
      <c r="GTD5" s="551" t="s">
        <v>5400</v>
      </c>
      <c r="GTE5" s="551" t="s">
        <v>5401</v>
      </c>
      <c r="GTF5" s="551" t="s">
        <v>5402</v>
      </c>
      <c r="GTG5" s="551" t="s">
        <v>5403</v>
      </c>
      <c r="GTH5" s="551" t="s">
        <v>5404</v>
      </c>
      <c r="GTI5" s="551" t="s">
        <v>5405</v>
      </c>
      <c r="GTJ5" s="551" t="s">
        <v>5406</v>
      </c>
      <c r="GTK5" s="551" t="s">
        <v>5407</v>
      </c>
      <c r="GTL5" s="551" t="s">
        <v>5408</v>
      </c>
      <c r="GTM5" s="551" t="s">
        <v>5409</v>
      </c>
      <c r="GTN5" s="551" t="s">
        <v>5410</v>
      </c>
      <c r="GTO5" s="551" t="s">
        <v>5411</v>
      </c>
      <c r="GTP5" s="551" t="s">
        <v>5412</v>
      </c>
      <c r="GTQ5" s="551" t="s">
        <v>5413</v>
      </c>
      <c r="GTR5" s="551" t="s">
        <v>5414</v>
      </c>
      <c r="GTS5" s="551" t="s">
        <v>5415</v>
      </c>
      <c r="GTT5" s="551" t="s">
        <v>5416</v>
      </c>
      <c r="GTU5" s="551" t="s">
        <v>5417</v>
      </c>
      <c r="GTV5" s="551" t="s">
        <v>5418</v>
      </c>
      <c r="GTW5" s="551" t="s">
        <v>5419</v>
      </c>
      <c r="GTX5" s="551" t="s">
        <v>5420</v>
      </c>
      <c r="GTY5" s="551" t="s">
        <v>5421</v>
      </c>
      <c r="GTZ5" s="551" t="s">
        <v>5422</v>
      </c>
      <c r="GUA5" s="551" t="s">
        <v>5423</v>
      </c>
      <c r="GUB5" s="551" t="s">
        <v>5424</v>
      </c>
      <c r="GUC5" s="551" t="s">
        <v>5425</v>
      </c>
      <c r="GUD5" s="551" t="s">
        <v>5426</v>
      </c>
      <c r="GUE5" s="551" t="s">
        <v>5427</v>
      </c>
      <c r="GUF5" s="551" t="s">
        <v>5428</v>
      </c>
      <c r="GUG5" s="551" t="s">
        <v>5429</v>
      </c>
      <c r="GUH5" s="551" t="s">
        <v>5430</v>
      </c>
      <c r="GUI5" s="551" t="s">
        <v>5431</v>
      </c>
      <c r="GUJ5" s="551" t="s">
        <v>5432</v>
      </c>
      <c r="GUK5" s="551" t="s">
        <v>5433</v>
      </c>
      <c r="GUL5" s="551" t="s">
        <v>5434</v>
      </c>
      <c r="GUM5" s="551" t="s">
        <v>5435</v>
      </c>
      <c r="GUN5" s="551" t="s">
        <v>5436</v>
      </c>
      <c r="GUO5" s="551" t="s">
        <v>5437</v>
      </c>
      <c r="GUP5" s="551" t="s">
        <v>5438</v>
      </c>
      <c r="GUQ5" s="551" t="s">
        <v>5439</v>
      </c>
      <c r="GUR5" s="551" t="s">
        <v>5440</v>
      </c>
      <c r="GUS5" s="551" t="s">
        <v>5441</v>
      </c>
      <c r="GUT5" s="551" t="s">
        <v>5442</v>
      </c>
      <c r="GUU5" s="551" t="s">
        <v>5443</v>
      </c>
      <c r="GUV5" s="551" t="s">
        <v>5444</v>
      </c>
      <c r="GUW5" s="551" t="s">
        <v>5445</v>
      </c>
      <c r="GUX5" s="551" t="s">
        <v>5446</v>
      </c>
      <c r="GUY5" s="551" t="s">
        <v>5447</v>
      </c>
      <c r="GUZ5" s="551" t="s">
        <v>5448</v>
      </c>
      <c r="GVA5" s="551" t="s">
        <v>5449</v>
      </c>
      <c r="GVB5" s="551" t="s">
        <v>5450</v>
      </c>
      <c r="GVC5" s="551" t="s">
        <v>5451</v>
      </c>
      <c r="GVD5" s="551" t="s">
        <v>5452</v>
      </c>
      <c r="GVE5" s="551" t="s">
        <v>5453</v>
      </c>
      <c r="GVF5" s="551" t="s">
        <v>5454</v>
      </c>
      <c r="GVG5" s="551" t="s">
        <v>5455</v>
      </c>
      <c r="GVH5" s="551" t="s">
        <v>5456</v>
      </c>
      <c r="GVI5" s="551" t="s">
        <v>5457</v>
      </c>
      <c r="GVJ5" s="551" t="s">
        <v>5458</v>
      </c>
      <c r="GVK5" s="551" t="s">
        <v>5459</v>
      </c>
      <c r="GVL5" s="551" t="s">
        <v>5460</v>
      </c>
      <c r="GVM5" s="551" t="s">
        <v>5461</v>
      </c>
      <c r="GVN5" s="551" t="s">
        <v>5462</v>
      </c>
      <c r="GVO5" s="551" t="s">
        <v>5463</v>
      </c>
      <c r="GVP5" s="551" t="s">
        <v>5464</v>
      </c>
      <c r="GVQ5" s="551" t="s">
        <v>5465</v>
      </c>
      <c r="GVR5" s="551" t="s">
        <v>5466</v>
      </c>
      <c r="GVS5" s="551" t="s">
        <v>5467</v>
      </c>
      <c r="GVT5" s="551" t="s">
        <v>5468</v>
      </c>
      <c r="GVU5" s="551" t="s">
        <v>5469</v>
      </c>
      <c r="GVV5" s="551" t="s">
        <v>5470</v>
      </c>
      <c r="GVW5" s="551" t="s">
        <v>5471</v>
      </c>
      <c r="GVX5" s="551" t="s">
        <v>5472</v>
      </c>
      <c r="GVY5" s="551" t="s">
        <v>5473</v>
      </c>
      <c r="GVZ5" s="551" t="s">
        <v>5474</v>
      </c>
      <c r="GWA5" s="551" t="s">
        <v>5475</v>
      </c>
      <c r="GWB5" s="551" t="s">
        <v>5476</v>
      </c>
      <c r="GWC5" s="551" t="s">
        <v>5477</v>
      </c>
      <c r="GWD5" s="551" t="s">
        <v>5478</v>
      </c>
      <c r="GWE5" s="551" t="s">
        <v>5479</v>
      </c>
      <c r="GWF5" s="551" t="s">
        <v>5480</v>
      </c>
      <c r="GWG5" s="551" t="s">
        <v>5481</v>
      </c>
      <c r="GWH5" s="551" t="s">
        <v>5482</v>
      </c>
      <c r="GWI5" s="551" t="s">
        <v>5483</v>
      </c>
      <c r="GWJ5" s="551" t="s">
        <v>5484</v>
      </c>
      <c r="GWK5" s="551" t="s">
        <v>5485</v>
      </c>
      <c r="GWL5" s="551" t="s">
        <v>5486</v>
      </c>
      <c r="GWM5" s="551" t="s">
        <v>5487</v>
      </c>
      <c r="GWN5" s="551" t="s">
        <v>5488</v>
      </c>
      <c r="GWO5" s="551" t="s">
        <v>5489</v>
      </c>
      <c r="GWP5" s="551" t="s">
        <v>5490</v>
      </c>
      <c r="GWQ5" s="551" t="s">
        <v>5491</v>
      </c>
      <c r="GWR5" s="551" t="s">
        <v>5492</v>
      </c>
      <c r="GWS5" s="551" t="s">
        <v>5493</v>
      </c>
      <c r="GWT5" s="551" t="s">
        <v>5494</v>
      </c>
      <c r="GWU5" s="551" t="s">
        <v>5495</v>
      </c>
      <c r="GWV5" s="551" t="s">
        <v>5496</v>
      </c>
      <c r="GWW5" s="551" t="s">
        <v>5497</v>
      </c>
      <c r="GWX5" s="551" t="s">
        <v>5498</v>
      </c>
      <c r="GWY5" s="551" t="s">
        <v>5499</v>
      </c>
      <c r="GWZ5" s="551" t="s">
        <v>5500</v>
      </c>
      <c r="GXA5" s="551" t="s">
        <v>5501</v>
      </c>
      <c r="GXB5" s="551" t="s">
        <v>5502</v>
      </c>
      <c r="GXC5" s="551" t="s">
        <v>5503</v>
      </c>
      <c r="GXD5" s="551" t="s">
        <v>5504</v>
      </c>
      <c r="GXE5" s="551" t="s">
        <v>5505</v>
      </c>
      <c r="GXF5" s="551" t="s">
        <v>5506</v>
      </c>
      <c r="GXG5" s="551" t="s">
        <v>5507</v>
      </c>
      <c r="GXH5" s="551" t="s">
        <v>5508</v>
      </c>
      <c r="GXI5" s="551" t="s">
        <v>5509</v>
      </c>
      <c r="GXJ5" s="551" t="s">
        <v>5510</v>
      </c>
      <c r="GXK5" s="551" t="s">
        <v>5511</v>
      </c>
      <c r="GXL5" s="551" t="s">
        <v>5512</v>
      </c>
      <c r="GXM5" s="551" t="s">
        <v>5513</v>
      </c>
      <c r="GXN5" s="551" t="s">
        <v>5514</v>
      </c>
      <c r="GXO5" s="551" t="s">
        <v>5515</v>
      </c>
      <c r="GXP5" s="551" t="s">
        <v>5516</v>
      </c>
      <c r="GXQ5" s="551" t="s">
        <v>5517</v>
      </c>
      <c r="GXR5" s="551" t="s">
        <v>5518</v>
      </c>
      <c r="GXS5" s="551" t="s">
        <v>5519</v>
      </c>
      <c r="GXT5" s="551" t="s">
        <v>5520</v>
      </c>
      <c r="GXU5" s="551" t="s">
        <v>5521</v>
      </c>
      <c r="GXV5" s="551" t="s">
        <v>5522</v>
      </c>
      <c r="GXW5" s="551" t="s">
        <v>5523</v>
      </c>
      <c r="GXX5" s="551" t="s">
        <v>5524</v>
      </c>
      <c r="GXY5" s="551" t="s">
        <v>5525</v>
      </c>
      <c r="GXZ5" s="551" t="s">
        <v>5526</v>
      </c>
      <c r="GYA5" s="551" t="s">
        <v>5527</v>
      </c>
      <c r="GYB5" s="551" t="s">
        <v>5528</v>
      </c>
      <c r="GYC5" s="551" t="s">
        <v>5529</v>
      </c>
      <c r="GYD5" s="551" t="s">
        <v>5530</v>
      </c>
      <c r="GYE5" s="551" t="s">
        <v>5531</v>
      </c>
      <c r="GYF5" s="551" t="s">
        <v>5532</v>
      </c>
      <c r="GYG5" s="551" t="s">
        <v>5533</v>
      </c>
      <c r="GYH5" s="551" t="s">
        <v>5534</v>
      </c>
      <c r="GYI5" s="551" t="s">
        <v>5535</v>
      </c>
      <c r="GYJ5" s="551" t="s">
        <v>5536</v>
      </c>
      <c r="GYK5" s="551" t="s">
        <v>5537</v>
      </c>
      <c r="GYL5" s="551" t="s">
        <v>5538</v>
      </c>
      <c r="GYM5" s="551" t="s">
        <v>5539</v>
      </c>
      <c r="GYN5" s="551" t="s">
        <v>5540</v>
      </c>
      <c r="GYO5" s="551" t="s">
        <v>5541</v>
      </c>
      <c r="GYP5" s="551" t="s">
        <v>5542</v>
      </c>
      <c r="GYQ5" s="551" t="s">
        <v>5543</v>
      </c>
      <c r="GYR5" s="551" t="s">
        <v>5544</v>
      </c>
      <c r="GYS5" s="551" t="s">
        <v>5545</v>
      </c>
      <c r="GYT5" s="551" t="s">
        <v>5546</v>
      </c>
      <c r="GYU5" s="551" t="s">
        <v>5547</v>
      </c>
      <c r="GYV5" s="551" t="s">
        <v>5548</v>
      </c>
      <c r="GYW5" s="551" t="s">
        <v>5549</v>
      </c>
      <c r="GYX5" s="551" t="s">
        <v>5550</v>
      </c>
      <c r="GYY5" s="551" t="s">
        <v>5551</v>
      </c>
      <c r="GYZ5" s="551" t="s">
        <v>5552</v>
      </c>
      <c r="GZA5" s="551" t="s">
        <v>5553</v>
      </c>
      <c r="GZB5" s="551" t="s">
        <v>5554</v>
      </c>
      <c r="GZC5" s="551" t="s">
        <v>5555</v>
      </c>
      <c r="GZD5" s="551" t="s">
        <v>5556</v>
      </c>
      <c r="GZE5" s="551" t="s">
        <v>5557</v>
      </c>
      <c r="GZF5" s="551" t="s">
        <v>5558</v>
      </c>
      <c r="GZG5" s="551" t="s">
        <v>5559</v>
      </c>
      <c r="GZH5" s="551" t="s">
        <v>5560</v>
      </c>
      <c r="GZI5" s="551" t="s">
        <v>5561</v>
      </c>
      <c r="GZJ5" s="551" t="s">
        <v>5562</v>
      </c>
      <c r="GZK5" s="551" t="s">
        <v>5563</v>
      </c>
      <c r="GZL5" s="551" t="s">
        <v>5564</v>
      </c>
      <c r="GZM5" s="551" t="s">
        <v>5565</v>
      </c>
      <c r="GZN5" s="551" t="s">
        <v>5566</v>
      </c>
      <c r="GZO5" s="551" t="s">
        <v>5567</v>
      </c>
      <c r="GZP5" s="551" t="s">
        <v>5568</v>
      </c>
      <c r="GZQ5" s="551" t="s">
        <v>5569</v>
      </c>
      <c r="GZR5" s="551" t="s">
        <v>5570</v>
      </c>
      <c r="GZS5" s="551" t="s">
        <v>5571</v>
      </c>
      <c r="GZT5" s="551" t="s">
        <v>5572</v>
      </c>
      <c r="GZU5" s="551" t="s">
        <v>5573</v>
      </c>
      <c r="GZV5" s="551" t="s">
        <v>5574</v>
      </c>
      <c r="GZW5" s="551" t="s">
        <v>5575</v>
      </c>
      <c r="GZX5" s="551" t="s">
        <v>5576</v>
      </c>
      <c r="GZY5" s="551" t="s">
        <v>5577</v>
      </c>
      <c r="GZZ5" s="551" t="s">
        <v>5578</v>
      </c>
      <c r="HAA5" s="551" t="s">
        <v>5579</v>
      </c>
      <c r="HAB5" s="551" t="s">
        <v>5580</v>
      </c>
      <c r="HAC5" s="551" t="s">
        <v>5581</v>
      </c>
      <c r="HAD5" s="551" t="s">
        <v>5582</v>
      </c>
      <c r="HAE5" s="551" t="s">
        <v>5583</v>
      </c>
      <c r="HAF5" s="551" t="s">
        <v>5584</v>
      </c>
      <c r="HAG5" s="551" t="s">
        <v>5585</v>
      </c>
      <c r="HAH5" s="551" t="s">
        <v>5586</v>
      </c>
      <c r="HAI5" s="551" t="s">
        <v>5587</v>
      </c>
      <c r="HAJ5" s="551" t="s">
        <v>5588</v>
      </c>
      <c r="HAK5" s="551" t="s">
        <v>5589</v>
      </c>
      <c r="HAL5" s="551" t="s">
        <v>5590</v>
      </c>
      <c r="HAM5" s="551" t="s">
        <v>5591</v>
      </c>
      <c r="HAN5" s="551" t="s">
        <v>5592</v>
      </c>
      <c r="HAO5" s="551" t="s">
        <v>5593</v>
      </c>
      <c r="HAP5" s="551" t="s">
        <v>5594</v>
      </c>
      <c r="HAQ5" s="551" t="s">
        <v>5595</v>
      </c>
      <c r="HAR5" s="551" t="s">
        <v>5596</v>
      </c>
      <c r="HAS5" s="551" t="s">
        <v>5597</v>
      </c>
      <c r="HAT5" s="551" t="s">
        <v>5598</v>
      </c>
      <c r="HAU5" s="551" t="s">
        <v>5599</v>
      </c>
      <c r="HAV5" s="551" t="s">
        <v>5600</v>
      </c>
      <c r="HAW5" s="551" t="s">
        <v>5601</v>
      </c>
      <c r="HAX5" s="551" t="s">
        <v>5602</v>
      </c>
      <c r="HAY5" s="551" t="s">
        <v>5603</v>
      </c>
      <c r="HAZ5" s="551" t="s">
        <v>5604</v>
      </c>
      <c r="HBA5" s="551" t="s">
        <v>5605</v>
      </c>
      <c r="HBB5" s="551" t="s">
        <v>5606</v>
      </c>
      <c r="HBC5" s="551" t="s">
        <v>5607</v>
      </c>
      <c r="HBD5" s="551" t="s">
        <v>5608</v>
      </c>
      <c r="HBE5" s="551" t="s">
        <v>5609</v>
      </c>
      <c r="HBF5" s="551" t="s">
        <v>5610</v>
      </c>
      <c r="HBG5" s="551" t="s">
        <v>5611</v>
      </c>
      <c r="HBH5" s="551" t="s">
        <v>5612</v>
      </c>
      <c r="HBI5" s="551" t="s">
        <v>5613</v>
      </c>
      <c r="HBJ5" s="551" t="s">
        <v>5614</v>
      </c>
      <c r="HBK5" s="551" t="s">
        <v>5615</v>
      </c>
      <c r="HBL5" s="551" t="s">
        <v>5616</v>
      </c>
      <c r="HBM5" s="551" t="s">
        <v>5617</v>
      </c>
      <c r="HBN5" s="551" t="s">
        <v>5618</v>
      </c>
      <c r="HBO5" s="551" t="s">
        <v>5619</v>
      </c>
      <c r="HBP5" s="551" t="s">
        <v>5620</v>
      </c>
      <c r="HBQ5" s="551" t="s">
        <v>5621</v>
      </c>
      <c r="HBR5" s="551" t="s">
        <v>5622</v>
      </c>
      <c r="HBS5" s="551" t="s">
        <v>5623</v>
      </c>
      <c r="HBT5" s="551" t="s">
        <v>5624</v>
      </c>
      <c r="HBU5" s="551" t="s">
        <v>5625</v>
      </c>
      <c r="HBV5" s="551" t="s">
        <v>5626</v>
      </c>
      <c r="HBW5" s="551" t="s">
        <v>5627</v>
      </c>
      <c r="HBX5" s="551" t="s">
        <v>5628</v>
      </c>
      <c r="HBY5" s="551" t="s">
        <v>5629</v>
      </c>
      <c r="HBZ5" s="551" t="s">
        <v>5630</v>
      </c>
      <c r="HCA5" s="551" t="s">
        <v>5631</v>
      </c>
      <c r="HCB5" s="551" t="s">
        <v>5632</v>
      </c>
      <c r="HCC5" s="551" t="s">
        <v>5633</v>
      </c>
      <c r="HCD5" s="551" t="s">
        <v>5634</v>
      </c>
      <c r="HCE5" s="551" t="s">
        <v>5635</v>
      </c>
      <c r="HCF5" s="551" t="s">
        <v>5636</v>
      </c>
      <c r="HCG5" s="551" t="s">
        <v>5637</v>
      </c>
      <c r="HCH5" s="551" t="s">
        <v>5638</v>
      </c>
      <c r="HCI5" s="551" t="s">
        <v>5639</v>
      </c>
      <c r="HCJ5" s="551" t="s">
        <v>5640</v>
      </c>
      <c r="HCK5" s="551" t="s">
        <v>5641</v>
      </c>
      <c r="HCL5" s="551" t="s">
        <v>5642</v>
      </c>
      <c r="HCM5" s="551" t="s">
        <v>5643</v>
      </c>
      <c r="HCN5" s="551" t="s">
        <v>5644</v>
      </c>
      <c r="HCO5" s="551" t="s">
        <v>5645</v>
      </c>
      <c r="HCP5" s="551" t="s">
        <v>5646</v>
      </c>
      <c r="HCQ5" s="551" t="s">
        <v>5647</v>
      </c>
      <c r="HCR5" s="551" t="s">
        <v>5648</v>
      </c>
      <c r="HCS5" s="551" t="s">
        <v>5649</v>
      </c>
      <c r="HCT5" s="551" t="s">
        <v>5650</v>
      </c>
      <c r="HCU5" s="551" t="s">
        <v>5651</v>
      </c>
      <c r="HCV5" s="551" t="s">
        <v>5652</v>
      </c>
      <c r="HCW5" s="551" t="s">
        <v>5653</v>
      </c>
      <c r="HCX5" s="551" t="s">
        <v>5654</v>
      </c>
      <c r="HCY5" s="551" t="s">
        <v>5655</v>
      </c>
      <c r="HCZ5" s="551" t="s">
        <v>5656</v>
      </c>
      <c r="HDA5" s="551" t="s">
        <v>5657</v>
      </c>
      <c r="HDB5" s="551" t="s">
        <v>5658</v>
      </c>
      <c r="HDC5" s="551" t="s">
        <v>5659</v>
      </c>
      <c r="HDD5" s="551" t="s">
        <v>5660</v>
      </c>
      <c r="HDE5" s="551" t="s">
        <v>5661</v>
      </c>
      <c r="HDF5" s="551" t="s">
        <v>5662</v>
      </c>
      <c r="HDG5" s="551" t="s">
        <v>5663</v>
      </c>
      <c r="HDH5" s="551" t="s">
        <v>5664</v>
      </c>
      <c r="HDI5" s="551" t="s">
        <v>5665</v>
      </c>
      <c r="HDJ5" s="551" t="s">
        <v>5666</v>
      </c>
      <c r="HDK5" s="551" t="s">
        <v>5667</v>
      </c>
      <c r="HDL5" s="551" t="s">
        <v>5668</v>
      </c>
      <c r="HDM5" s="551" t="s">
        <v>5669</v>
      </c>
      <c r="HDN5" s="551" t="s">
        <v>5670</v>
      </c>
      <c r="HDO5" s="551" t="s">
        <v>5671</v>
      </c>
      <c r="HDP5" s="551" t="s">
        <v>5672</v>
      </c>
      <c r="HDQ5" s="551" t="s">
        <v>5673</v>
      </c>
      <c r="HDR5" s="551" t="s">
        <v>5674</v>
      </c>
      <c r="HDS5" s="551" t="s">
        <v>5675</v>
      </c>
      <c r="HDT5" s="551" t="s">
        <v>5676</v>
      </c>
      <c r="HDU5" s="551" t="s">
        <v>5677</v>
      </c>
      <c r="HDV5" s="551" t="s">
        <v>5678</v>
      </c>
      <c r="HDW5" s="551" t="s">
        <v>5679</v>
      </c>
      <c r="HDX5" s="551" t="s">
        <v>5680</v>
      </c>
      <c r="HDY5" s="551" t="s">
        <v>5681</v>
      </c>
      <c r="HDZ5" s="551" t="s">
        <v>5682</v>
      </c>
      <c r="HEA5" s="551" t="s">
        <v>5683</v>
      </c>
      <c r="HEB5" s="551" t="s">
        <v>5684</v>
      </c>
      <c r="HEC5" s="551" t="s">
        <v>5685</v>
      </c>
      <c r="HED5" s="551" t="s">
        <v>5686</v>
      </c>
      <c r="HEE5" s="551" t="s">
        <v>5687</v>
      </c>
      <c r="HEF5" s="551" t="s">
        <v>5688</v>
      </c>
      <c r="HEG5" s="551" t="s">
        <v>5689</v>
      </c>
      <c r="HEH5" s="551" t="s">
        <v>5690</v>
      </c>
      <c r="HEI5" s="551" t="s">
        <v>5691</v>
      </c>
      <c r="HEJ5" s="551" t="s">
        <v>5692</v>
      </c>
      <c r="HEK5" s="551" t="s">
        <v>5693</v>
      </c>
      <c r="HEL5" s="551" t="s">
        <v>5694</v>
      </c>
      <c r="HEM5" s="551" t="s">
        <v>5695</v>
      </c>
      <c r="HEN5" s="551" t="s">
        <v>5696</v>
      </c>
      <c r="HEO5" s="551" t="s">
        <v>5697</v>
      </c>
      <c r="HEP5" s="551" t="s">
        <v>5698</v>
      </c>
      <c r="HEQ5" s="551" t="s">
        <v>5699</v>
      </c>
      <c r="HER5" s="551" t="s">
        <v>5700</v>
      </c>
      <c r="HES5" s="551" t="s">
        <v>5701</v>
      </c>
      <c r="HET5" s="551" t="s">
        <v>5702</v>
      </c>
      <c r="HEU5" s="551" t="s">
        <v>5703</v>
      </c>
      <c r="HEV5" s="551" t="s">
        <v>5704</v>
      </c>
      <c r="HEW5" s="551" t="s">
        <v>5705</v>
      </c>
      <c r="HEX5" s="551" t="s">
        <v>5706</v>
      </c>
      <c r="HEY5" s="551" t="s">
        <v>5707</v>
      </c>
      <c r="HEZ5" s="551" t="s">
        <v>5708</v>
      </c>
      <c r="HFA5" s="551" t="s">
        <v>5709</v>
      </c>
      <c r="HFB5" s="551" t="s">
        <v>5710</v>
      </c>
      <c r="HFC5" s="551" t="s">
        <v>5711</v>
      </c>
      <c r="HFD5" s="551" t="s">
        <v>5712</v>
      </c>
      <c r="HFE5" s="551" t="s">
        <v>5713</v>
      </c>
      <c r="HFF5" s="551" t="s">
        <v>5714</v>
      </c>
      <c r="HFG5" s="551" t="s">
        <v>5715</v>
      </c>
      <c r="HFH5" s="551" t="s">
        <v>5716</v>
      </c>
      <c r="HFI5" s="551" t="s">
        <v>5717</v>
      </c>
      <c r="HFJ5" s="551" t="s">
        <v>5718</v>
      </c>
      <c r="HFK5" s="551" t="s">
        <v>5719</v>
      </c>
      <c r="HFL5" s="551" t="s">
        <v>5720</v>
      </c>
      <c r="HFM5" s="551" t="s">
        <v>5721</v>
      </c>
      <c r="HFN5" s="551" t="s">
        <v>5722</v>
      </c>
      <c r="HFO5" s="551" t="s">
        <v>5723</v>
      </c>
      <c r="HFP5" s="551" t="s">
        <v>5724</v>
      </c>
      <c r="HFQ5" s="551" t="s">
        <v>5725</v>
      </c>
      <c r="HFR5" s="551" t="s">
        <v>5726</v>
      </c>
      <c r="HFS5" s="551" t="s">
        <v>5727</v>
      </c>
      <c r="HFT5" s="551" t="s">
        <v>5728</v>
      </c>
      <c r="HFU5" s="551" t="s">
        <v>5729</v>
      </c>
      <c r="HFV5" s="551" t="s">
        <v>5730</v>
      </c>
      <c r="HFW5" s="551" t="s">
        <v>5731</v>
      </c>
      <c r="HFX5" s="551" t="s">
        <v>5732</v>
      </c>
      <c r="HFY5" s="551" t="s">
        <v>5733</v>
      </c>
      <c r="HFZ5" s="551" t="s">
        <v>5734</v>
      </c>
      <c r="HGA5" s="551" t="s">
        <v>5735</v>
      </c>
      <c r="HGB5" s="551" t="s">
        <v>5736</v>
      </c>
      <c r="HGC5" s="551" t="s">
        <v>5737</v>
      </c>
      <c r="HGD5" s="551" t="s">
        <v>5738</v>
      </c>
      <c r="HGE5" s="551" t="s">
        <v>5739</v>
      </c>
      <c r="HGF5" s="551" t="s">
        <v>5740</v>
      </c>
      <c r="HGG5" s="551" t="s">
        <v>5741</v>
      </c>
      <c r="HGH5" s="551" t="s">
        <v>5742</v>
      </c>
      <c r="HGI5" s="551" t="s">
        <v>5743</v>
      </c>
      <c r="HGJ5" s="551" t="s">
        <v>5744</v>
      </c>
      <c r="HGK5" s="551" t="s">
        <v>5745</v>
      </c>
      <c r="HGL5" s="551" t="s">
        <v>5746</v>
      </c>
      <c r="HGM5" s="551" t="s">
        <v>5747</v>
      </c>
      <c r="HGN5" s="551" t="s">
        <v>5748</v>
      </c>
      <c r="HGO5" s="551" t="s">
        <v>5749</v>
      </c>
      <c r="HGP5" s="551" t="s">
        <v>5750</v>
      </c>
      <c r="HGQ5" s="551" t="s">
        <v>5751</v>
      </c>
      <c r="HGR5" s="551" t="s">
        <v>5752</v>
      </c>
      <c r="HGS5" s="551" t="s">
        <v>5753</v>
      </c>
      <c r="HGT5" s="551" t="s">
        <v>5754</v>
      </c>
      <c r="HGU5" s="551" t="s">
        <v>5755</v>
      </c>
      <c r="HGV5" s="551" t="s">
        <v>5756</v>
      </c>
      <c r="HGW5" s="551" t="s">
        <v>5757</v>
      </c>
      <c r="HGX5" s="551" t="s">
        <v>5758</v>
      </c>
      <c r="HGY5" s="551" t="s">
        <v>5759</v>
      </c>
      <c r="HGZ5" s="551" t="s">
        <v>5760</v>
      </c>
      <c r="HHA5" s="551" t="s">
        <v>5761</v>
      </c>
      <c r="HHB5" s="551" t="s">
        <v>5762</v>
      </c>
      <c r="HHC5" s="551" t="s">
        <v>5763</v>
      </c>
      <c r="HHD5" s="551" t="s">
        <v>5764</v>
      </c>
      <c r="HHE5" s="551" t="s">
        <v>5765</v>
      </c>
      <c r="HHF5" s="551" t="s">
        <v>5766</v>
      </c>
      <c r="HHG5" s="551" t="s">
        <v>5767</v>
      </c>
      <c r="HHH5" s="551" t="s">
        <v>5768</v>
      </c>
      <c r="HHI5" s="551" t="s">
        <v>5769</v>
      </c>
      <c r="HHJ5" s="551" t="s">
        <v>5770</v>
      </c>
      <c r="HHK5" s="551" t="s">
        <v>5771</v>
      </c>
      <c r="HHL5" s="551" t="s">
        <v>5772</v>
      </c>
      <c r="HHM5" s="551" t="s">
        <v>5773</v>
      </c>
      <c r="HHN5" s="551" t="s">
        <v>5774</v>
      </c>
      <c r="HHO5" s="551" t="s">
        <v>5775</v>
      </c>
      <c r="HHP5" s="551" t="s">
        <v>5776</v>
      </c>
      <c r="HHQ5" s="551" t="s">
        <v>5777</v>
      </c>
      <c r="HHR5" s="551" t="s">
        <v>5778</v>
      </c>
      <c r="HHS5" s="551" t="s">
        <v>5779</v>
      </c>
      <c r="HHT5" s="551" t="s">
        <v>5780</v>
      </c>
      <c r="HHU5" s="551" t="s">
        <v>5781</v>
      </c>
      <c r="HHV5" s="551" t="s">
        <v>5782</v>
      </c>
      <c r="HHW5" s="551" t="s">
        <v>5783</v>
      </c>
      <c r="HHX5" s="551" t="s">
        <v>5784</v>
      </c>
      <c r="HHY5" s="551" t="s">
        <v>5785</v>
      </c>
      <c r="HHZ5" s="551" t="s">
        <v>5786</v>
      </c>
      <c r="HIA5" s="551" t="s">
        <v>5787</v>
      </c>
      <c r="HIB5" s="551" t="s">
        <v>5788</v>
      </c>
      <c r="HIC5" s="551" t="s">
        <v>5789</v>
      </c>
      <c r="HID5" s="551" t="s">
        <v>5790</v>
      </c>
      <c r="HIE5" s="551" t="s">
        <v>5791</v>
      </c>
      <c r="HIF5" s="551" t="s">
        <v>5792</v>
      </c>
      <c r="HIG5" s="551" t="s">
        <v>5793</v>
      </c>
      <c r="HIH5" s="551" t="s">
        <v>5794</v>
      </c>
      <c r="HII5" s="551" t="s">
        <v>5795</v>
      </c>
      <c r="HIJ5" s="551" t="s">
        <v>5796</v>
      </c>
      <c r="HIK5" s="551" t="s">
        <v>5797</v>
      </c>
      <c r="HIL5" s="551" t="s">
        <v>5798</v>
      </c>
      <c r="HIM5" s="551" t="s">
        <v>5799</v>
      </c>
      <c r="HIN5" s="551" t="s">
        <v>5800</v>
      </c>
      <c r="HIO5" s="551" t="s">
        <v>5801</v>
      </c>
      <c r="HIP5" s="551" t="s">
        <v>5802</v>
      </c>
      <c r="HIQ5" s="551" t="s">
        <v>5803</v>
      </c>
      <c r="HIR5" s="551" t="s">
        <v>5804</v>
      </c>
      <c r="HIS5" s="551" t="s">
        <v>5805</v>
      </c>
      <c r="HIT5" s="551" t="s">
        <v>5806</v>
      </c>
      <c r="HIU5" s="551" t="s">
        <v>5807</v>
      </c>
      <c r="HIV5" s="551" t="s">
        <v>5808</v>
      </c>
      <c r="HIW5" s="551" t="s">
        <v>5809</v>
      </c>
      <c r="HIX5" s="551" t="s">
        <v>5810</v>
      </c>
      <c r="HIY5" s="551" t="s">
        <v>5811</v>
      </c>
      <c r="HIZ5" s="551" t="s">
        <v>5812</v>
      </c>
      <c r="HJA5" s="551" t="s">
        <v>5813</v>
      </c>
      <c r="HJB5" s="551" t="s">
        <v>5814</v>
      </c>
      <c r="HJC5" s="551" t="s">
        <v>5815</v>
      </c>
      <c r="HJD5" s="551" t="s">
        <v>5816</v>
      </c>
      <c r="HJE5" s="551" t="s">
        <v>5817</v>
      </c>
      <c r="HJF5" s="551" t="s">
        <v>5818</v>
      </c>
      <c r="HJG5" s="551" t="s">
        <v>5819</v>
      </c>
      <c r="HJH5" s="551" t="s">
        <v>5820</v>
      </c>
      <c r="HJI5" s="551" t="s">
        <v>5821</v>
      </c>
      <c r="HJJ5" s="551" t="s">
        <v>5822</v>
      </c>
      <c r="HJK5" s="551" t="s">
        <v>5823</v>
      </c>
      <c r="HJL5" s="551" t="s">
        <v>5824</v>
      </c>
      <c r="HJM5" s="551" t="s">
        <v>5825</v>
      </c>
      <c r="HJN5" s="551" t="s">
        <v>5826</v>
      </c>
      <c r="HJO5" s="551" t="s">
        <v>5827</v>
      </c>
      <c r="HJP5" s="551" t="s">
        <v>5828</v>
      </c>
      <c r="HJQ5" s="551" t="s">
        <v>5829</v>
      </c>
      <c r="HJR5" s="551" t="s">
        <v>5830</v>
      </c>
      <c r="HJS5" s="551" t="s">
        <v>5831</v>
      </c>
      <c r="HJT5" s="551" t="s">
        <v>5832</v>
      </c>
      <c r="HJU5" s="551" t="s">
        <v>5833</v>
      </c>
      <c r="HJV5" s="551" t="s">
        <v>5834</v>
      </c>
      <c r="HJW5" s="551" t="s">
        <v>5835</v>
      </c>
      <c r="HJX5" s="551" t="s">
        <v>5836</v>
      </c>
      <c r="HJY5" s="551" t="s">
        <v>5837</v>
      </c>
      <c r="HJZ5" s="551" t="s">
        <v>5838</v>
      </c>
      <c r="HKA5" s="551" t="s">
        <v>5839</v>
      </c>
      <c r="HKB5" s="551" t="s">
        <v>5840</v>
      </c>
      <c r="HKC5" s="551" t="s">
        <v>5841</v>
      </c>
      <c r="HKD5" s="551" t="s">
        <v>5842</v>
      </c>
      <c r="HKE5" s="551" t="s">
        <v>5843</v>
      </c>
      <c r="HKF5" s="551" t="s">
        <v>5844</v>
      </c>
      <c r="HKG5" s="551" t="s">
        <v>5845</v>
      </c>
      <c r="HKH5" s="551" t="s">
        <v>5846</v>
      </c>
      <c r="HKI5" s="551" t="s">
        <v>5847</v>
      </c>
      <c r="HKJ5" s="551" t="s">
        <v>5848</v>
      </c>
      <c r="HKK5" s="551" t="s">
        <v>5849</v>
      </c>
      <c r="HKL5" s="551" t="s">
        <v>5850</v>
      </c>
      <c r="HKM5" s="551" t="s">
        <v>5851</v>
      </c>
      <c r="HKN5" s="551" t="s">
        <v>5852</v>
      </c>
      <c r="HKO5" s="551" t="s">
        <v>5853</v>
      </c>
      <c r="HKP5" s="551" t="s">
        <v>5854</v>
      </c>
      <c r="HKQ5" s="551" t="s">
        <v>5855</v>
      </c>
      <c r="HKR5" s="551" t="s">
        <v>5856</v>
      </c>
      <c r="HKS5" s="551" t="s">
        <v>5857</v>
      </c>
      <c r="HKT5" s="551" t="s">
        <v>5858</v>
      </c>
      <c r="HKU5" s="551" t="s">
        <v>5859</v>
      </c>
      <c r="HKV5" s="551" t="s">
        <v>5860</v>
      </c>
      <c r="HKW5" s="551" t="s">
        <v>5861</v>
      </c>
      <c r="HKX5" s="551" t="s">
        <v>5862</v>
      </c>
      <c r="HKY5" s="551" t="s">
        <v>5863</v>
      </c>
      <c r="HKZ5" s="551" t="s">
        <v>5864</v>
      </c>
      <c r="HLA5" s="551" t="s">
        <v>5865</v>
      </c>
      <c r="HLB5" s="551" t="s">
        <v>5866</v>
      </c>
      <c r="HLC5" s="551" t="s">
        <v>5867</v>
      </c>
      <c r="HLD5" s="551" t="s">
        <v>5868</v>
      </c>
      <c r="HLE5" s="551" t="s">
        <v>5869</v>
      </c>
      <c r="HLF5" s="551" t="s">
        <v>5870</v>
      </c>
      <c r="HLG5" s="551" t="s">
        <v>5871</v>
      </c>
      <c r="HLH5" s="551" t="s">
        <v>5872</v>
      </c>
      <c r="HLI5" s="551" t="s">
        <v>5873</v>
      </c>
      <c r="HLJ5" s="551" t="s">
        <v>5874</v>
      </c>
      <c r="HLK5" s="551" t="s">
        <v>5875</v>
      </c>
      <c r="HLL5" s="551" t="s">
        <v>5876</v>
      </c>
      <c r="HLM5" s="551" t="s">
        <v>5877</v>
      </c>
      <c r="HLN5" s="551" t="s">
        <v>5878</v>
      </c>
      <c r="HLO5" s="551" t="s">
        <v>5879</v>
      </c>
      <c r="HLP5" s="551" t="s">
        <v>5880</v>
      </c>
      <c r="HLQ5" s="551" t="s">
        <v>5881</v>
      </c>
      <c r="HLR5" s="551" t="s">
        <v>5882</v>
      </c>
      <c r="HLS5" s="551" t="s">
        <v>5883</v>
      </c>
      <c r="HLT5" s="551" t="s">
        <v>5884</v>
      </c>
      <c r="HLU5" s="551" t="s">
        <v>5885</v>
      </c>
      <c r="HLV5" s="551" t="s">
        <v>5886</v>
      </c>
      <c r="HLW5" s="551" t="s">
        <v>5887</v>
      </c>
      <c r="HLX5" s="551" t="s">
        <v>5888</v>
      </c>
      <c r="HLY5" s="551" t="s">
        <v>5889</v>
      </c>
      <c r="HLZ5" s="551" t="s">
        <v>5890</v>
      </c>
      <c r="HMA5" s="551" t="s">
        <v>5891</v>
      </c>
      <c r="HMB5" s="551" t="s">
        <v>5892</v>
      </c>
      <c r="HMC5" s="551" t="s">
        <v>5893</v>
      </c>
      <c r="HMD5" s="551" t="s">
        <v>5894</v>
      </c>
      <c r="HME5" s="551" t="s">
        <v>5895</v>
      </c>
      <c r="HMF5" s="551" t="s">
        <v>5896</v>
      </c>
      <c r="HMG5" s="551" t="s">
        <v>5897</v>
      </c>
      <c r="HMH5" s="551" t="s">
        <v>5898</v>
      </c>
      <c r="HMI5" s="551" t="s">
        <v>5899</v>
      </c>
      <c r="HMJ5" s="551" t="s">
        <v>5900</v>
      </c>
      <c r="HMK5" s="551" t="s">
        <v>5901</v>
      </c>
      <c r="HML5" s="551" t="s">
        <v>5902</v>
      </c>
      <c r="HMM5" s="551" t="s">
        <v>5903</v>
      </c>
      <c r="HMN5" s="551" t="s">
        <v>5904</v>
      </c>
      <c r="HMO5" s="551" t="s">
        <v>5905</v>
      </c>
      <c r="HMP5" s="551" t="s">
        <v>5906</v>
      </c>
      <c r="HMQ5" s="551" t="s">
        <v>5907</v>
      </c>
      <c r="HMR5" s="551" t="s">
        <v>5908</v>
      </c>
      <c r="HMS5" s="551" t="s">
        <v>5909</v>
      </c>
      <c r="HMT5" s="551" t="s">
        <v>5910</v>
      </c>
      <c r="HMU5" s="551" t="s">
        <v>5911</v>
      </c>
      <c r="HMV5" s="551" t="s">
        <v>5912</v>
      </c>
      <c r="HMW5" s="551" t="s">
        <v>5913</v>
      </c>
      <c r="HMX5" s="551" t="s">
        <v>5914</v>
      </c>
      <c r="HMY5" s="551" t="s">
        <v>5915</v>
      </c>
      <c r="HMZ5" s="551" t="s">
        <v>5916</v>
      </c>
      <c r="HNA5" s="551" t="s">
        <v>5917</v>
      </c>
      <c r="HNB5" s="551" t="s">
        <v>5918</v>
      </c>
      <c r="HNC5" s="551" t="s">
        <v>5919</v>
      </c>
      <c r="HND5" s="551" t="s">
        <v>5920</v>
      </c>
      <c r="HNE5" s="551" t="s">
        <v>5921</v>
      </c>
      <c r="HNF5" s="551" t="s">
        <v>5922</v>
      </c>
      <c r="HNG5" s="551" t="s">
        <v>5923</v>
      </c>
      <c r="HNH5" s="551" t="s">
        <v>5924</v>
      </c>
      <c r="HNI5" s="551" t="s">
        <v>5925</v>
      </c>
      <c r="HNJ5" s="551" t="s">
        <v>5926</v>
      </c>
      <c r="HNK5" s="551" t="s">
        <v>5927</v>
      </c>
      <c r="HNL5" s="551" t="s">
        <v>5928</v>
      </c>
      <c r="HNM5" s="551" t="s">
        <v>5929</v>
      </c>
      <c r="HNN5" s="551" t="s">
        <v>5930</v>
      </c>
      <c r="HNO5" s="551" t="s">
        <v>5931</v>
      </c>
      <c r="HNP5" s="551" t="s">
        <v>5932</v>
      </c>
      <c r="HNQ5" s="551" t="s">
        <v>5933</v>
      </c>
      <c r="HNR5" s="551" t="s">
        <v>5934</v>
      </c>
      <c r="HNS5" s="551" t="s">
        <v>5935</v>
      </c>
      <c r="HNT5" s="551" t="s">
        <v>5936</v>
      </c>
      <c r="HNU5" s="551" t="s">
        <v>5937</v>
      </c>
      <c r="HNV5" s="551" t="s">
        <v>5938</v>
      </c>
      <c r="HNW5" s="551" t="s">
        <v>5939</v>
      </c>
      <c r="HNX5" s="551" t="s">
        <v>5940</v>
      </c>
      <c r="HNY5" s="551" t="s">
        <v>5941</v>
      </c>
      <c r="HNZ5" s="551" t="s">
        <v>5942</v>
      </c>
      <c r="HOA5" s="551" t="s">
        <v>5943</v>
      </c>
      <c r="HOB5" s="551" t="s">
        <v>5944</v>
      </c>
      <c r="HOC5" s="551" t="s">
        <v>5945</v>
      </c>
      <c r="HOD5" s="551" t="s">
        <v>5946</v>
      </c>
      <c r="HOE5" s="551" t="s">
        <v>5947</v>
      </c>
      <c r="HOF5" s="551" t="s">
        <v>5948</v>
      </c>
      <c r="HOG5" s="551" t="s">
        <v>5949</v>
      </c>
      <c r="HOH5" s="551" t="s">
        <v>5950</v>
      </c>
      <c r="HOI5" s="551" t="s">
        <v>5951</v>
      </c>
      <c r="HOJ5" s="551" t="s">
        <v>5952</v>
      </c>
      <c r="HOK5" s="551" t="s">
        <v>5953</v>
      </c>
      <c r="HOL5" s="551" t="s">
        <v>5954</v>
      </c>
      <c r="HOM5" s="551" t="s">
        <v>5955</v>
      </c>
      <c r="HON5" s="551" t="s">
        <v>5956</v>
      </c>
      <c r="HOO5" s="551" t="s">
        <v>5957</v>
      </c>
      <c r="HOP5" s="551" t="s">
        <v>5958</v>
      </c>
      <c r="HOQ5" s="551" t="s">
        <v>5959</v>
      </c>
      <c r="HOR5" s="551" t="s">
        <v>5960</v>
      </c>
      <c r="HOS5" s="551" t="s">
        <v>5961</v>
      </c>
      <c r="HOT5" s="551" t="s">
        <v>5962</v>
      </c>
      <c r="HOU5" s="551" t="s">
        <v>5963</v>
      </c>
      <c r="HOV5" s="551" t="s">
        <v>5964</v>
      </c>
      <c r="HOW5" s="551" t="s">
        <v>5965</v>
      </c>
      <c r="HOX5" s="551" t="s">
        <v>5966</v>
      </c>
      <c r="HOY5" s="551" t="s">
        <v>5967</v>
      </c>
      <c r="HOZ5" s="551" t="s">
        <v>5968</v>
      </c>
      <c r="HPA5" s="551" t="s">
        <v>5969</v>
      </c>
      <c r="HPB5" s="551" t="s">
        <v>5970</v>
      </c>
      <c r="HPC5" s="551" t="s">
        <v>5971</v>
      </c>
      <c r="HPD5" s="551" t="s">
        <v>5972</v>
      </c>
      <c r="HPE5" s="551" t="s">
        <v>5973</v>
      </c>
      <c r="HPF5" s="551" t="s">
        <v>5974</v>
      </c>
      <c r="HPG5" s="551" t="s">
        <v>5975</v>
      </c>
      <c r="HPH5" s="551" t="s">
        <v>5976</v>
      </c>
      <c r="HPI5" s="551" t="s">
        <v>5977</v>
      </c>
      <c r="HPJ5" s="551" t="s">
        <v>5978</v>
      </c>
      <c r="HPK5" s="551" t="s">
        <v>5979</v>
      </c>
      <c r="HPL5" s="551" t="s">
        <v>5980</v>
      </c>
      <c r="HPM5" s="551" t="s">
        <v>5981</v>
      </c>
      <c r="HPN5" s="551" t="s">
        <v>5982</v>
      </c>
      <c r="HPO5" s="551" t="s">
        <v>5983</v>
      </c>
      <c r="HPP5" s="551" t="s">
        <v>5984</v>
      </c>
      <c r="HPQ5" s="551" t="s">
        <v>5985</v>
      </c>
      <c r="HPR5" s="551" t="s">
        <v>5986</v>
      </c>
      <c r="HPS5" s="551" t="s">
        <v>5987</v>
      </c>
      <c r="HPT5" s="551" t="s">
        <v>5988</v>
      </c>
      <c r="HPU5" s="551" t="s">
        <v>5989</v>
      </c>
      <c r="HPV5" s="551" t="s">
        <v>5990</v>
      </c>
      <c r="HPW5" s="551" t="s">
        <v>5991</v>
      </c>
      <c r="HPX5" s="551" t="s">
        <v>5992</v>
      </c>
      <c r="HPY5" s="551" t="s">
        <v>5993</v>
      </c>
      <c r="HPZ5" s="551" t="s">
        <v>5994</v>
      </c>
      <c r="HQA5" s="551" t="s">
        <v>5995</v>
      </c>
      <c r="HQB5" s="551" t="s">
        <v>5996</v>
      </c>
      <c r="HQC5" s="551" t="s">
        <v>5997</v>
      </c>
      <c r="HQD5" s="551" t="s">
        <v>5998</v>
      </c>
      <c r="HQE5" s="551" t="s">
        <v>5999</v>
      </c>
      <c r="HQF5" s="551" t="s">
        <v>6000</v>
      </c>
      <c r="HQG5" s="551" t="s">
        <v>6001</v>
      </c>
      <c r="HQH5" s="551" t="s">
        <v>6002</v>
      </c>
      <c r="HQI5" s="551" t="s">
        <v>6003</v>
      </c>
      <c r="HQJ5" s="551" t="s">
        <v>6004</v>
      </c>
      <c r="HQK5" s="551" t="s">
        <v>6005</v>
      </c>
      <c r="HQL5" s="551" t="s">
        <v>6006</v>
      </c>
      <c r="HQM5" s="551" t="s">
        <v>6007</v>
      </c>
      <c r="HQN5" s="551" t="s">
        <v>6008</v>
      </c>
      <c r="HQO5" s="551" t="s">
        <v>6009</v>
      </c>
      <c r="HQP5" s="551" t="s">
        <v>6010</v>
      </c>
      <c r="HQQ5" s="551" t="s">
        <v>6011</v>
      </c>
      <c r="HQR5" s="551" t="s">
        <v>6012</v>
      </c>
      <c r="HQS5" s="551" t="s">
        <v>6013</v>
      </c>
      <c r="HQT5" s="551" t="s">
        <v>6014</v>
      </c>
      <c r="HQU5" s="551" t="s">
        <v>6015</v>
      </c>
      <c r="HQV5" s="551" t="s">
        <v>6016</v>
      </c>
      <c r="HQW5" s="551" t="s">
        <v>6017</v>
      </c>
      <c r="HQX5" s="551" t="s">
        <v>6018</v>
      </c>
      <c r="HQY5" s="551" t="s">
        <v>6019</v>
      </c>
      <c r="HQZ5" s="551" t="s">
        <v>6020</v>
      </c>
      <c r="HRA5" s="551" t="s">
        <v>6021</v>
      </c>
      <c r="HRB5" s="551" t="s">
        <v>6022</v>
      </c>
      <c r="HRC5" s="551" t="s">
        <v>6023</v>
      </c>
      <c r="HRD5" s="551" t="s">
        <v>6024</v>
      </c>
      <c r="HRE5" s="551" t="s">
        <v>6025</v>
      </c>
      <c r="HRF5" s="551" t="s">
        <v>6026</v>
      </c>
      <c r="HRG5" s="551" t="s">
        <v>6027</v>
      </c>
      <c r="HRH5" s="551" t="s">
        <v>6028</v>
      </c>
      <c r="HRI5" s="551" t="s">
        <v>6029</v>
      </c>
      <c r="HRJ5" s="551" t="s">
        <v>6030</v>
      </c>
      <c r="HRK5" s="551" t="s">
        <v>6031</v>
      </c>
      <c r="HRL5" s="551" t="s">
        <v>6032</v>
      </c>
      <c r="HRM5" s="551" t="s">
        <v>6033</v>
      </c>
      <c r="HRN5" s="551" t="s">
        <v>6034</v>
      </c>
      <c r="HRO5" s="551" t="s">
        <v>6035</v>
      </c>
      <c r="HRP5" s="551" t="s">
        <v>6036</v>
      </c>
      <c r="HRQ5" s="551" t="s">
        <v>6037</v>
      </c>
      <c r="HRR5" s="551" t="s">
        <v>6038</v>
      </c>
      <c r="HRS5" s="551" t="s">
        <v>6039</v>
      </c>
      <c r="HRT5" s="551" t="s">
        <v>6040</v>
      </c>
      <c r="HRU5" s="551" t="s">
        <v>6041</v>
      </c>
      <c r="HRV5" s="551" t="s">
        <v>6042</v>
      </c>
      <c r="HRW5" s="551" t="s">
        <v>6043</v>
      </c>
      <c r="HRX5" s="551" t="s">
        <v>6044</v>
      </c>
      <c r="HRY5" s="551" t="s">
        <v>6045</v>
      </c>
      <c r="HRZ5" s="551" t="s">
        <v>6046</v>
      </c>
      <c r="HSA5" s="551" t="s">
        <v>6047</v>
      </c>
      <c r="HSB5" s="551" t="s">
        <v>6048</v>
      </c>
      <c r="HSC5" s="551" t="s">
        <v>6049</v>
      </c>
      <c r="HSD5" s="551" t="s">
        <v>6050</v>
      </c>
      <c r="HSE5" s="551" t="s">
        <v>6051</v>
      </c>
      <c r="HSF5" s="551" t="s">
        <v>6052</v>
      </c>
      <c r="HSG5" s="551" t="s">
        <v>6053</v>
      </c>
      <c r="HSH5" s="551" t="s">
        <v>6054</v>
      </c>
      <c r="HSI5" s="551" t="s">
        <v>6055</v>
      </c>
      <c r="HSJ5" s="551" t="s">
        <v>6056</v>
      </c>
      <c r="HSK5" s="551" t="s">
        <v>6057</v>
      </c>
      <c r="HSL5" s="551" t="s">
        <v>6058</v>
      </c>
      <c r="HSM5" s="551" t="s">
        <v>6059</v>
      </c>
      <c r="HSN5" s="551" t="s">
        <v>6060</v>
      </c>
      <c r="HSO5" s="551" t="s">
        <v>6061</v>
      </c>
      <c r="HSP5" s="551" t="s">
        <v>6062</v>
      </c>
      <c r="HSQ5" s="551" t="s">
        <v>6063</v>
      </c>
      <c r="HSR5" s="551" t="s">
        <v>6064</v>
      </c>
      <c r="HSS5" s="551" t="s">
        <v>6065</v>
      </c>
      <c r="HST5" s="551" t="s">
        <v>6066</v>
      </c>
      <c r="HSU5" s="551" t="s">
        <v>6067</v>
      </c>
      <c r="HSV5" s="551" t="s">
        <v>6068</v>
      </c>
      <c r="HSW5" s="551" t="s">
        <v>6069</v>
      </c>
      <c r="HSX5" s="551" t="s">
        <v>6070</v>
      </c>
      <c r="HSY5" s="551" t="s">
        <v>6071</v>
      </c>
      <c r="HSZ5" s="551" t="s">
        <v>6072</v>
      </c>
      <c r="HTA5" s="551" t="s">
        <v>6073</v>
      </c>
      <c r="HTB5" s="551" t="s">
        <v>6074</v>
      </c>
      <c r="HTC5" s="551" t="s">
        <v>6075</v>
      </c>
      <c r="HTD5" s="551" t="s">
        <v>6076</v>
      </c>
      <c r="HTE5" s="551" t="s">
        <v>6077</v>
      </c>
      <c r="HTF5" s="551" t="s">
        <v>6078</v>
      </c>
      <c r="HTG5" s="551" t="s">
        <v>6079</v>
      </c>
      <c r="HTH5" s="551" t="s">
        <v>6080</v>
      </c>
      <c r="HTI5" s="551" t="s">
        <v>6081</v>
      </c>
      <c r="HTJ5" s="551" t="s">
        <v>6082</v>
      </c>
      <c r="HTK5" s="551" t="s">
        <v>6083</v>
      </c>
      <c r="HTL5" s="551" t="s">
        <v>6084</v>
      </c>
      <c r="HTM5" s="551" t="s">
        <v>6085</v>
      </c>
      <c r="HTN5" s="551" t="s">
        <v>6086</v>
      </c>
      <c r="HTO5" s="551" t="s">
        <v>6087</v>
      </c>
      <c r="HTP5" s="551" t="s">
        <v>6088</v>
      </c>
      <c r="HTQ5" s="551" t="s">
        <v>6089</v>
      </c>
      <c r="HTR5" s="551" t="s">
        <v>6090</v>
      </c>
      <c r="HTS5" s="551" t="s">
        <v>6091</v>
      </c>
      <c r="HTT5" s="551" t="s">
        <v>6092</v>
      </c>
      <c r="HTU5" s="551" t="s">
        <v>6093</v>
      </c>
      <c r="HTV5" s="551" t="s">
        <v>6094</v>
      </c>
      <c r="HTW5" s="551" t="s">
        <v>6095</v>
      </c>
      <c r="HTX5" s="551" t="s">
        <v>6096</v>
      </c>
      <c r="HTY5" s="551" t="s">
        <v>6097</v>
      </c>
      <c r="HTZ5" s="551" t="s">
        <v>6098</v>
      </c>
      <c r="HUA5" s="551" t="s">
        <v>6099</v>
      </c>
      <c r="HUB5" s="551" t="s">
        <v>6100</v>
      </c>
      <c r="HUC5" s="551" t="s">
        <v>6101</v>
      </c>
      <c r="HUD5" s="551" t="s">
        <v>6102</v>
      </c>
      <c r="HUE5" s="551" t="s">
        <v>6103</v>
      </c>
      <c r="HUF5" s="551" t="s">
        <v>6104</v>
      </c>
      <c r="HUG5" s="551" t="s">
        <v>6105</v>
      </c>
      <c r="HUH5" s="551" t="s">
        <v>6106</v>
      </c>
      <c r="HUI5" s="551" t="s">
        <v>6107</v>
      </c>
      <c r="HUJ5" s="551" t="s">
        <v>6108</v>
      </c>
      <c r="HUK5" s="551" t="s">
        <v>6109</v>
      </c>
      <c r="HUL5" s="551" t="s">
        <v>6110</v>
      </c>
      <c r="HUM5" s="551" t="s">
        <v>6111</v>
      </c>
      <c r="HUN5" s="551" t="s">
        <v>6112</v>
      </c>
      <c r="HUO5" s="551" t="s">
        <v>6113</v>
      </c>
      <c r="HUP5" s="551" t="s">
        <v>6114</v>
      </c>
      <c r="HUQ5" s="551" t="s">
        <v>6115</v>
      </c>
      <c r="HUR5" s="551" t="s">
        <v>6116</v>
      </c>
      <c r="HUS5" s="551" t="s">
        <v>6117</v>
      </c>
      <c r="HUT5" s="551" t="s">
        <v>6118</v>
      </c>
      <c r="HUU5" s="551" t="s">
        <v>6119</v>
      </c>
      <c r="HUV5" s="551" t="s">
        <v>6120</v>
      </c>
      <c r="HUW5" s="551" t="s">
        <v>6121</v>
      </c>
      <c r="HUX5" s="551" t="s">
        <v>6122</v>
      </c>
      <c r="HUY5" s="551" t="s">
        <v>6123</v>
      </c>
      <c r="HUZ5" s="551" t="s">
        <v>6124</v>
      </c>
      <c r="HVA5" s="551" t="s">
        <v>6125</v>
      </c>
      <c r="HVB5" s="551" t="s">
        <v>6126</v>
      </c>
      <c r="HVC5" s="551" t="s">
        <v>6127</v>
      </c>
      <c r="HVD5" s="551" t="s">
        <v>6128</v>
      </c>
      <c r="HVE5" s="551" t="s">
        <v>6129</v>
      </c>
      <c r="HVF5" s="551" t="s">
        <v>6130</v>
      </c>
      <c r="HVG5" s="551" t="s">
        <v>6131</v>
      </c>
      <c r="HVH5" s="551" t="s">
        <v>6132</v>
      </c>
      <c r="HVI5" s="551" t="s">
        <v>6133</v>
      </c>
      <c r="HVJ5" s="551" t="s">
        <v>6134</v>
      </c>
      <c r="HVK5" s="551" t="s">
        <v>6135</v>
      </c>
      <c r="HVL5" s="551" t="s">
        <v>6136</v>
      </c>
      <c r="HVM5" s="551" t="s">
        <v>6137</v>
      </c>
      <c r="HVN5" s="551" t="s">
        <v>6138</v>
      </c>
      <c r="HVO5" s="551" t="s">
        <v>6139</v>
      </c>
      <c r="HVP5" s="551" t="s">
        <v>6140</v>
      </c>
      <c r="HVQ5" s="551" t="s">
        <v>6141</v>
      </c>
      <c r="HVR5" s="551" t="s">
        <v>6142</v>
      </c>
      <c r="HVS5" s="551" t="s">
        <v>6143</v>
      </c>
      <c r="HVT5" s="551" t="s">
        <v>6144</v>
      </c>
      <c r="HVU5" s="551" t="s">
        <v>6145</v>
      </c>
      <c r="HVV5" s="551" t="s">
        <v>6146</v>
      </c>
      <c r="HVW5" s="551" t="s">
        <v>6147</v>
      </c>
      <c r="HVX5" s="551" t="s">
        <v>6148</v>
      </c>
      <c r="HVY5" s="551" t="s">
        <v>6149</v>
      </c>
      <c r="HVZ5" s="551" t="s">
        <v>6150</v>
      </c>
      <c r="HWA5" s="551" t="s">
        <v>6151</v>
      </c>
      <c r="HWB5" s="551" t="s">
        <v>6152</v>
      </c>
      <c r="HWC5" s="551" t="s">
        <v>6153</v>
      </c>
      <c r="HWD5" s="551" t="s">
        <v>6154</v>
      </c>
      <c r="HWE5" s="551" t="s">
        <v>6155</v>
      </c>
      <c r="HWF5" s="551" t="s">
        <v>6156</v>
      </c>
      <c r="HWG5" s="551" t="s">
        <v>6157</v>
      </c>
      <c r="HWH5" s="551" t="s">
        <v>6158</v>
      </c>
      <c r="HWI5" s="551" t="s">
        <v>6159</v>
      </c>
      <c r="HWJ5" s="551" t="s">
        <v>6160</v>
      </c>
      <c r="HWK5" s="551" t="s">
        <v>6161</v>
      </c>
      <c r="HWL5" s="551" t="s">
        <v>6162</v>
      </c>
      <c r="HWM5" s="551" t="s">
        <v>6163</v>
      </c>
      <c r="HWN5" s="551" t="s">
        <v>6164</v>
      </c>
      <c r="HWO5" s="551" t="s">
        <v>6165</v>
      </c>
      <c r="HWP5" s="551" t="s">
        <v>6166</v>
      </c>
      <c r="HWQ5" s="551" t="s">
        <v>6167</v>
      </c>
      <c r="HWR5" s="551" t="s">
        <v>6168</v>
      </c>
      <c r="HWS5" s="551" t="s">
        <v>6169</v>
      </c>
      <c r="HWT5" s="551" t="s">
        <v>6170</v>
      </c>
      <c r="HWU5" s="551" t="s">
        <v>6171</v>
      </c>
      <c r="HWV5" s="551" t="s">
        <v>6172</v>
      </c>
      <c r="HWW5" s="551" t="s">
        <v>6173</v>
      </c>
      <c r="HWX5" s="551" t="s">
        <v>6174</v>
      </c>
      <c r="HWY5" s="551" t="s">
        <v>6175</v>
      </c>
      <c r="HWZ5" s="551" t="s">
        <v>6176</v>
      </c>
      <c r="HXA5" s="551" t="s">
        <v>6177</v>
      </c>
      <c r="HXB5" s="551" t="s">
        <v>6178</v>
      </c>
      <c r="HXC5" s="551" t="s">
        <v>6179</v>
      </c>
      <c r="HXD5" s="551" t="s">
        <v>6180</v>
      </c>
      <c r="HXE5" s="551" t="s">
        <v>6181</v>
      </c>
      <c r="HXF5" s="551" t="s">
        <v>6182</v>
      </c>
      <c r="HXG5" s="551" t="s">
        <v>6183</v>
      </c>
      <c r="HXH5" s="551" t="s">
        <v>6184</v>
      </c>
      <c r="HXI5" s="551" t="s">
        <v>6185</v>
      </c>
      <c r="HXJ5" s="551" t="s">
        <v>6186</v>
      </c>
      <c r="HXK5" s="551" t="s">
        <v>6187</v>
      </c>
      <c r="HXL5" s="551" t="s">
        <v>6188</v>
      </c>
      <c r="HXM5" s="551" t="s">
        <v>6189</v>
      </c>
      <c r="HXN5" s="551" t="s">
        <v>6190</v>
      </c>
      <c r="HXO5" s="551" t="s">
        <v>6191</v>
      </c>
      <c r="HXP5" s="551" t="s">
        <v>6192</v>
      </c>
      <c r="HXQ5" s="551" t="s">
        <v>6193</v>
      </c>
      <c r="HXR5" s="551" t="s">
        <v>6194</v>
      </c>
      <c r="HXS5" s="551" t="s">
        <v>6195</v>
      </c>
      <c r="HXT5" s="551" t="s">
        <v>6196</v>
      </c>
      <c r="HXU5" s="551" t="s">
        <v>6197</v>
      </c>
      <c r="HXV5" s="551" t="s">
        <v>6198</v>
      </c>
      <c r="HXW5" s="551" t="s">
        <v>6199</v>
      </c>
      <c r="HXX5" s="551" t="s">
        <v>6200</v>
      </c>
      <c r="HXY5" s="551" t="s">
        <v>6201</v>
      </c>
      <c r="HXZ5" s="551" t="s">
        <v>6202</v>
      </c>
      <c r="HYA5" s="551" t="s">
        <v>6203</v>
      </c>
      <c r="HYB5" s="551" t="s">
        <v>6204</v>
      </c>
      <c r="HYC5" s="551" t="s">
        <v>6205</v>
      </c>
      <c r="HYD5" s="551" t="s">
        <v>6206</v>
      </c>
      <c r="HYE5" s="551" t="s">
        <v>6207</v>
      </c>
      <c r="HYF5" s="551" t="s">
        <v>6208</v>
      </c>
      <c r="HYG5" s="551" t="s">
        <v>6209</v>
      </c>
      <c r="HYH5" s="551" t="s">
        <v>6210</v>
      </c>
      <c r="HYI5" s="551" t="s">
        <v>6211</v>
      </c>
      <c r="HYJ5" s="551" t="s">
        <v>6212</v>
      </c>
      <c r="HYK5" s="551" t="s">
        <v>6213</v>
      </c>
      <c r="HYL5" s="551" t="s">
        <v>6214</v>
      </c>
      <c r="HYM5" s="551" t="s">
        <v>6215</v>
      </c>
      <c r="HYN5" s="551" t="s">
        <v>6216</v>
      </c>
      <c r="HYO5" s="551" t="s">
        <v>6217</v>
      </c>
      <c r="HYP5" s="551" t="s">
        <v>6218</v>
      </c>
      <c r="HYQ5" s="551" t="s">
        <v>6219</v>
      </c>
      <c r="HYR5" s="551" t="s">
        <v>6220</v>
      </c>
      <c r="HYS5" s="551" t="s">
        <v>6221</v>
      </c>
      <c r="HYT5" s="551" t="s">
        <v>6222</v>
      </c>
      <c r="HYU5" s="551" t="s">
        <v>6223</v>
      </c>
      <c r="HYV5" s="551" t="s">
        <v>6224</v>
      </c>
      <c r="HYW5" s="551" t="s">
        <v>6225</v>
      </c>
      <c r="HYX5" s="551" t="s">
        <v>6226</v>
      </c>
      <c r="HYY5" s="551" t="s">
        <v>6227</v>
      </c>
      <c r="HYZ5" s="551" t="s">
        <v>6228</v>
      </c>
      <c r="HZA5" s="551" t="s">
        <v>6229</v>
      </c>
      <c r="HZB5" s="551" t="s">
        <v>6230</v>
      </c>
      <c r="HZC5" s="551" t="s">
        <v>6231</v>
      </c>
      <c r="HZD5" s="551" t="s">
        <v>6232</v>
      </c>
      <c r="HZE5" s="551" t="s">
        <v>6233</v>
      </c>
      <c r="HZF5" s="551" t="s">
        <v>6234</v>
      </c>
      <c r="HZG5" s="551" t="s">
        <v>6235</v>
      </c>
      <c r="HZH5" s="551" t="s">
        <v>6236</v>
      </c>
      <c r="HZI5" s="551" t="s">
        <v>6237</v>
      </c>
      <c r="HZJ5" s="551" t="s">
        <v>6238</v>
      </c>
      <c r="HZK5" s="551" t="s">
        <v>6239</v>
      </c>
      <c r="HZL5" s="551" t="s">
        <v>6240</v>
      </c>
      <c r="HZM5" s="551" t="s">
        <v>6241</v>
      </c>
      <c r="HZN5" s="551" t="s">
        <v>6242</v>
      </c>
      <c r="HZO5" s="551" t="s">
        <v>6243</v>
      </c>
      <c r="HZP5" s="551" t="s">
        <v>6244</v>
      </c>
      <c r="HZQ5" s="551" t="s">
        <v>6245</v>
      </c>
      <c r="HZR5" s="551" t="s">
        <v>6246</v>
      </c>
      <c r="HZS5" s="551" t="s">
        <v>6247</v>
      </c>
      <c r="HZT5" s="551" t="s">
        <v>6248</v>
      </c>
      <c r="HZU5" s="551" t="s">
        <v>6249</v>
      </c>
      <c r="HZV5" s="551" t="s">
        <v>6250</v>
      </c>
      <c r="HZW5" s="551" t="s">
        <v>6251</v>
      </c>
      <c r="HZX5" s="551" t="s">
        <v>6252</v>
      </c>
      <c r="HZY5" s="551" t="s">
        <v>6253</v>
      </c>
      <c r="HZZ5" s="551" t="s">
        <v>6254</v>
      </c>
      <c r="IAA5" s="551" t="s">
        <v>6255</v>
      </c>
      <c r="IAB5" s="551" t="s">
        <v>6256</v>
      </c>
      <c r="IAC5" s="551" t="s">
        <v>6257</v>
      </c>
      <c r="IAD5" s="551" t="s">
        <v>6258</v>
      </c>
      <c r="IAE5" s="551" t="s">
        <v>6259</v>
      </c>
      <c r="IAF5" s="551" t="s">
        <v>6260</v>
      </c>
      <c r="IAG5" s="551" t="s">
        <v>6261</v>
      </c>
      <c r="IAH5" s="551" t="s">
        <v>6262</v>
      </c>
      <c r="IAI5" s="551" t="s">
        <v>6263</v>
      </c>
      <c r="IAJ5" s="551" t="s">
        <v>6264</v>
      </c>
      <c r="IAK5" s="551" t="s">
        <v>6265</v>
      </c>
      <c r="IAL5" s="551" t="s">
        <v>6266</v>
      </c>
      <c r="IAM5" s="551" t="s">
        <v>6267</v>
      </c>
      <c r="IAN5" s="551" t="s">
        <v>6268</v>
      </c>
      <c r="IAO5" s="551" t="s">
        <v>6269</v>
      </c>
      <c r="IAP5" s="551" t="s">
        <v>6270</v>
      </c>
      <c r="IAQ5" s="551" t="s">
        <v>6271</v>
      </c>
      <c r="IAR5" s="551" t="s">
        <v>6272</v>
      </c>
      <c r="IAS5" s="551" t="s">
        <v>6273</v>
      </c>
      <c r="IAT5" s="551" t="s">
        <v>6274</v>
      </c>
      <c r="IAU5" s="551" t="s">
        <v>6275</v>
      </c>
      <c r="IAV5" s="551" t="s">
        <v>6276</v>
      </c>
      <c r="IAW5" s="551" t="s">
        <v>6277</v>
      </c>
      <c r="IAX5" s="551" t="s">
        <v>6278</v>
      </c>
      <c r="IAY5" s="551" t="s">
        <v>6279</v>
      </c>
      <c r="IAZ5" s="551" t="s">
        <v>6280</v>
      </c>
      <c r="IBA5" s="551" t="s">
        <v>6281</v>
      </c>
      <c r="IBB5" s="551" t="s">
        <v>6282</v>
      </c>
      <c r="IBC5" s="551" t="s">
        <v>6283</v>
      </c>
      <c r="IBD5" s="551" t="s">
        <v>6284</v>
      </c>
      <c r="IBE5" s="551" t="s">
        <v>6285</v>
      </c>
      <c r="IBF5" s="551" t="s">
        <v>6286</v>
      </c>
      <c r="IBG5" s="551" t="s">
        <v>6287</v>
      </c>
      <c r="IBH5" s="551" t="s">
        <v>6288</v>
      </c>
      <c r="IBI5" s="551" t="s">
        <v>6289</v>
      </c>
      <c r="IBJ5" s="551" t="s">
        <v>6290</v>
      </c>
      <c r="IBK5" s="551" t="s">
        <v>6291</v>
      </c>
      <c r="IBL5" s="551" t="s">
        <v>6292</v>
      </c>
      <c r="IBM5" s="551" t="s">
        <v>6293</v>
      </c>
      <c r="IBN5" s="551" t="s">
        <v>6294</v>
      </c>
      <c r="IBO5" s="551" t="s">
        <v>6295</v>
      </c>
      <c r="IBP5" s="551" t="s">
        <v>6296</v>
      </c>
      <c r="IBQ5" s="551" t="s">
        <v>6297</v>
      </c>
      <c r="IBR5" s="551" t="s">
        <v>6298</v>
      </c>
      <c r="IBS5" s="551" t="s">
        <v>6299</v>
      </c>
      <c r="IBT5" s="551" t="s">
        <v>6300</v>
      </c>
      <c r="IBU5" s="551" t="s">
        <v>6301</v>
      </c>
      <c r="IBV5" s="551" t="s">
        <v>6302</v>
      </c>
      <c r="IBW5" s="551" t="s">
        <v>6303</v>
      </c>
      <c r="IBX5" s="551" t="s">
        <v>6304</v>
      </c>
      <c r="IBY5" s="551" t="s">
        <v>6305</v>
      </c>
      <c r="IBZ5" s="551" t="s">
        <v>6306</v>
      </c>
      <c r="ICA5" s="551" t="s">
        <v>6307</v>
      </c>
      <c r="ICB5" s="551" t="s">
        <v>6308</v>
      </c>
      <c r="ICC5" s="551" t="s">
        <v>6309</v>
      </c>
      <c r="ICD5" s="551" t="s">
        <v>6310</v>
      </c>
      <c r="ICE5" s="551" t="s">
        <v>6311</v>
      </c>
      <c r="ICF5" s="551" t="s">
        <v>6312</v>
      </c>
      <c r="ICG5" s="551" t="s">
        <v>6313</v>
      </c>
      <c r="ICH5" s="551" t="s">
        <v>6314</v>
      </c>
      <c r="ICI5" s="551" t="s">
        <v>6315</v>
      </c>
      <c r="ICJ5" s="551" t="s">
        <v>6316</v>
      </c>
      <c r="ICK5" s="551" t="s">
        <v>6317</v>
      </c>
      <c r="ICL5" s="551" t="s">
        <v>6318</v>
      </c>
      <c r="ICM5" s="551" t="s">
        <v>6319</v>
      </c>
      <c r="ICN5" s="551" t="s">
        <v>6320</v>
      </c>
      <c r="ICO5" s="551" t="s">
        <v>6321</v>
      </c>
      <c r="ICP5" s="551" t="s">
        <v>6322</v>
      </c>
      <c r="ICQ5" s="551" t="s">
        <v>6323</v>
      </c>
      <c r="ICR5" s="551" t="s">
        <v>6324</v>
      </c>
      <c r="ICS5" s="551" t="s">
        <v>6325</v>
      </c>
      <c r="ICT5" s="551" t="s">
        <v>6326</v>
      </c>
      <c r="ICU5" s="551" t="s">
        <v>6327</v>
      </c>
      <c r="ICV5" s="551" t="s">
        <v>6328</v>
      </c>
      <c r="ICW5" s="551" t="s">
        <v>6329</v>
      </c>
      <c r="ICX5" s="551" t="s">
        <v>6330</v>
      </c>
      <c r="ICY5" s="551" t="s">
        <v>6331</v>
      </c>
      <c r="ICZ5" s="551" t="s">
        <v>6332</v>
      </c>
      <c r="IDA5" s="551" t="s">
        <v>6333</v>
      </c>
      <c r="IDB5" s="551" t="s">
        <v>6334</v>
      </c>
      <c r="IDC5" s="551" t="s">
        <v>6335</v>
      </c>
      <c r="IDD5" s="551" t="s">
        <v>6336</v>
      </c>
      <c r="IDE5" s="551" t="s">
        <v>6337</v>
      </c>
      <c r="IDF5" s="551" t="s">
        <v>6338</v>
      </c>
      <c r="IDG5" s="551" t="s">
        <v>6339</v>
      </c>
      <c r="IDH5" s="551" t="s">
        <v>6340</v>
      </c>
      <c r="IDI5" s="551" t="s">
        <v>6341</v>
      </c>
      <c r="IDJ5" s="551" t="s">
        <v>6342</v>
      </c>
      <c r="IDK5" s="551" t="s">
        <v>6343</v>
      </c>
      <c r="IDL5" s="551" t="s">
        <v>6344</v>
      </c>
      <c r="IDM5" s="551" t="s">
        <v>6345</v>
      </c>
      <c r="IDN5" s="551" t="s">
        <v>6346</v>
      </c>
      <c r="IDO5" s="551" t="s">
        <v>6347</v>
      </c>
      <c r="IDP5" s="551" t="s">
        <v>6348</v>
      </c>
      <c r="IDQ5" s="551" t="s">
        <v>6349</v>
      </c>
      <c r="IDR5" s="551" t="s">
        <v>6350</v>
      </c>
      <c r="IDS5" s="551" t="s">
        <v>6351</v>
      </c>
      <c r="IDT5" s="551" t="s">
        <v>6352</v>
      </c>
      <c r="IDU5" s="551" t="s">
        <v>6353</v>
      </c>
      <c r="IDV5" s="551" t="s">
        <v>6354</v>
      </c>
      <c r="IDW5" s="551" t="s">
        <v>6355</v>
      </c>
      <c r="IDX5" s="551" t="s">
        <v>6356</v>
      </c>
      <c r="IDY5" s="551" t="s">
        <v>6357</v>
      </c>
      <c r="IDZ5" s="551" t="s">
        <v>6358</v>
      </c>
      <c r="IEA5" s="551" t="s">
        <v>6359</v>
      </c>
      <c r="IEB5" s="551" t="s">
        <v>6360</v>
      </c>
      <c r="IEC5" s="551" t="s">
        <v>6361</v>
      </c>
      <c r="IED5" s="551" t="s">
        <v>6362</v>
      </c>
      <c r="IEE5" s="551" t="s">
        <v>6363</v>
      </c>
      <c r="IEF5" s="551" t="s">
        <v>6364</v>
      </c>
      <c r="IEG5" s="551" t="s">
        <v>6365</v>
      </c>
      <c r="IEH5" s="551" t="s">
        <v>6366</v>
      </c>
      <c r="IEI5" s="551" t="s">
        <v>6367</v>
      </c>
      <c r="IEJ5" s="551" t="s">
        <v>6368</v>
      </c>
      <c r="IEK5" s="551" t="s">
        <v>6369</v>
      </c>
      <c r="IEL5" s="551" t="s">
        <v>6370</v>
      </c>
      <c r="IEM5" s="551" t="s">
        <v>6371</v>
      </c>
      <c r="IEN5" s="551" t="s">
        <v>6372</v>
      </c>
      <c r="IEO5" s="551" t="s">
        <v>6373</v>
      </c>
      <c r="IEP5" s="551" t="s">
        <v>6374</v>
      </c>
      <c r="IEQ5" s="551" t="s">
        <v>6375</v>
      </c>
      <c r="IER5" s="551" t="s">
        <v>6376</v>
      </c>
      <c r="IES5" s="551" t="s">
        <v>6377</v>
      </c>
      <c r="IET5" s="551" t="s">
        <v>6378</v>
      </c>
      <c r="IEU5" s="551" t="s">
        <v>6379</v>
      </c>
      <c r="IEV5" s="551" t="s">
        <v>6380</v>
      </c>
      <c r="IEW5" s="551" t="s">
        <v>6381</v>
      </c>
      <c r="IEX5" s="551" t="s">
        <v>6382</v>
      </c>
      <c r="IEY5" s="551" t="s">
        <v>6383</v>
      </c>
      <c r="IEZ5" s="551" t="s">
        <v>6384</v>
      </c>
      <c r="IFA5" s="551" t="s">
        <v>6385</v>
      </c>
      <c r="IFB5" s="551" t="s">
        <v>6386</v>
      </c>
      <c r="IFC5" s="551" t="s">
        <v>6387</v>
      </c>
      <c r="IFD5" s="551" t="s">
        <v>6388</v>
      </c>
      <c r="IFE5" s="551" t="s">
        <v>6389</v>
      </c>
      <c r="IFF5" s="551" t="s">
        <v>6390</v>
      </c>
      <c r="IFG5" s="551" t="s">
        <v>6391</v>
      </c>
      <c r="IFH5" s="551" t="s">
        <v>6392</v>
      </c>
      <c r="IFI5" s="551" t="s">
        <v>6393</v>
      </c>
      <c r="IFJ5" s="551" t="s">
        <v>6394</v>
      </c>
      <c r="IFK5" s="551" t="s">
        <v>6395</v>
      </c>
      <c r="IFL5" s="551" t="s">
        <v>6396</v>
      </c>
      <c r="IFM5" s="551" t="s">
        <v>6397</v>
      </c>
      <c r="IFN5" s="551" t="s">
        <v>6398</v>
      </c>
      <c r="IFO5" s="551" t="s">
        <v>6399</v>
      </c>
      <c r="IFP5" s="551" t="s">
        <v>6400</v>
      </c>
      <c r="IFQ5" s="551" t="s">
        <v>6401</v>
      </c>
      <c r="IFR5" s="551" t="s">
        <v>6402</v>
      </c>
      <c r="IFS5" s="551" t="s">
        <v>6403</v>
      </c>
      <c r="IFT5" s="551" t="s">
        <v>6404</v>
      </c>
      <c r="IFU5" s="551" t="s">
        <v>6405</v>
      </c>
      <c r="IFV5" s="551" t="s">
        <v>6406</v>
      </c>
      <c r="IFW5" s="551" t="s">
        <v>6407</v>
      </c>
      <c r="IFX5" s="551" t="s">
        <v>6408</v>
      </c>
      <c r="IFY5" s="551" t="s">
        <v>6409</v>
      </c>
      <c r="IFZ5" s="551" t="s">
        <v>6410</v>
      </c>
      <c r="IGA5" s="551" t="s">
        <v>6411</v>
      </c>
      <c r="IGB5" s="551" t="s">
        <v>6412</v>
      </c>
      <c r="IGC5" s="551" t="s">
        <v>6413</v>
      </c>
      <c r="IGD5" s="551" t="s">
        <v>6414</v>
      </c>
      <c r="IGE5" s="551" t="s">
        <v>6415</v>
      </c>
      <c r="IGF5" s="551" t="s">
        <v>6416</v>
      </c>
      <c r="IGG5" s="551" t="s">
        <v>6417</v>
      </c>
      <c r="IGH5" s="551" t="s">
        <v>6418</v>
      </c>
      <c r="IGI5" s="551" t="s">
        <v>6419</v>
      </c>
      <c r="IGJ5" s="551" t="s">
        <v>6420</v>
      </c>
      <c r="IGK5" s="551" t="s">
        <v>6421</v>
      </c>
      <c r="IGL5" s="551" t="s">
        <v>6422</v>
      </c>
      <c r="IGM5" s="551" t="s">
        <v>6423</v>
      </c>
      <c r="IGN5" s="551" t="s">
        <v>6424</v>
      </c>
      <c r="IGO5" s="551" t="s">
        <v>6425</v>
      </c>
      <c r="IGP5" s="551" t="s">
        <v>6426</v>
      </c>
      <c r="IGQ5" s="551" t="s">
        <v>6427</v>
      </c>
      <c r="IGR5" s="551" t="s">
        <v>6428</v>
      </c>
      <c r="IGS5" s="551" t="s">
        <v>6429</v>
      </c>
      <c r="IGT5" s="551" t="s">
        <v>6430</v>
      </c>
      <c r="IGU5" s="551" t="s">
        <v>6431</v>
      </c>
      <c r="IGV5" s="551" t="s">
        <v>6432</v>
      </c>
      <c r="IGW5" s="551" t="s">
        <v>6433</v>
      </c>
      <c r="IGX5" s="551" t="s">
        <v>6434</v>
      </c>
      <c r="IGY5" s="551" t="s">
        <v>6435</v>
      </c>
      <c r="IGZ5" s="551" t="s">
        <v>6436</v>
      </c>
      <c r="IHA5" s="551" t="s">
        <v>6437</v>
      </c>
      <c r="IHB5" s="551" t="s">
        <v>6438</v>
      </c>
      <c r="IHC5" s="551" t="s">
        <v>6439</v>
      </c>
      <c r="IHD5" s="551" t="s">
        <v>6440</v>
      </c>
      <c r="IHE5" s="551" t="s">
        <v>6441</v>
      </c>
      <c r="IHF5" s="551" t="s">
        <v>6442</v>
      </c>
      <c r="IHG5" s="551" t="s">
        <v>6443</v>
      </c>
      <c r="IHH5" s="551" t="s">
        <v>6444</v>
      </c>
      <c r="IHI5" s="551" t="s">
        <v>6445</v>
      </c>
      <c r="IHJ5" s="551" t="s">
        <v>6446</v>
      </c>
      <c r="IHK5" s="551" t="s">
        <v>6447</v>
      </c>
      <c r="IHL5" s="551" t="s">
        <v>6448</v>
      </c>
      <c r="IHM5" s="551" t="s">
        <v>6449</v>
      </c>
      <c r="IHN5" s="551" t="s">
        <v>6450</v>
      </c>
      <c r="IHO5" s="551" t="s">
        <v>6451</v>
      </c>
      <c r="IHP5" s="551" t="s">
        <v>6452</v>
      </c>
      <c r="IHQ5" s="551" t="s">
        <v>6453</v>
      </c>
      <c r="IHR5" s="551" t="s">
        <v>6454</v>
      </c>
      <c r="IHS5" s="551" t="s">
        <v>6455</v>
      </c>
      <c r="IHT5" s="551" t="s">
        <v>6456</v>
      </c>
      <c r="IHU5" s="551" t="s">
        <v>6457</v>
      </c>
      <c r="IHV5" s="551" t="s">
        <v>6458</v>
      </c>
      <c r="IHW5" s="551" t="s">
        <v>6459</v>
      </c>
      <c r="IHX5" s="551" t="s">
        <v>6460</v>
      </c>
      <c r="IHY5" s="551" t="s">
        <v>6461</v>
      </c>
      <c r="IHZ5" s="551" t="s">
        <v>6462</v>
      </c>
      <c r="IIA5" s="551" t="s">
        <v>6463</v>
      </c>
      <c r="IIB5" s="551" t="s">
        <v>6464</v>
      </c>
      <c r="IIC5" s="551" t="s">
        <v>6465</v>
      </c>
      <c r="IID5" s="551" t="s">
        <v>6466</v>
      </c>
      <c r="IIE5" s="551" t="s">
        <v>6467</v>
      </c>
      <c r="IIF5" s="551" t="s">
        <v>6468</v>
      </c>
      <c r="IIG5" s="551" t="s">
        <v>6469</v>
      </c>
      <c r="IIH5" s="551" t="s">
        <v>6470</v>
      </c>
      <c r="III5" s="551" t="s">
        <v>6471</v>
      </c>
      <c r="IIJ5" s="551" t="s">
        <v>6472</v>
      </c>
      <c r="IIK5" s="551" t="s">
        <v>6473</v>
      </c>
      <c r="IIL5" s="551" t="s">
        <v>6474</v>
      </c>
      <c r="IIM5" s="551" t="s">
        <v>6475</v>
      </c>
      <c r="IIN5" s="551" t="s">
        <v>6476</v>
      </c>
      <c r="IIO5" s="551" t="s">
        <v>6477</v>
      </c>
      <c r="IIP5" s="551" t="s">
        <v>6478</v>
      </c>
      <c r="IIQ5" s="551" t="s">
        <v>6479</v>
      </c>
      <c r="IIR5" s="551" t="s">
        <v>6480</v>
      </c>
      <c r="IIS5" s="551" t="s">
        <v>6481</v>
      </c>
      <c r="IIT5" s="551" t="s">
        <v>6482</v>
      </c>
      <c r="IIU5" s="551" t="s">
        <v>6483</v>
      </c>
      <c r="IIV5" s="551" t="s">
        <v>6484</v>
      </c>
      <c r="IIW5" s="551" t="s">
        <v>6485</v>
      </c>
      <c r="IIX5" s="551" t="s">
        <v>6486</v>
      </c>
      <c r="IIY5" s="551" t="s">
        <v>6487</v>
      </c>
      <c r="IIZ5" s="551" t="s">
        <v>6488</v>
      </c>
      <c r="IJA5" s="551" t="s">
        <v>6489</v>
      </c>
      <c r="IJB5" s="551" t="s">
        <v>6490</v>
      </c>
      <c r="IJC5" s="551" t="s">
        <v>6491</v>
      </c>
      <c r="IJD5" s="551" t="s">
        <v>6492</v>
      </c>
      <c r="IJE5" s="551" t="s">
        <v>6493</v>
      </c>
      <c r="IJF5" s="551" t="s">
        <v>6494</v>
      </c>
      <c r="IJG5" s="551" t="s">
        <v>6495</v>
      </c>
      <c r="IJH5" s="551" t="s">
        <v>6496</v>
      </c>
      <c r="IJI5" s="551" t="s">
        <v>6497</v>
      </c>
      <c r="IJJ5" s="551" t="s">
        <v>6498</v>
      </c>
      <c r="IJK5" s="551" t="s">
        <v>6499</v>
      </c>
      <c r="IJL5" s="551" t="s">
        <v>6500</v>
      </c>
      <c r="IJM5" s="551" t="s">
        <v>6501</v>
      </c>
      <c r="IJN5" s="551" t="s">
        <v>6502</v>
      </c>
      <c r="IJO5" s="551" t="s">
        <v>6503</v>
      </c>
      <c r="IJP5" s="551" t="s">
        <v>6504</v>
      </c>
      <c r="IJQ5" s="551" t="s">
        <v>6505</v>
      </c>
      <c r="IJR5" s="551" t="s">
        <v>6506</v>
      </c>
      <c r="IJS5" s="551" t="s">
        <v>6507</v>
      </c>
      <c r="IJT5" s="551" t="s">
        <v>6508</v>
      </c>
      <c r="IJU5" s="551" t="s">
        <v>6509</v>
      </c>
      <c r="IJV5" s="551" t="s">
        <v>6510</v>
      </c>
      <c r="IJW5" s="551" t="s">
        <v>6511</v>
      </c>
      <c r="IJX5" s="551" t="s">
        <v>6512</v>
      </c>
      <c r="IJY5" s="551" t="s">
        <v>6513</v>
      </c>
      <c r="IJZ5" s="551" t="s">
        <v>6514</v>
      </c>
      <c r="IKA5" s="551" t="s">
        <v>6515</v>
      </c>
      <c r="IKB5" s="551" t="s">
        <v>6516</v>
      </c>
      <c r="IKC5" s="551" t="s">
        <v>6517</v>
      </c>
      <c r="IKD5" s="551" t="s">
        <v>6518</v>
      </c>
      <c r="IKE5" s="551" t="s">
        <v>6519</v>
      </c>
      <c r="IKF5" s="551" t="s">
        <v>6520</v>
      </c>
      <c r="IKG5" s="551" t="s">
        <v>6521</v>
      </c>
      <c r="IKH5" s="551" t="s">
        <v>6522</v>
      </c>
      <c r="IKI5" s="551" t="s">
        <v>6523</v>
      </c>
      <c r="IKJ5" s="551" t="s">
        <v>6524</v>
      </c>
      <c r="IKK5" s="551" t="s">
        <v>6525</v>
      </c>
      <c r="IKL5" s="551" t="s">
        <v>6526</v>
      </c>
      <c r="IKM5" s="551" t="s">
        <v>6527</v>
      </c>
      <c r="IKN5" s="551" t="s">
        <v>6528</v>
      </c>
      <c r="IKO5" s="551" t="s">
        <v>6529</v>
      </c>
      <c r="IKP5" s="551" t="s">
        <v>6530</v>
      </c>
      <c r="IKQ5" s="551" t="s">
        <v>6531</v>
      </c>
      <c r="IKR5" s="551" t="s">
        <v>6532</v>
      </c>
      <c r="IKS5" s="551" t="s">
        <v>6533</v>
      </c>
      <c r="IKT5" s="551" t="s">
        <v>6534</v>
      </c>
      <c r="IKU5" s="551" t="s">
        <v>6535</v>
      </c>
      <c r="IKV5" s="551" t="s">
        <v>6536</v>
      </c>
      <c r="IKW5" s="551" t="s">
        <v>6537</v>
      </c>
      <c r="IKX5" s="551" t="s">
        <v>6538</v>
      </c>
      <c r="IKY5" s="551" t="s">
        <v>6539</v>
      </c>
      <c r="IKZ5" s="551" t="s">
        <v>6540</v>
      </c>
      <c r="ILA5" s="551" t="s">
        <v>6541</v>
      </c>
      <c r="ILB5" s="551" t="s">
        <v>6542</v>
      </c>
      <c r="ILC5" s="551" t="s">
        <v>6543</v>
      </c>
      <c r="ILD5" s="551" t="s">
        <v>6544</v>
      </c>
      <c r="ILE5" s="551" t="s">
        <v>6545</v>
      </c>
      <c r="ILF5" s="551" t="s">
        <v>6546</v>
      </c>
      <c r="ILG5" s="551" t="s">
        <v>6547</v>
      </c>
      <c r="ILH5" s="551" t="s">
        <v>6548</v>
      </c>
      <c r="ILI5" s="551" t="s">
        <v>6549</v>
      </c>
      <c r="ILJ5" s="551" t="s">
        <v>6550</v>
      </c>
      <c r="ILK5" s="551" t="s">
        <v>6551</v>
      </c>
      <c r="ILL5" s="551" t="s">
        <v>6552</v>
      </c>
      <c r="ILM5" s="551" t="s">
        <v>6553</v>
      </c>
      <c r="ILN5" s="551" t="s">
        <v>6554</v>
      </c>
      <c r="ILO5" s="551" t="s">
        <v>6555</v>
      </c>
      <c r="ILP5" s="551" t="s">
        <v>6556</v>
      </c>
      <c r="ILQ5" s="551" t="s">
        <v>6557</v>
      </c>
      <c r="ILR5" s="551" t="s">
        <v>6558</v>
      </c>
      <c r="ILS5" s="551" t="s">
        <v>6559</v>
      </c>
      <c r="ILT5" s="551" t="s">
        <v>6560</v>
      </c>
      <c r="ILU5" s="551" t="s">
        <v>6561</v>
      </c>
      <c r="ILV5" s="551" t="s">
        <v>6562</v>
      </c>
      <c r="ILW5" s="551" t="s">
        <v>6563</v>
      </c>
      <c r="ILX5" s="551" t="s">
        <v>6564</v>
      </c>
      <c r="ILY5" s="551" t="s">
        <v>6565</v>
      </c>
      <c r="ILZ5" s="551" t="s">
        <v>6566</v>
      </c>
      <c r="IMA5" s="551" t="s">
        <v>6567</v>
      </c>
      <c r="IMB5" s="551" t="s">
        <v>6568</v>
      </c>
      <c r="IMC5" s="551" t="s">
        <v>6569</v>
      </c>
      <c r="IMD5" s="551" t="s">
        <v>6570</v>
      </c>
      <c r="IME5" s="551" t="s">
        <v>6571</v>
      </c>
      <c r="IMF5" s="551" t="s">
        <v>6572</v>
      </c>
      <c r="IMG5" s="551" t="s">
        <v>6573</v>
      </c>
      <c r="IMH5" s="551" t="s">
        <v>6574</v>
      </c>
      <c r="IMI5" s="551" t="s">
        <v>6575</v>
      </c>
      <c r="IMJ5" s="551" t="s">
        <v>6576</v>
      </c>
      <c r="IMK5" s="551" t="s">
        <v>6577</v>
      </c>
      <c r="IML5" s="551" t="s">
        <v>6578</v>
      </c>
      <c r="IMM5" s="551" t="s">
        <v>6579</v>
      </c>
      <c r="IMN5" s="551" t="s">
        <v>6580</v>
      </c>
      <c r="IMO5" s="551" t="s">
        <v>6581</v>
      </c>
      <c r="IMP5" s="551" t="s">
        <v>6582</v>
      </c>
      <c r="IMQ5" s="551" t="s">
        <v>6583</v>
      </c>
      <c r="IMR5" s="551" t="s">
        <v>6584</v>
      </c>
      <c r="IMS5" s="551" t="s">
        <v>6585</v>
      </c>
      <c r="IMT5" s="551" t="s">
        <v>6586</v>
      </c>
      <c r="IMU5" s="551" t="s">
        <v>6587</v>
      </c>
      <c r="IMV5" s="551" t="s">
        <v>6588</v>
      </c>
      <c r="IMW5" s="551" t="s">
        <v>6589</v>
      </c>
      <c r="IMX5" s="551" t="s">
        <v>6590</v>
      </c>
      <c r="IMY5" s="551" t="s">
        <v>6591</v>
      </c>
      <c r="IMZ5" s="551" t="s">
        <v>6592</v>
      </c>
      <c r="INA5" s="551" t="s">
        <v>6593</v>
      </c>
      <c r="INB5" s="551" t="s">
        <v>6594</v>
      </c>
      <c r="INC5" s="551" t="s">
        <v>6595</v>
      </c>
      <c r="IND5" s="551" t="s">
        <v>6596</v>
      </c>
      <c r="INE5" s="551" t="s">
        <v>6597</v>
      </c>
      <c r="INF5" s="551" t="s">
        <v>6598</v>
      </c>
      <c r="ING5" s="551" t="s">
        <v>6599</v>
      </c>
      <c r="INH5" s="551" t="s">
        <v>6600</v>
      </c>
      <c r="INI5" s="551" t="s">
        <v>6601</v>
      </c>
      <c r="INJ5" s="551" t="s">
        <v>6602</v>
      </c>
      <c r="INK5" s="551" t="s">
        <v>6603</v>
      </c>
      <c r="INL5" s="551" t="s">
        <v>6604</v>
      </c>
      <c r="INM5" s="551" t="s">
        <v>6605</v>
      </c>
      <c r="INN5" s="551" t="s">
        <v>6606</v>
      </c>
      <c r="INO5" s="551" t="s">
        <v>6607</v>
      </c>
      <c r="INP5" s="551" t="s">
        <v>6608</v>
      </c>
      <c r="INQ5" s="551" t="s">
        <v>6609</v>
      </c>
      <c r="INR5" s="551" t="s">
        <v>6610</v>
      </c>
      <c r="INS5" s="551" t="s">
        <v>6611</v>
      </c>
      <c r="INT5" s="551" t="s">
        <v>6612</v>
      </c>
      <c r="INU5" s="551" t="s">
        <v>6613</v>
      </c>
      <c r="INV5" s="551" t="s">
        <v>6614</v>
      </c>
      <c r="INW5" s="551" t="s">
        <v>6615</v>
      </c>
      <c r="INX5" s="551" t="s">
        <v>6616</v>
      </c>
      <c r="INY5" s="551" t="s">
        <v>6617</v>
      </c>
      <c r="INZ5" s="551" t="s">
        <v>6618</v>
      </c>
      <c r="IOA5" s="551" t="s">
        <v>6619</v>
      </c>
      <c r="IOB5" s="551" t="s">
        <v>6620</v>
      </c>
      <c r="IOC5" s="551" t="s">
        <v>6621</v>
      </c>
      <c r="IOD5" s="551" t="s">
        <v>6622</v>
      </c>
      <c r="IOE5" s="551" t="s">
        <v>6623</v>
      </c>
      <c r="IOF5" s="551" t="s">
        <v>6624</v>
      </c>
      <c r="IOG5" s="551" t="s">
        <v>6625</v>
      </c>
      <c r="IOH5" s="551" t="s">
        <v>6626</v>
      </c>
      <c r="IOI5" s="551" t="s">
        <v>6627</v>
      </c>
      <c r="IOJ5" s="551" t="s">
        <v>6628</v>
      </c>
      <c r="IOK5" s="551" t="s">
        <v>6629</v>
      </c>
      <c r="IOL5" s="551" t="s">
        <v>6630</v>
      </c>
      <c r="IOM5" s="551" t="s">
        <v>6631</v>
      </c>
      <c r="ION5" s="551" t="s">
        <v>6632</v>
      </c>
      <c r="IOO5" s="551" t="s">
        <v>6633</v>
      </c>
      <c r="IOP5" s="551" t="s">
        <v>6634</v>
      </c>
      <c r="IOQ5" s="551" t="s">
        <v>6635</v>
      </c>
      <c r="IOR5" s="551" t="s">
        <v>6636</v>
      </c>
      <c r="IOS5" s="551" t="s">
        <v>6637</v>
      </c>
      <c r="IOT5" s="551" t="s">
        <v>6638</v>
      </c>
      <c r="IOU5" s="551" t="s">
        <v>6639</v>
      </c>
      <c r="IOV5" s="551" t="s">
        <v>6640</v>
      </c>
      <c r="IOW5" s="551" t="s">
        <v>6641</v>
      </c>
      <c r="IOX5" s="551" t="s">
        <v>6642</v>
      </c>
      <c r="IOY5" s="551" t="s">
        <v>6643</v>
      </c>
      <c r="IOZ5" s="551" t="s">
        <v>6644</v>
      </c>
      <c r="IPA5" s="551" t="s">
        <v>6645</v>
      </c>
      <c r="IPB5" s="551" t="s">
        <v>6646</v>
      </c>
      <c r="IPC5" s="551" t="s">
        <v>6647</v>
      </c>
      <c r="IPD5" s="551" t="s">
        <v>6648</v>
      </c>
      <c r="IPE5" s="551" t="s">
        <v>6649</v>
      </c>
      <c r="IPF5" s="551" t="s">
        <v>6650</v>
      </c>
      <c r="IPG5" s="551" t="s">
        <v>6651</v>
      </c>
      <c r="IPH5" s="551" t="s">
        <v>6652</v>
      </c>
      <c r="IPI5" s="551" t="s">
        <v>6653</v>
      </c>
      <c r="IPJ5" s="551" t="s">
        <v>6654</v>
      </c>
      <c r="IPK5" s="551" t="s">
        <v>6655</v>
      </c>
      <c r="IPL5" s="551" t="s">
        <v>6656</v>
      </c>
      <c r="IPM5" s="551" t="s">
        <v>6657</v>
      </c>
      <c r="IPN5" s="551" t="s">
        <v>6658</v>
      </c>
      <c r="IPO5" s="551" t="s">
        <v>6659</v>
      </c>
      <c r="IPP5" s="551" t="s">
        <v>6660</v>
      </c>
      <c r="IPQ5" s="551" t="s">
        <v>6661</v>
      </c>
      <c r="IPR5" s="551" t="s">
        <v>6662</v>
      </c>
      <c r="IPS5" s="551" t="s">
        <v>6663</v>
      </c>
      <c r="IPT5" s="551" t="s">
        <v>6664</v>
      </c>
      <c r="IPU5" s="551" t="s">
        <v>6665</v>
      </c>
      <c r="IPV5" s="551" t="s">
        <v>6666</v>
      </c>
      <c r="IPW5" s="551" t="s">
        <v>6667</v>
      </c>
      <c r="IPX5" s="551" t="s">
        <v>6668</v>
      </c>
      <c r="IPY5" s="551" t="s">
        <v>6669</v>
      </c>
      <c r="IPZ5" s="551" t="s">
        <v>6670</v>
      </c>
      <c r="IQA5" s="551" t="s">
        <v>6671</v>
      </c>
      <c r="IQB5" s="551" t="s">
        <v>6672</v>
      </c>
      <c r="IQC5" s="551" t="s">
        <v>6673</v>
      </c>
      <c r="IQD5" s="551" t="s">
        <v>6674</v>
      </c>
      <c r="IQE5" s="551" t="s">
        <v>6675</v>
      </c>
      <c r="IQF5" s="551" t="s">
        <v>6676</v>
      </c>
      <c r="IQG5" s="551" t="s">
        <v>6677</v>
      </c>
      <c r="IQH5" s="551" t="s">
        <v>6678</v>
      </c>
      <c r="IQI5" s="551" t="s">
        <v>6679</v>
      </c>
      <c r="IQJ5" s="551" t="s">
        <v>6680</v>
      </c>
      <c r="IQK5" s="551" t="s">
        <v>6681</v>
      </c>
      <c r="IQL5" s="551" t="s">
        <v>6682</v>
      </c>
      <c r="IQM5" s="551" t="s">
        <v>6683</v>
      </c>
      <c r="IQN5" s="551" t="s">
        <v>6684</v>
      </c>
      <c r="IQO5" s="551" t="s">
        <v>6685</v>
      </c>
      <c r="IQP5" s="551" t="s">
        <v>6686</v>
      </c>
      <c r="IQQ5" s="551" t="s">
        <v>6687</v>
      </c>
      <c r="IQR5" s="551" t="s">
        <v>6688</v>
      </c>
      <c r="IQS5" s="551" t="s">
        <v>6689</v>
      </c>
      <c r="IQT5" s="551" t="s">
        <v>6690</v>
      </c>
      <c r="IQU5" s="551" t="s">
        <v>6691</v>
      </c>
      <c r="IQV5" s="551" t="s">
        <v>6692</v>
      </c>
      <c r="IQW5" s="551" t="s">
        <v>6693</v>
      </c>
      <c r="IQX5" s="551" t="s">
        <v>6694</v>
      </c>
      <c r="IQY5" s="551" t="s">
        <v>6695</v>
      </c>
      <c r="IQZ5" s="551" t="s">
        <v>6696</v>
      </c>
      <c r="IRA5" s="551" t="s">
        <v>6697</v>
      </c>
      <c r="IRB5" s="551" t="s">
        <v>6698</v>
      </c>
      <c r="IRC5" s="551" t="s">
        <v>6699</v>
      </c>
      <c r="IRD5" s="551" t="s">
        <v>6700</v>
      </c>
      <c r="IRE5" s="551" t="s">
        <v>6701</v>
      </c>
      <c r="IRF5" s="551" t="s">
        <v>6702</v>
      </c>
      <c r="IRG5" s="551" t="s">
        <v>6703</v>
      </c>
      <c r="IRH5" s="551" t="s">
        <v>6704</v>
      </c>
      <c r="IRI5" s="551" t="s">
        <v>6705</v>
      </c>
      <c r="IRJ5" s="551" t="s">
        <v>6706</v>
      </c>
      <c r="IRK5" s="551" t="s">
        <v>6707</v>
      </c>
      <c r="IRL5" s="551" t="s">
        <v>6708</v>
      </c>
      <c r="IRM5" s="551" t="s">
        <v>6709</v>
      </c>
      <c r="IRN5" s="551" t="s">
        <v>6710</v>
      </c>
      <c r="IRO5" s="551" t="s">
        <v>6711</v>
      </c>
      <c r="IRP5" s="551" t="s">
        <v>6712</v>
      </c>
      <c r="IRQ5" s="551" t="s">
        <v>6713</v>
      </c>
      <c r="IRR5" s="551" t="s">
        <v>6714</v>
      </c>
      <c r="IRS5" s="551" t="s">
        <v>6715</v>
      </c>
      <c r="IRT5" s="551" t="s">
        <v>6716</v>
      </c>
      <c r="IRU5" s="551" t="s">
        <v>6717</v>
      </c>
      <c r="IRV5" s="551" t="s">
        <v>6718</v>
      </c>
      <c r="IRW5" s="551" t="s">
        <v>6719</v>
      </c>
      <c r="IRX5" s="551" t="s">
        <v>6720</v>
      </c>
      <c r="IRY5" s="551" t="s">
        <v>6721</v>
      </c>
      <c r="IRZ5" s="551" t="s">
        <v>6722</v>
      </c>
      <c r="ISA5" s="551" t="s">
        <v>6723</v>
      </c>
      <c r="ISB5" s="551" t="s">
        <v>6724</v>
      </c>
      <c r="ISC5" s="551" t="s">
        <v>6725</v>
      </c>
      <c r="ISD5" s="551" t="s">
        <v>6726</v>
      </c>
      <c r="ISE5" s="551" t="s">
        <v>6727</v>
      </c>
      <c r="ISF5" s="551" t="s">
        <v>6728</v>
      </c>
      <c r="ISG5" s="551" t="s">
        <v>6729</v>
      </c>
      <c r="ISH5" s="551" t="s">
        <v>6730</v>
      </c>
      <c r="ISI5" s="551" t="s">
        <v>6731</v>
      </c>
      <c r="ISJ5" s="551" t="s">
        <v>6732</v>
      </c>
      <c r="ISK5" s="551" t="s">
        <v>6733</v>
      </c>
      <c r="ISL5" s="551" t="s">
        <v>6734</v>
      </c>
      <c r="ISM5" s="551" t="s">
        <v>6735</v>
      </c>
      <c r="ISN5" s="551" t="s">
        <v>6736</v>
      </c>
      <c r="ISO5" s="551" t="s">
        <v>6737</v>
      </c>
      <c r="ISP5" s="551" t="s">
        <v>6738</v>
      </c>
      <c r="ISQ5" s="551" t="s">
        <v>6739</v>
      </c>
      <c r="ISR5" s="551" t="s">
        <v>6740</v>
      </c>
      <c r="ISS5" s="551" t="s">
        <v>6741</v>
      </c>
      <c r="IST5" s="551" t="s">
        <v>6742</v>
      </c>
      <c r="ISU5" s="551" t="s">
        <v>6743</v>
      </c>
      <c r="ISV5" s="551" t="s">
        <v>6744</v>
      </c>
      <c r="ISW5" s="551" t="s">
        <v>6745</v>
      </c>
      <c r="ISX5" s="551" t="s">
        <v>6746</v>
      </c>
      <c r="ISY5" s="551" t="s">
        <v>6747</v>
      </c>
      <c r="ISZ5" s="551" t="s">
        <v>6748</v>
      </c>
      <c r="ITA5" s="551" t="s">
        <v>6749</v>
      </c>
      <c r="ITB5" s="551" t="s">
        <v>6750</v>
      </c>
      <c r="ITC5" s="551" t="s">
        <v>6751</v>
      </c>
      <c r="ITD5" s="551" t="s">
        <v>6752</v>
      </c>
      <c r="ITE5" s="551" t="s">
        <v>6753</v>
      </c>
      <c r="ITF5" s="551" t="s">
        <v>6754</v>
      </c>
      <c r="ITG5" s="551" t="s">
        <v>6755</v>
      </c>
      <c r="ITH5" s="551" t="s">
        <v>6756</v>
      </c>
      <c r="ITI5" s="551" t="s">
        <v>6757</v>
      </c>
      <c r="ITJ5" s="551" t="s">
        <v>6758</v>
      </c>
      <c r="ITK5" s="551" t="s">
        <v>6759</v>
      </c>
      <c r="ITL5" s="551" t="s">
        <v>6760</v>
      </c>
      <c r="ITM5" s="551" t="s">
        <v>6761</v>
      </c>
      <c r="ITN5" s="551" t="s">
        <v>6762</v>
      </c>
      <c r="ITO5" s="551" t="s">
        <v>6763</v>
      </c>
      <c r="ITP5" s="551" t="s">
        <v>6764</v>
      </c>
      <c r="ITQ5" s="551" t="s">
        <v>6765</v>
      </c>
      <c r="ITR5" s="551" t="s">
        <v>6766</v>
      </c>
      <c r="ITS5" s="551" t="s">
        <v>6767</v>
      </c>
      <c r="ITT5" s="551" t="s">
        <v>6768</v>
      </c>
      <c r="ITU5" s="551" t="s">
        <v>6769</v>
      </c>
      <c r="ITV5" s="551" t="s">
        <v>6770</v>
      </c>
      <c r="ITW5" s="551" t="s">
        <v>6771</v>
      </c>
      <c r="ITX5" s="551" t="s">
        <v>6772</v>
      </c>
      <c r="ITY5" s="551" t="s">
        <v>6773</v>
      </c>
      <c r="ITZ5" s="551" t="s">
        <v>6774</v>
      </c>
      <c r="IUA5" s="551" t="s">
        <v>6775</v>
      </c>
      <c r="IUB5" s="551" t="s">
        <v>6776</v>
      </c>
      <c r="IUC5" s="551" t="s">
        <v>6777</v>
      </c>
      <c r="IUD5" s="551" t="s">
        <v>6778</v>
      </c>
      <c r="IUE5" s="551" t="s">
        <v>6779</v>
      </c>
      <c r="IUF5" s="551" t="s">
        <v>6780</v>
      </c>
      <c r="IUG5" s="551" t="s">
        <v>6781</v>
      </c>
      <c r="IUH5" s="551" t="s">
        <v>6782</v>
      </c>
      <c r="IUI5" s="551" t="s">
        <v>6783</v>
      </c>
      <c r="IUJ5" s="551" t="s">
        <v>6784</v>
      </c>
      <c r="IUK5" s="551" t="s">
        <v>6785</v>
      </c>
      <c r="IUL5" s="551" t="s">
        <v>6786</v>
      </c>
      <c r="IUM5" s="551" t="s">
        <v>6787</v>
      </c>
      <c r="IUN5" s="551" t="s">
        <v>6788</v>
      </c>
      <c r="IUO5" s="551" t="s">
        <v>6789</v>
      </c>
      <c r="IUP5" s="551" t="s">
        <v>6790</v>
      </c>
      <c r="IUQ5" s="551" t="s">
        <v>6791</v>
      </c>
      <c r="IUR5" s="551" t="s">
        <v>6792</v>
      </c>
      <c r="IUS5" s="551" t="s">
        <v>6793</v>
      </c>
      <c r="IUT5" s="551" t="s">
        <v>6794</v>
      </c>
      <c r="IUU5" s="551" t="s">
        <v>6795</v>
      </c>
      <c r="IUV5" s="551" t="s">
        <v>6796</v>
      </c>
      <c r="IUW5" s="551" t="s">
        <v>6797</v>
      </c>
      <c r="IUX5" s="551" t="s">
        <v>6798</v>
      </c>
      <c r="IUY5" s="551" t="s">
        <v>6799</v>
      </c>
      <c r="IUZ5" s="551" t="s">
        <v>6800</v>
      </c>
      <c r="IVA5" s="551" t="s">
        <v>6801</v>
      </c>
      <c r="IVB5" s="551" t="s">
        <v>6802</v>
      </c>
      <c r="IVC5" s="551" t="s">
        <v>6803</v>
      </c>
      <c r="IVD5" s="551" t="s">
        <v>6804</v>
      </c>
      <c r="IVE5" s="551" t="s">
        <v>6805</v>
      </c>
      <c r="IVF5" s="551" t="s">
        <v>6806</v>
      </c>
      <c r="IVG5" s="551" t="s">
        <v>6807</v>
      </c>
      <c r="IVH5" s="551" t="s">
        <v>6808</v>
      </c>
      <c r="IVI5" s="551" t="s">
        <v>6809</v>
      </c>
      <c r="IVJ5" s="551" t="s">
        <v>6810</v>
      </c>
      <c r="IVK5" s="551" t="s">
        <v>6811</v>
      </c>
      <c r="IVL5" s="551" t="s">
        <v>6812</v>
      </c>
      <c r="IVM5" s="551" t="s">
        <v>6813</v>
      </c>
      <c r="IVN5" s="551" t="s">
        <v>6814</v>
      </c>
      <c r="IVO5" s="551" t="s">
        <v>6815</v>
      </c>
      <c r="IVP5" s="551" t="s">
        <v>6816</v>
      </c>
      <c r="IVQ5" s="551" t="s">
        <v>6817</v>
      </c>
      <c r="IVR5" s="551" t="s">
        <v>6818</v>
      </c>
      <c r="IVS5" s="551" t="s">
        <v>6819</v>
      </c>
      <c r="IVT5" s="551" t="s">
        <v>6820</v>
      </c>
      <c r="IVU5" s="551" t="s">
        <v>6821</v>
      </c>
      <c r="IVV5" s="551" t="s">
        <v>6822</v>
      </c>
      <c r="IVW5" s="551" t="s">
        <v>6823</v>
      </c>
      <c r="IVX5" s="551" t="s">
        <v>6824</v>
      </c>
      <c r="IVY5" s="551" t="s">
        <v>6825</v>
      </c>
      <c r="IVZ5" s="551" t="s">
        <v>6826</v>
      </c>
      <c r="IWA5" s="551" t="s">
        <v>6827</v>
      </c>
      <c r="IWB5" s="551" t="s">
        <v>6828</v>
      </c>
      <c r="IWC5" s="551" t="s">
        <v>6829</v>
      </c>
      <c r="IWD5" s="551" t="s">
        <v>6830</v>
      </c>
      <c r="IWE5" s="551" t="s">
        <v>6831</v>
      </c>
      <c r="IWF5" s="551" t="s">
        <v>6832</v>
      </c>
      <c r="IWG5" s="551" t="s">
        <v>6833</v>
      </c>
      <c r="IWH5" s="551" t="s">
        <v>6834</v>
      </c>
      <c r="IWI5" s="551" t="s">
        <v>6835</v>
      </c>
      <c r="IWJ5" s="551" t="s">
        <v>6836</v>
      </c>
      <c r="IWK5" s="551" t="s">
        <v>6837</v>
      </c>
      <c r="IWL5" s="551" t="s">
        <v>6838</v>
      </c>
      <c r="IWM5" s="551" t="s">
        <v>6839</v>
      </c>
      <c r="IWN5" s="551" t="s">
        <v>6840</v>
      </c>
      <c r="IWO5" s="551" t="s">
        <v>6841</v>
      </c>
      <c r="IWP5" s="551" t="s">
        <v>6842</v>
      </c>
      <c r="IWQ5" s="551" t="s">
        <v>6843</v>
      </c>
      <c r="IWR5" s="551" t="s">
        <v>6844</v>
      </c>
      <c r="IWS5" s="551" t="s">
        <v>6845</v>
      </c>
      <c r="IWT5" s="551" t="s">
        <v>6846</v>
      </c>
      <c r="IWU5" s="551" t="s">
        <v>6847</v>
      </c>
      <c r="IWV5" s="551" t="s">
        <v>6848</v>
      </c>
      <c r="IWW5" s="551" t="s">
        <v>6849</v>
      </c>
      <c r="IWX5" s="551" t="s">
        <v>6850</v>
      </c>
      <c r="IWY5" s="551" t="s">
        <v>6851</v>
      </c>
      <c r="IWZ5" s="551" t="s">
        <v>6852</v>
      </c>
      <c r="IXA5" s="551" t="s">
        <v>6853</v>
      </c>
      <c r="IXB5" s="551" t="s">
        <v>6854</v>
      </c>
      <c r="IXC5" s="551" t="s">
        <v>6855</v>
      </c>
      <c r="IXD5" s="551" t="s">
        <v>6856</v>
      </c>
      <c r="IXE5" s="551" t="s">
        <v>6857</v>
      </c>
      <c r="IXF5" s="551" t="s">
        <v>6858</v>
      </c>
      <c r="IXG5" s="551" t="s">
        <v>6859</v>
      </c>
      <c r="IXH5" s="551" t="s">
        <v>6860</v>
      </c>
      <c r="IXI5" s="551" t="s">
        <v>6861</v>
      </c>
      <c r="IXJ5" s="551" t="s">
        <v>6862</v>
      </c>
      <c r="IXK5" s="551" t="s">
        <v>6863</v>
      </c>
      <c r="IXL5" s="551" t="s">
        <v>6864</v>
      </c>
      <c r="IXM5" s="551" t="s">
        <v>6865</v>
      </c>
      <c r="IXN5" s="551" t="s">
        <v>6866</v>
      </c>
      <c r="IXO5" s="551" t="s">
        <v>6867</v>
      </c>
      <c r="IXP5" s="551" t="s">
        <v>6868</v>
      </c>
      <c r="IXQ5" s="551" t="s">
        <v>6869</v>
      </c>
      <c r="IXR5" s="551" t="s">
        <v>6870</v>
      </c>
      <c r="IXS5" s="551" t="s">
        <v>6871</v>
      </c>
      <c r="IXT5" s="551" t="s">
        <v>6872</v>
      </c>
      <c r="IXU5" s="551" t="s">
        <v>6873</v>
      </c>
      <c r="IXV5" s="551" t="s">
        <v>6874</v>
      </c>
      <c r="IXW5" s="551" t="s">
        <v>6875</v>
      </c>
      <c r="IXX5" s="551" t="s">
        <v>6876</v>
      </c>
      <c r="IXY5" s="551" t="s">
        <v>6877</v>
      </c>
      <c r="IXZ5" s="551" t="s">
        <v>6878</v>
      </c>
      <c r="IYA5" s="551" t="s">
        <v>6879</v>
      </c>
      <c r="IYB5" s="551" t="s">
        <v>6880</v>
      </c>
      <c r="IYC5" s="551" t="s">
        <v>6881</v>
      </c>
      <c r="IYD5" s="551" t="s">
        <v>6882</v>
      </c>
      <c r="IYE5" s="551" t="s">
        <v>6883</v>
      </c>
      <c r="IYF5" s="551" t="s">
        <v>6884</v>
      </c>
      <c r="IYG5" s="551" t="s">
        <v>6885</v>
      </c>
      <c r="IYH5" s="551" t="s">
        <v>6886</v>
      </c>
      <c r="IYI5" s="551" t="s">
        <v>6887</v>
      </c>
      <c r="IYJ5" s="551" t="s">
        <v>6888</v>
      </c>
      <c r="IYK5" s="551" t="s">
        <v>6889</v>
      </c>
      <c r="IYL5" s="551" t="s">
        <v>6890</v>
      </c>
      <c r="IYM5" s="551" t="s">
        <v>6891</v>
      </c>
      <c r="IYN5" s="551" t="s">
        <v>6892</v>
      </c>
      <c r="IYO5" s="551" t="s">
        <v>6893</v>
      </c>
      <c r="IYP5" s="551" t="s">
        <v>6894</v>
      </c>
      <c r="IYQ5" s="551" t="s">
        <v>6895</v>
      </c>
      <c r="IYR5" s="551" t="s">
        <v>6896</v>
      </c>
      <c r="IYS5" s="551" t="s">
        <v>6897</v>
      </c>
      <c r="IYT5" s="551" t="s">
        <v>6898</v>
      </c>
      <c r="IYU5" s="551" t="s">
        <v>6899</v>
      </c>
      <c r="IYV5" s="551" t="s">
        <v>6900</v>
      </c>
      <c r="IYW5" s="551" t="s">
        <v>6901</v>
      </c>
      <c r="IYX5" s="551" t="s">
        <v>6902</v>
      </c>
      <c r="IYY5" s="551" t="s">
        <v>6903</v>
      </c>
      <c r="IYZ5" s="551" t="s">
        <v>6904</v>
      </c>
      <c r="IZA5" s="551" t="s">
        <v>6905</v>
      </c>
      <c r="IZB5" s="551" t="s">
        <v>6906</v>
      </c>
      <c r="IZC5" s="551" t="s">
        <v>6907</v>
      </c>
      <c r="IZD5" s="551" t="s">
        <v>6908</v>
      </c>
      <c r="IZE5" s="551" t="s">
        <v>6909</v>
      </c>
      <c r="IZF5" s="551" t="s">
        <v>6910</v>
      </c>
      <c r="IZG5" s="551" t="s">
        <v>6911</v>
      </c>
      <c r="IZH5" s="551" t="s">
        <v>6912</v>
      </c>
      <c r="IZI5" s="551" t="s">
        <v>6913</v>
      </c>
      <c r="IZJ5" s="551" t="s">
        <v>6914</v>
      </c>
      <c r="IZK5" s="551" t="s">
        <v>6915</v>
      </c>
      <c r="IZL5" s="551" t="s">
        <v>6916</v>
      </c>
      <c r="IZM5" s="551" t="s">
        <v>6917</v>
      </c>
      <c r="IZN5" s="551" t="s">
        <v>6918</v>
      </c>
      <c r="IZO5" s="551" t="s">
        <v>6919</v>
      </c>
      <c r="IZP5" s="551" t="s">
        <v>6920</v>
      </c>
      <c r="IZQ5" s="551" t="s">
        <v>6921</v>
      </c>
      <c r="IZR5" s="551" t="s">
        <v>6922</v>
      </c>
      <c r="IZS5" s="551" t="s">
        <v>6923</v>
      </c>
      <c r="IZT5" s="551" t="s">
        <v>6924</v>
      </c>
      <c r="IZU5" s="551" t="s">
        <v>6925</v>
      </c>
      <c r="IZV5" s="551" t="s">
        <v>6926</v>
      </c>
      <c r="IZW5" s="551" t="s">
        <v>6927</v>
      </c>
      <c r="IZX5" s="551" t="s">
        <v>6928</v>
      </c>
      <c r="IZY5" s="551" t="s">
        <v>6929</v>
      </c>
      <c r="IZZ5" s="551" t="s">
        <v>6930</v>
      </c>
      <c r="JAA5" s="551" t="s">
        <v>6931</v>
      </c>
      <c r="JAB5" s="551" t="s">
        <v>6932</v>
      </c>
      <c r="JAC5" s="551" t="s">
        <v>6933</v>
      </c>
      <c r="JAD5" s="551" t="s">
        <v>6934</v>
      </c>
      <c r="JAE5" s="551" t="s">
        <v>6935</v>
      </c>
      <c r="JAF5" s="551" t="s">
        <v>6936</v>
      </c>
      <c r="JAG5" s="551" t="s">
        <v>6937</v>
      </c>
      <c r="JAH5" s="551" t="s">
        <v>6938</v>
      </c>
      <c r="JAI5" s="551" t="s">
        <v>6939</v>
      </c>
      <c r="JAJ5" s="551" t="s">
        <v>6940</v>
      </c>
      <c r="JAK5" s="551" t="s">
        <v>6941</v>
      </c>
      <c r="JAL5" s="551" t="s">
        <v>6942</v>
      </c>
      <c r="JAM5" s="551" t="s">
        <v>6943</v>
      </c>
      <c r="JAN5" s="551" t="s">
        <v>6944</v>
      </c>
      <c r="JAO5" s="551" t="s">
        <v>6945</v>
      </c>
      <c r="JAP5" s="551" t="s">
        <v>6946</v>
      </c>
      <c r="JAQ5" s="551" t="s">
        <v>6947</v>
      </c>
      <c r="JAR5" s="551" t="s">
        <v>6948</v>
      </c>
      <c r="JAS5" s="551" t="s">
        <v>6949</v>
      </c>
      <c r="JAT5" s="551" t="s">
        <v>6950</v>
      </c>
      <c r="JAU5" s="551" t="s">
        <v>6951</v>
      </c>
      <c r="JAV5" s="551" t="s">
        <v>6952</v>
      </c>
      <c r="JAW5" s="551" t="s">
        <v>6953</v>
      </c>
      <c r="JAX5" s="551" t="s">
        <v>6954</v>
      </c>
      <c r="JAY5" s="551" t="s">
        <v>6955</v>
      </c>
      <c r="JAZ5" s="551" t="s">
        <v>6956</v>
      </c>
      <c r="JBA5" s="551" t="s">
        <v>6957</v>
      </c>
      <c r="JBB5" s="551" t="s">
        <v>6958</v>
      </c>
      <c r="JBC5" s="551" t="s">
        <v>6959</v>
      </c>
      <c r="JBD5" s="551" t="s">
        <v>6960</v>
      </c>
      <c r="JBE5" s="551" t="s">
        <v>6961</v>
      </c>
      <c r="JBF5" s="551" t="s">
        <v>6962</v>
      </c>
      <c r="JBG5" s="551" t="s">
        <v>6963</v>
      </c>
      <c r="JBH5" s="551" t="s">
        <v>6964</v>
      </c>
      <c r="JBI5" s="551" t="s">
        <v>6965</v>
      </c>
      <c r="JBJ5" s="551" t="s">
        <v>6966</v>
      </c>
      <c r="JBK5" s="551" t="s">
        <v>6967</v>
      </c>
      <c r="JBL5" s="551" t="s">
        <v>6968</v>
      </c>
      <c r="JBM5" s="551" t="s">
        <v>6969</v>
      </c>
      <c r="JBN5" s="551" t="s">
        <v>6970</v>
      </c>
      <c r="JBO5" s="551" t="s">
        <v>6971</v>
      </c>
      <c r="JBP5" s="551" t="s">
        <v>6972</v>
      </c>
      <c r="JBQ5" s="551" t="s">
        <v>6973</v>
      </c>
      <c r="JBR5" s="551" t="s">
        <v>6974</v>
      </c>
      <c r="JBS5" s="551" t="s">
        <v>6975</v>
      </c>
      <c r="JBT5" s="551" t="s">
        <v>6976</v>
      </c>
      <c r="JBU5" s="551" t="s">
        <v>6977</v>
      </c>
      <c r="JBV5" s="551" t="s">
        <v>6978</v>
      </c>
      <c r="JBW5" s="551" t="s">
        <v>6979</v>
      </c>
      <c r="JBX5" s="551" t="s">
        <v>6980</v>
      </c>
      <c r="JBY5" s="551" t="s">
        <v>6981</v>
      </c>
      <c r="JBZ5" s="551" t="s">
        <v>6982</v>
      </c>
      <c r="JCA5" s="551" t="s">
        <v>6983</v>
      </c>
      <c r="JCB5" s="551" t="s">
        <v>6984</v>
      </c>
      <c r="JCC5" s="551" t="s">
        <v>6985</v>
      </c>
      <c r="JCD5" s="551" t="s">
        <v>6986</v>
      </c>
      <c r="JCE5" s="551" t="s">
        <v>6987</v>
      </c>
      <c r="JCF5" s="551" t="s">
        <v>6988</v>
      </c>
      <c r="JCG5" s="551" t="s">
        <v>6989</v>
      </c>
      <c r="JCH5" s="551" t="s">
        <v>6990</v>
      </c>
      <c r="JCI5" s="551" t="s">
        <v>6991</v>
      </c>
      <c r="JCJ5" s="551" t="s">
        <v>6992</v>
      </c>
      <c r="JCK5" s="551" t="s">
        <v>6993</v>
      </c>
      <c r="JCL5" s="551" t="s">
        <v>6994</v>
      </c>
      <c r="JCM5" s="551" t="s">
        <v>6995</v>
      </c>
      <c r="JCN5" s="551" t="s">
        <v>6996</v>
      </c>
      <c r="JCO5" s="551" t="s">
        <v>6997</v>
      </c>
      <c r="JCP5" s="551" t="s">
        <v>6998</v>
      </c>
      <c r="JCQ5" s="551" t="s">
        <v>6999</v>
      </c>
      <c r="JCR5" s="551" t="s">
        <v>7000</v>
      </c>
      <c r="JCS5" s="551" t="s">
        <v>7001</v>
      </c>
      <c r="JCT5" s="551" t="s">
        <v>7002</v>
      </c>
      <c r="JCU5" s="551" t="s">
        <v>7003</v>
      </c>
      <c r="JCV5" s="551" t="s">
        <v>7004</v>
      </c>
      <c r="JCW5" s="551" t="s">
        <v>7005</v>
      </c>
      <c r="JCX5" s="551" t="s">
        <v>7006</v>
      </c>
      <c r="JCY5" s="551" t="s">
        <v>7007</v>
      </c>
      <c r="JCZ5" s="551" t="s">
        <v>7008</v>
      </c>
      <c r="JDA5" s="551" t="s">
        <v>7009</v>
      </c>
      <c r="JDB5" s="551" t="s">
        <v>7010</v>
      </c>
      <c r="JDC5" s="551" t="s">
        <v>7011</v>
      </c>
      <c r="JDD5" s="551" t="s">
        <v>7012</v>
      </c>
      <c r="JDE5" s="551" t="s">
        <v>7013</v>
      </c>
      <c r="JDF5" s="551" t="s">
        <v>7014</v>
      </c>
      <c r="JDG5" s="551" t="s">
        <v>7015</v>
      </c>
      <c r="JDH5" s="551" t="s">
        <v>7016</v>
      </c>
      <c r="JDI5" s="551" t="s">
        <v>7017</v>
      </c>
      <c r="JDJ5" s="551" t="s">
        <v>7018</v>
      </c>
      <c r="JDK5" s="551" t="s">
        <v>7019</v>
      </c>
      <c r="JDL5" s="551" t="s">
        <v>7020</v>
      </c>
      <c r="JDM5" s="551" t="s">
        <v>7021</v>
      </c>
      <c r="JDN5" s="551" t="s">
        <v>7022</v>
      </c>
      <c r="JDO5" s="551" t="s">
        <v>7023</v>
      </c>
      <c r="JDP5" s="551" t="s">
        <v>7024</v>
      </c>
      <c r="JDQ5" s="551" t="s">
        <v>7025</v>
      </c>
      <c r="JDR5" s="551" t="s">
        <v>7026</v>
      </c>
      <c r="JDS5" s="551" t="s">
        <v>7027</v>
      </c>
      <c r="JDT5" s="551" t="s">
        <v>7028</v>
      </c>
      <c r="JDU5" s="551" t="s">
        <v>7029</v>
      </c>
      <c r="JDV5" s="551" t="s">
        <v>7030</v>
      </c>
      <c r="JDW5" s="551" t="s">
        <v>7031</v>
      </c>
      <c r="JDX5" s="551" t="s">
        <v>7032</v>
      </c>
      <c r="JDY5" s="551" t="s">
        <v>7033</v>
      </c>
      <c r="JDZ5" s="551" t="s">
        <v>7034</v>
      </c>
      <c r="JEA5" s="551" t="s">
        <v>7035</v>
      </c>
      <c r="JEB5" s="551" t="s">
        <v>7036</v>
      </c>
      <c r="JEC5" s="551" t="s">
        <v>7037</v>
      </c>
      <c r="JED5" s="551" t="s">
        <v>7038</v>
      </c>
      <c r="JEE5" s="551" t="s">
        <v>7039</v>
      </c>
      <c r="JEF5" s="551" t="s">
        <v>7040</v>
      </c>
      <c r="JEG5" s="551" t="s">
        <v>7041</v>
      </c>
      <c r="JEH5" s="551" t="s">
        <v>7042</v>
      </c>
      <c r="JEI5" s="551" t="s">
        <v>7043</v>
      </c>
      <c r="JEJ5" s="551" t="s">
        <v>7044</v>
      </c>
      <c r="JEK5" s="551" t="s">
        <v>7045</v>
      </c>
      <c r="JEL5" s="551" t="s">
        <v>7046</v>
      </c>
      <c r="JEM5" s="551" t="s">
        <v>7047</v>
      </c>
      <c r="JEN5" s="551" t="s">
        <v>7048</v>
      </c>
      <c r="JEO5" s="551" t="s">
        <v>7049</v>
      </c>
      <c r="JEP5" s="551" t="s">
        <v>7050</v>
      </c>
      <c r="JEQ5" s="551" t="s">
        <v>7051</v>
      </c>
      <c r="JER5" s="551" t="s">
        <v>7052</v>
      </c>
      <c r="JES5" s="551" t="s">
        <v>7053</v>
      </c>
      <c r="JET5" s="551" t="s">
        <v>7054</v>
      </c>
      <c r="JEU5" s="551" t="s">
        <v>7055</v>
      </c>
      <c r="JEV5" s="551" t="s">
        <v>7056</v>
      </c>
      <c r="JEW5" s="551" t="s">
        <v>7057</v>
      </c>
      <c r="JEX5" s="551" t="s">
        <v>7058</v>
      </c>
      <c r="JEY5" s="551" t="s">
        <v>7059</v>
      </c>
      <c r="JEZ5" s="551" t="s">
        <v>7060</v>
      </c>
      <c r="JFA5" s="551" t="s">
        <v>7061</v>
      </c>
      <c r="JFB5" s="551" t="s">
        <v>7062</v>
      </c>
      <c r="JFC5" s="551" t="s">
        <v>7063</v>
      </c>
      <c r="JFD5" s="551" t="s">
        <v>7064</v>
      </c>
      <c r="JFE5" s="551" t="s">
        <v>7065</v>
      </c>
      <c r="JFF5" s="551" t="s">
        <v>7066</v>
      </c>
      <c r="JFG5" s="551" t="s">
        <v>7067</v>
      </c>
      <c r="JFH5" s="551" t="s">
        <v>7068</v>
      </c>
      <c r="JFI5" s="551" t="s">
        <v>7069</v>
      </c>
      <c r="JFJ5" s="551" t="s">
        <v>7070</v>
      </c>
      <c r="JFK5" s="551" t="s">
        <v>7071</v>
      </c>
      <c r="JFL5" s="551" t="s">
        <v>7072</v>
      </c>
      <c r="JFM5" s="551" t="s">
        <v>7073</v>
      </c>
      <c r="JFN5" s="551" t="s">
        <v>7074</v>
      </c>
      <c r="JFO5" s="551" t="s">
        <v>7075</v>
      </c>
      <c r="JFP5" s="551" t="s">
        <v>7076</v>
      </c>
      <c r="JFQ5" s="551" t="s">
        <v>7077</v>
      </c>
      <c r="JFR5" s="551" t="s">
        <v>7078</v>
      </c>
      <c r="JFS5" s="551" t="s">
        <v>7079</v>
      </c>
      <c r="JFT5" s="551" t="s">
        <v>7080</v>
      </c>
      <c r="JFU5" s="551" t="s">
        <v>7081</v>
      </c>
      <c r="JFV5" s="551" t="s">
        <v>7082</v>
      </c>
      <c r="JFW5" s="551" t="s">
        <v>7083</v>
      </c>
      <c r="JFX5" s="551" t="s">
        <v>7084</v>
      </c>
      <c r="JFY5" s="551" t="s">
        <v>7085</v>
      </c>
      <c r="JFZ5" s="551" t="s">
        <v>7086</v>
      </c>
      <c r="JGA5" s="551" t="s">
        <v>7087</v>
      </c>
      <c r="JGB5" s="551" t="s">
        <v>7088</v>
      </c>
      <c r="JGC5" s="551" t="s">
        <v>7089</v>
      </c>
      <c r="JGD5" s="551" t="s">
        <v>7090</v>
      </c>
      <c r="JGE5" s="551" t="s">
        <v>7091</v>
      </c>
      <c r="JGF5" s="551" t="s">
        <v>7092</v>
      </c>
      <c r="JGG5" s="551" t="s">
        <v>7093</v>
      </c>
      <c r="JGH5" s="551" t="s">
        <v>7094</v>
      </c>
      <c r="JGI5" s="551" t="s">
        <v>7095</v>
      </c>
      <c r="JGJ5" s="551" t="s">
        <v>7096</v>
      </c>
      <c r="JGK5" s="551" t="s">
        <v>7097</v>
      </c>
      <c r="JGL5" s="551" t="s">
        <v>7098</v>
      </c>
      <c r="JGM5" s="551" t="s">
        <v>7099</v>
      </c>
      <c r="JGN5" s="551" t="s">
        <v>7100</v>
      </c>
      <c r="JGO5" s="551" t="s">
        <v>7101</v>
      </c>
      <c r="JGP5" s="551" t="s">
        <v>7102</v>
      </c>
      <c r="JGQ5" s="551" t="s">
        <v>7103</v>
      </c>
      <c r="JGR5" s="551" t="s">
        <v>7104</v>
      </c>
      <c r="JGS5" s="551" t="s">
        <v>7105</v>
      </c>
      <c r="JGT5" s="551" t="s">
        <v>7106</v>
      </c>
      <c r="JGU5" s="551" t="s">
        <v>7107</v>
      </c>
      <c r="JGV5" s="551" t="s">
        <v>7108</v>
      </c>
      <c r="JGW5" s="551" t="s">
        <v>7109</v>
      </c>
      <c r="JGX5" s="551" t="s">
        <v>7110</v>
      </c>
      <c r="JGY5" s="551" t="s">
        <v>7111</v>
      </c>
      <c r="JGZ5" s="551" t="s">
        <v>7112</v>
      </c>
      <c r="JHA5" s="551" t="s">
        <v>7113</v>
      </c>
      <c r="JHB5" s="551" t="s">
        <v>7114</v>
      </c>
      <c r="JHC5" s="551" t="s">
        <v>7115</v>
      </c>
      <c r="JHD5" s="551" t="s">
        <v>7116</v>
      </c>
      <c r="JHE5" s="551" t="s">
        <v>7117</v>
      </c>
      <c r="JHF5" s="551" t="s">
        <v>7118</v>
      </c>
      <c r="JHG5" s="551" t="s">
        <v>7119</v>
      </c>
      <c r="JHH5" s="551" t="s">
        <v>7120</v>
      </c>
      <c r="JHI5" s="551" t="s">
        <v>7121</v>
      </c>
      <c r="JHJ5" s="551" t="s">
        <v>7122</v>
      </c>
      <c r="JHK5" s="551" t="s">
        <v>7123</v>
      </c>
      <c r="JHL5" s="551" t="s">
        <v>7124</v>
      </c>
      <c r="JHM5" s="551" t="s">
        <v>7125</v>
      </c>
      <c r="JHN5" s="551" t="s">
        <v>7126</v>
      </c>
      <c r="JHO5" s="551" t="s">
        <v>7127</v>
      </c>
      <c r="JHP5" s="551" t="s">
        <v>7128</v>
      </c>
      <c r="JHQ5" s="551" t="s">
        <v>7129</v>
      </c>
      <c r="JHR5" s="551" t="s">
        <v>7130</v>
      </c>
      <c r="JHS5" s="551" t="s">
        <v>7131</v>
      </c>
      <c r="JHT5" s="551" t="s">
        <v>7132</v>
      </c>
      <c r="JHU5" s="551" t="s">
        <v>7133</v>
      </c>
      <c r="JHV5" s="551" t="s">
        <v>7134</v>
      </c>
      <c r="JHW5" s="551" t="s">
        <v>7135</v>
      </c>
      <c r="JHX5" s="551" t="s">
        <v>7136</v>
      </c>
      <c r="JHY5" s="551" t="s">
        <v>7137</v>
      </c>
      <c r="JHZ5" s="551" t="s">
        <v>7138</v>
      </c>
      <c r="JIA5" s="551" t="s">
        <v>7139</v>
      </c>
      <c r="JIB5" s="551" t="s">
        <v>7140</v>
      </c>
      <c r="JIC5" s="551" t="s">
        <v>7141</v>
      </c>
      <c r="JID5" s="551" t="s">
        <v>7142</v>
      </c>
      <c r="JIE5" s="551" t="s">
        <v>7143</v>
      </c>
      <c r="JIF5" s="551" t="s">
        <v>7144</v>
      </c>
      <c r="JIG5" s="551" t="s">
        <v>7145</v>
      </c>
      <c r="JIH5" s="551" t="s">
        <v>7146</v>
      </c>
      <c r="JII5" s="551" t="s">
        <v>7147</v>
      </c>
      <c r="JIJ5" s="551" t="s">
        <v>7148</v>
      </c>
      <c r="JIK5" s="551" t="s">
        <v>7149</v>
      </c>
      <c r="JIL5" s="551" t="s">
        <v>7150</v>
      </c>
      <c r="JIM5" s="551" t="s">
        <v>7151</v>
      </c>
      <c r="JIN5" s="551" t="s">
        <v>7152</v>
      </c>
      <c r="JIO5" s="551" t="s">
        <v>7153</v>
      </c>
      <c r="JIP5" s="551" t="s">
        <v>7154</v>
      </c>
      <c r="JIQ5" s="551" t="s">
        <v>7155</v>
      </c>
      <c r="JIR5" s="551" t="s">
        <v>7156</v>
      </c>
      <c r="JIS5" s="551" t="s">
        <v>7157</v>
      </c>
      <c r="JIT5" s="551" t="s">
        <v>7158</v>
      </c>
      <c r="JIU5" s="551" t="s">
        <v>7159</v>
      </c>
      <c r="JIV5" s="551" t="s">
        <v>7160</v>
      </c>
      <c r="JIW5" s="551" t="s">
        <v>7161</v>
      </c>
      <c r="JIX5" s="551" t="s">
        <v>7162</v>
      </c>
      <c r="JIY5" s="551" t="s">
        <v>7163</v>
      </c>
      <c r="JIZ5" s="551" t="s">
        <v>7164</v>
      </c>
      <c r="JJA5" s="551" t="s">
        <v>7165</v>
      </c>
      <c r="JJB5" s="551" t="s">
        <v>7166</v>
      </c>
      <c r="JJC5" s="551" t="s">
        <v>7167</v>
      </c>
      <c r="JJD5" s="551" t="s">
        <v>7168</v>
      </c>
      <c r="JJE5" s="551" t="s">
        <v>7169</v>
      </c>
      <c r="JJF5" s="551" t="s">
        <v>7170</v>
      </c>
      <c r="JJG5" s="551" t="s">
        <v>7171</v>
      </c>
      <c r="JJH5" s="551" t="s">
        <v>7172</v>
      </c>
      <c r="JJI5" s="551" t="s">
        <v>7173</v>
      </c>
      <c r="JJJ5" s="551" t="s">
        <v>7174</v>
      </c>
      <c r="JJK5" s="551" t="s">
        <v>7175</v>
      </c>
      <c r="JJL5" s="551" t="s">
        <v>7176</v>
      </c>
      <c r="JJM5" s="551" t="s">
        <v>7177</v>
      </c>
      <c r="JJN5" s="551" t="s">
        <v>7178</v>
      </c>
      <c r="JJO5" s="551" t="s">
        <v>7179</v>
      </c>
      <c r="JJP5" s="551" t="s">
        <v>7180</v>
      </c>
      <c r="JJQ5" s="551" t="s">
        <v>7181</v>
      </c>
      <c r="JJR5" s="551" t="s">
        <v>7182</v>
      </c>
      <c r="JJS5" s="551" t="s">
        <v>7183</v>
      </c>
      <c r="JJT5" s="551" t="s">
        <v>7184</v>
      </c>
      <c r="JJU5" s="551" t="s">
        <v>7185</v>
      </c>
      <c r="JJV5" s="551" t="s">
        <v>7186</v>
      </c>
      <c r="JJW5" s="551" t="s">
        <v>7187</v>
      </c>
      <c r="JJX5" s="551" t="s">
        <v>7188</v>
      </c>
      <c r="JJY5" s="551" t="s">
        <v>7189</v>
      </c>
      <c r="JJZ5" s="551" t="s">
        <v>7190</v>
      </c>
      <c r="JKA5" s="551" t="s">
        <v>7191</v>
      </c>
      <c r="JKB5" s="551" t="s">
        <v>7192</v>
      </c>
      <c r="JKC5" s="551" t="s">
        <v>7193</v>
      </c>
      <c r="JKD5" s="551" t="s">
        <v>7194</v>
      </c>
      <c r="JKE5" s="551" t="s">
        <v>7195</v>
      </c>
      <c r="JKF5" s="551" t="s">
        <v>7196</v>
      </c>
      <c r="JKG5" s="551" t="s">
        <v>7197</v>
      </c>
      <c r="JKH5" s="551" t="s">
        <v>7198</v>
      </c>
      <c r="JKI5" s="551" t="s">
        <v>7199</v>
      </c>
      <c r="JKJ5" s="551" t="s">
        <v>7200</v>
      </c>
      <c r="JKK5" s="551" t="s">
        <v>7201</v>
      </c>
      <c r="JKL5" s="551" t="s">
        <v>7202</v>
      </c>
      <c r="JKM5" s="551" t="s">
        <v>7203</v>
      </c>
      <c r="JKN5" s="551" t="s">
        <v>7204</v>
      </c>
      <c r="JKO5" s="551" t="s">
        <v>7205</v>
      </c>
      <c r="JKP5" s="551" t="s">
        <v>7206</v>
      </c>
      <c r="JKQ5" s="551" t="s">
        <v>7207</v>
      </c>
      <c r="JKR5" s="551" t="s">
        <v>7208</v>
      </c>
      <c r="JKS5" s="551" t="s">
        <v>7209</v>
      </c>
      <c r="JKT5" s="551" t="s">
        <v>7210</v>
      </c>
      <c r="JKU5" s="551" t="s">
        <v>7211</v>
      </c>
      <c r="JKV5" s="551" t="s">
        <v>7212</v>
      </c>
      <c r="JKW5" s="551" t="s">
        <v>7213</v>
      </c>
      <c r="JKX5" s="551" t="s">
        <v>7214</v>
      </c>
      <c r="JKY5" s="551" t="s">
        <v>7215</v>
      </c>
      <c r="JKZ5" s="551" t="s">
        <v>7216</v>
      </c>
      <c r="JLA5" s="551" t="s">
        <v>7217</v>
      </c>
      <c r="JLB5" s="551" t="s">
        <v>7218</v>
      </c>
      <c r="JLC5" s="551" t="s">
        <v>7219</v>
      </c>
      <c r="JLD5" s="551" t="s">
        <v>7220</v>
      </c>
      <c r="JLE5" s="551" t="s">
        <v>7221</v>
      </c>
      <c r="JLF5" s="551" t="s">
        <v>7222</v>
      </c>
      <c r="JLG5" s="551" t="s">
        <v>7223</v>
      </c>
      <c r="JLH5" s="551" t="s">
        <v>7224</v>
      </c>
      <c r="JLI5" s="551" t="s">
        <v>7225</v>
      </c>
      <c r="JLJ5" s="551" t="s">
        <v>7226</v>
      </c>
      <c r="JLK5" s="551" t="s">
        <v>7227</v>
      </c>
      <c r="JLL5" s="551" t="s">
        <v>7228</v>
      </c>
      <c r="JLM5" s="551" t="s">
        <v>7229</v>
      </c>
      <c r="JLN5" s="551" t="s">
        <v>7230</v>
      </c>
      <c r="JLO5" s="551" t="s">
        <v>7231</v>
      </c>
      <c r="JLP5" s="551" t="s">
        <v>7232</v>
      </c>
      <c r="JLQ5" s="551" t="s">
        <v>7233</v>
      </c>
      <c r="JLR5" s="551" t="s">
        <v>7234</v>
      </c>
      <c r="JLS5" s="551" t="s">
        <v>7235</v>
      </c>
      <c r="JLT5" s="551" t="s">
        <v>7236</v>
      </c>
      <c r="JLU5" s="551" t="s">
        <v>7237</v>
      </c>
      <c r="JLV5" s="551" t="s">
        <v>7238</v>
      </c>
      <c r="JLW5" s="551" t="s">
        <v>7239</v>
      </c>
      <c r="JLX5" s="551" t="s">
        <v>7240</v>
      </c>
      <c r="JLY5" s="551" t="s">
        <v>7241</v>
      </c>
      <c r="JLZ5" s="551" t="s">
        <v>7242</v>
      </c>
      <c r="JMA5" s="551" t="s">
        <v>7243</v>
      </c>
      <c r="JMB5" s="551" t="s">
        <v>7244</v>
      </c>
      <c r="JMC5" s="551" t="s">
        <v>7245</v>
      </c>
      <c r="JMD5" s="551" t="s">
        <v>7246</v>
      </c>
      <c r="JME5" s="551" t="s">
        <v>7247</v>
      </c>
      <c r="JMF5" s="551" t="s">
        <v>7248</v>
      </c>
      <c r="JMG5" s="551" t="s">
        <v>7249</v>
      </c>
      <c r="JMH5" s="551" t="s">
        <v>7250</v>
      </c>
      <c r="JMI5" s="551" t="s">
        <v>7251</v>
      </c>
      <c r="JMJ5" s="551" t="s">
        <v>7252</v>
      </c>
      <c r="JMK5" s="551" t="s">
        <v>7253</v>
      </c>
      <c r="JML5" s="551" t="s">
        <v>7254</v>
      </c>
      <c r="JMM5" s="551" t="s">
        <v>7255</v>
      </c>
      <c r="JMN5" s="551" t="s">
        <v>7256</v>
      </c>
      <c r="JMO5" s="551" t="s">
        <v>7257</v>
      </c>
      <c r="JMP5" s="551" t="s">
        <v>7258</v>
      </c>
      <c r="JMQ5" s="551" t="s">
        <v>7259</v>
      </c>
      <c r="JMR5" s="551" t="s">
        <v>7260</v>
      </c>
      <c r="JMS5" s="551" t="s">
        <v>7261</v>
      </c>
      <c r="JMT5" s="551" t="s">
        <v>7262</v>
      </c>
      <c r="JMU5" s="551" t="s">
        <v>7263</v>
      </c>
      <c r="JMV5" s="551" t="s">
        <v>7264</v>
      </c>
      <c r="JMW5" s="551" t="s">
        <v>7265</v>
      </c>
      <c r="JMX5" s="551" t="s">
        <v>7266</v>
      </c>
      <c r="JMY5" s="551" t="s">
        <v>7267</v>
      </c>
      <c r="JMZ5" s="551" t="s">
        <v>7268</v>
      </c>
      <c r="JNA5" s="551" t="s">
        <v>7269</v>
      </c>
      <c r="JNB5" s="551" t="s">
        <v>7270</v>
      </c>
      <c r="JNC5" s="551" t="s">
        <v>7271</v>
      </c>
      <c r="JND5" s="551" t="s">
        <v>7272</v>
      </c>
      <c r="JNE5" s="551" t="s">
        <v>7273</v>
      </c>
      <c r="JNF5" s="551" t="s">
        <v>7274</v>
      </c>
      <c r="JNG5" s="551" t="s">
        <v>7275</v>
      </c>
      <c r="JNH5" s="551" t="s">
        <v>7276</v>
      </c>
      <c r="JNI5" s="551" t="s">
        <v>7277</v>
      </c>
      <c r="JNJ5" s="551" t="s">
        <v>7278</v>
      </c>
      <c r="JNK5" s="551" t="s">
        <v>7279</v>
      </c>
      <c r="JNL5" s="551" t="s">
        <v>7280</v>
      </c>
      <c r="JNM5" s="551" t="s">
        <v>7281</v>
      </c>
      <c r="JNN5" s="551" t="s">
        <v>7282</v>
      </c>
      <c r="JNO5" s="551" t="s">
        <v>7283</v>
      </c>
      <c r="JNP5" s="551" t="s">
        <v>7284</v>
      </c>
      <c r="JNQ5" s="551" t="s">
        <v>7285</v>
      </c>
      <c r="JNR5" s="551" t="s">
        <v>7286</v>
      </c>
      <c r="JNS5" s="551" t="s">
        <v>7287</v>
      </c>
      <c r="JNT5" s="551" t="s">
        <v>7288</v>
      </c>
      <c r="JNU5" s="551" t="s">
        <v>7289</v>
      </c>
      <c r="JNV5" s="551" t="s">
        <v>7290</v>
      </c>
      <c r="JNW5" s="551" t="s">
        <v>7291</v>
      </c>
      <c r="JNX5" s="551" t="s">
        <v>7292</v>
      </c>
      <c r="JNY5" s="551" t="s">
        <v>7293</v>
      </c>
      <c r="JNZ5" s="551" t="s">
        <v>7294</v>
      </c>
      <c r="JOA5" s="551" t="s">
        <v>7295</v>
      </c>
      <c r="JOB5" s="551" t="s">
        <v>7296</v>
      </c>
      <c r="JOC5" s="551" t="s">
        <v>7297</v>
      </c>
      <c r="JOD5" s="551" t="s">
        <v>7298</v>
      </c>
      <c r="JOE5" s="551" t="s">
        <v>7299</v>
      </c>
      <c r="JOF5" s="551" t="s">
        <v>7300</v>
      </c>
      <c r="JOG5" s="551" t="s">
        <v>7301</v>
      </c>
      <c r="JOH5" s="551" t="s">
        <v>7302</v>
      </c>
      <c r="JOI5" s="551" t="s">
        <v>7303</v>
      </c>
      <c r="JOJ5" s="551" t="s">
        <v>7304</v>
      </c>
      <c r="JOK5" s="551" t="s">
        <v>7305</v>
      </c>
      <c r="JOL5" s="551" t="s">
        <v>7306</v>
      </c>
      <c r="JOM5" s="551" t="s">
        <v>7307</v>
      </c>
      <c r="JON5" s="551" t="s">
        <v>7308</v>
      </c>
      <c r="JOO5" s="551" t="s">
        <v>7309</v>
      </c>
      <c r="JOP5" s="551" t="s">
        <v>7310</v>
      </c>
      <c r="JOQ5" s="551" t="s">
        <v>7311</v>
      </c>
      <c r="JOR5" s="551" t="s">
        <v>7312</v>
      </c>
      <c r="JOS5" s="551" t="s">
        <v>7313</v>
      </c>
      <c r="JOT5" s="551" t="s">
        <v>7314</v>
      </c>
      <c r="JOU5" s="551" t="s">
        <v>7315</v>
      </c>
      <c r="JOV5" s="551" t="s">
        <v>7316</v>
      </c>
      <c r="JOW5" s="551" t="s">
        <v>7317</v>
      </c>
      <c r="JOX5" s="551" t="s">
        <v>7318</v>
      </c>
      <c r="JOY5" s="551" t="s">
        <v>7319</v>
      </c>
      <c r="JOZ5" s="551" t="s">
        <v>7320</v>
      </c>
      <c r="JPA5" s="551" t="s">
        <v>7321</v>
      </c>
      <c r="JPB5" s="551" t="s">
        <v>7322</v>
      </c>
      <c r="JPC5" s="551" t="s">
        <v>7323</v>
      </c>
      <c r="JPD5" s="551" t="s">
        <v>7324</v>
      </c>
      <c r="JPE5" s="551" t="s">
        <v>7325</v>
      </c>
      <c r="JPF5" s="551" t="s">
        <v>7326</v>
      </c>
      <c r="JPG5" s="551" t="s">
        <v>7327</v>
      </c>
      <c r="JPH5" s="551" t="s">
        <v>7328</v>
      </c>
      <c r="JPI5" s="551" t="s">
        <v>7329</v>
      </c>
      <c r="JPJ5" s="551" t="s">
        <v>7330</v>
      </c>
      <c r="JPK5" s="551" t="s">
        <v>7331</v>
      </c>
      <c r="JPL5" s="551" t="s">
        <v>7332</v>
      </c>
      <c r="JPM5" s="551" t="s">
        <v>7333</v>
      </c>
      <c r="JPN5" s="551" t="s">
        <v>7334</v>
      </c>
      <c r="JPO5" s="551" t="s">
        <v>7335</v>
      </c>
      <c r="JPP5" s="551" t="s">
        <v>7336</v>
      </c>
      <c r="JPQ5" s="551" t="s">
        <v>7337</v>
      </c>
      <c r="JPR5" s="551" t="s">
        <v>7338</v>
      </c>
      <c r="JPS5" s="551" t="s">
        <v>7339</v>
      </c>
      <c r="JPT5" s="551" t="s">
        <v>7340</v>
      </c>
      <c r="JPU5" s="551" t="s">
        <v>7341</v>
      </c>
      <c r="JPV5" s="551" t="s">
        <v>7342</v>
      </c>
      <c r="JPW5" s="551" t="s">
        <v>7343</v>
      </c>
      <c r="JPX5" s="551" t="s">
        <v>7344</v>
      </c>
      <c r="JPY5" s="551" t="s">
        <v>7345</v>
      </c>
      <c r="JPZ5" s="551" t="s">
        <v>7346</v>
      </c>
      <c r="JQA5" s="551" t="s">
        <v>7347</v>
      </c>
      <c r="JQB5" s="551" t="s">
        <v>7348</v>
      </c>
      <c r="JQC5" s="551" t="s">
        <v>7349</v>
      </c>
      <c r="JQD5" s="551" t="s">
        <v>7350</v>
      </c>
      <c r="JQE5" s="551" t="s">
        <v>7351</v>
      </c>
      <c r="JQF5" s="551" t="s">
        <v>7352</v>
      </c>
      <c r="JQG5" s="551" t="s">
        <v>7353</v>
      </c>
      <c r="JQH5" s="551" t="s">
        <v>7354</v>
      </c>
      <c r="JQI5" s="551" t="s">
        <v>7355</v>
      </c>
      <c r="JQJ5" s="551" t="s">
        <v>7356</v>
      </c>
      <c r="JQK5" s="551" t="s">
        <v>7357</v>
      </c>
      <c r="JQL5" s="551" t="s">
        <v>7358</v>
      </c>
      <c r="JQM5" s="551" t="s">
        <v>7359</v>
      </c>
      <c r="JQN5" s="551" t="s">
        <v>7360</v>
      </c>
      <c r="JQO5" s="551" t="s">
        <v>7361</v>
      </c>
      <c r="JQP5" s="551" t="s">
        <v>7362</v>
      </c>
      <c r="JQQ5" s="551" t="s">
        <v>7363</v>
      </c>
      <c r="JQR5" s="551" t="s">
        <v>7364</v>
      </c>
      <c r="JQS5" s="551" t="s">
        <v>7365</v>
      </c>
      <c r="JQT5" s="551" t="s">
        <v>7366</v>
      </c>
      <c r="JQU5" s="551" t="s">
        <v>7367</v>
      </c>
      <c r="JQV5" s="551" t="s">
        <v>7368</v>
      </c>
      <c r="JQW5" s="551" t="s">
        <v>7369</v>
      </c>
      <c r="JQX5" s="551" t="s">
        <v>7370</v>
      </c>
      <c r="JQY5" s="551" t="s">
        <v>7371</v>
      </c>
      <c r="JQZ5" s="551" t="s">
        <v>7372</v>
      </c>
      <c r="JRA5" s="551" t="s">
        <v>7373</v>
      </c>
      <c r="JRB5" s="551" t="s">
        <v>7374</v>
      </c>
      <c r="JRC5" s="551" t="s">
        <v>7375</v>
      </c>
      <c r="JRD5" s="551" t="s">
        <v>7376</v>
      </c>
      <c r="JRE5" s="551" t="s">
        <v>7377</v>
      </c>
      <c r="JRF5" s="551" t="s">
        <v>7378</v>
      </c>
      <c r="JRG5" s="551" t="s">
        <v>7379</v>
      </c>
      <c r="JRH5" s="551" t="s">
        <v>7380</v>
      </c>
      <c r="JRI5" s="551" t="s">
        <v>7381</v>
      </c>
      <c r="JRJ5" s="551" t="s">
        <v>7382</v>
      </c>
      <c r="JRK5" s="551" t="s">
        <v>7383</v>
      </c>
      <c r="JRL5" s="551" t="s">
        <v>7384</v>
      </c>
      <c r="JRM5" s="551" t="s">
        <v>7385</v>
      </c>
      <c r="JRN5" s="551" t="s">
        <v>7386</v>
      </c>
      <c r="JRO5" s="551" t="s">
        <v>7387</v>
      </c>
      <c r="JRP5" s="551" t="s">
        <v>7388</v>
      </c>
      <c r="JRQ5" s="551" t="s">
        <v>7389</v>
      </c>
      <c r="JRR5" s="551" t="s">
        <v>7390</v>
      </c>
      <c r="JRS5" s="551" t="s">
        <v>7391</v>
      </c>
      <c r="JRT5" s="551" t="s">
        <v>7392</v>
      </c>
      <c r="JRU5" s="551" t="s">
        <v>7393</v>
      </c>
      <c r="JRV5" s="551" t="s">
        <v>7394</v>
      </c>
      <c r="JRW5" s="551" t="s">
        <v>7395</v>
      </c>
      <c r="JRX5" s="551" t="s">
        <v>7396</v>
      </c>
      <c r="JRY5" s="551" t="s">
        <v>7397</v>
      </c>
      <c r="JRZ5" s="551" t="s">
        <v>7398</v>
      </c>
      <c r="JSA5" s="551" t="s">
        <v>7399</v>
      </c>
      <c r="JSB5" s="551" t="s">
        <v>7400</v>
      </c>
      <c r="JSC5" s="551" t="s">
        <v>7401</v>
      </c>
      <c r="JSD5" s="551" t="s">
        <v>7402</v>
      </c>
      <c r="JSE5" s="551" t="s">
        <v>7403</v>
      </c>
      <c r="JSF5" s="551" t="s">
        <v>7404</v>
      </c>
      <c r="JSG5" s="551" t="s">
        <v>7405</v>
      </c>
      <c r="JSH5" s="551" t="s">
        <v>7406</v>
      </c>
      <c r="JSI5" s="551" t="s">
        <v>7407</v>
      </c>
      <c r="JSJ5" s="551" t="s">
        <v>7408</v>
      </c>
      <c r="JSK5" s="551" t="s">
        <v>7409</v>
      </c>
      <c r="JSL5" s="551" t="s">
        <v>7410</v>
      </c>
      <c r="JSM5" s="551" t="s">
        <v>7411</v>
      </c>
      <c r="JSN5" s="551" t="s">
        <v>7412</v>
      </c>
      <c r="JSO5" s="551" t="s">
        <v>7413</v>
      </c>
      <c r="JSP5" s="551" t="s">
        <v>7414</v>
      </c>
      <c r="JSQ5" s="551" t="s">
        <v>7415</v>
      </c>
      <c r="JSR5" s="551" t="s">
        <v>7416</v>
      </c>
      <c r="JSS5" s="551" t="s">
        <v>7417</v>
      </c>
      <c r="JST5" s="551" t="s">
        <v>7418</v>
      </c>
      <c r="JSU5" s="551" t="s">
        <v>7419</v>
      </c>
      <c r="JSV5" s="551" t="s">
        <v>7420</v>
      </c>
      <c r="JSW5" s="551" t="s">
        <v>7421</v>
      </c>
      <c r="JSX5" s="551" t="s">
        <v>7422</v>
      </c>
      <c r="JSY5" s="551" t="s">
        <v>7423</v>
      </c>
      <c r="JSZ5" s="551" t="s">
        <v>7424</v>
      </c>
      <c r="JTA5" s="551" t="s">
        <v>7425</v>
      </c>
      <c r="JTB5" s="551" t="s">
        <v>7426</v>
      </c>
      <c r="JTC5" s="551" t="s">
        <v>7427</v>
      </c>
      <c r="JTD5" s="551" t="s">
        <v>7428</v>
      </c>
      <c r="JTE5" s="551" t="s">
        <v>7429</v>
      </c>
      <c r="JTF5" s="551" t="s">
        <v>7430</v>
      </c>
      <c r="JTG5" s="551" t="s">
        <v>7431</v>
      </c>
      <c r="JTH5" s="551" t="s">
        <v>7432</v>
      </c>
      <c r="JTI5" s="551" t="s">
        <v>7433</v>
      </c>
      <c r="JTJ5" s="551" t="s">
        <v>7434</v>
      </c>
      <c r="JTK5" s="551" t="s">
        <v>7435</v>
      </c>
      <c r="JTL5" s="551" t="s">
        <v>7436</v>
      </c>
      <c r="JTM5" s="551" t="s">
        <v>7437</v>
      </c>
      <c r="JTN5" s="551" t="s">
        <v>7438</v>
      </c>
      <c r="JTO5" s="551" t="s">
        <v>7439</v>
      </c>
      <c r="JTP5" s="551" t="s">
        <v>7440</v>
      </c>
      <c r="JTQ5" s="551" t="s">
        <v>7441</v>
      </c>
      <c r="JTR5" s="551" t="s">
        <v>7442</v>
      </c>
      <c r="JTS5" s="551" t="s">
        <v>7443</v>
      </c>
      <c r="JTT5" s="551" t="s">
        <v>7444</v>
      </c>
      <c r="JTU5" s="551" t="s">
        <v>7445</v>
      </c>
      <c r="JTV5" s="551" t="s">
        <v>7446</v>
      </c>
      <c r="JTW5" s="551" t="s">
        <v>7447</v>
      </c>
      <c r="JTX5" s="551" t="s">
        <v>7448</v>
      </c>
      <c r="JTY5" s="551" t="s">
        <v>7449</v>
      </c>
      <c r="JTZ5" s="551" t="s">
        <v>7450</v>
      </c>
      <c r="JUA5" s="551" t="s">
        <v>7451</v>
      </c>
      <c r="JUB5" s="551" t="s">
        <v>7452</v>
      </c>
      <c r="JUC5" s="551" t="s">
        <v>7453</v>
      </c>
      <c r="JUD5" s="551" t="s">
        <v>7454</v>
      </c>
      <c r="JUE5" s="551" t="s">
        <v>7455</v>
      </c>
      <c r="JUF5" s="551" t="s">
        <v>7456</v>
      </c>
      <c r="JUG5" s="551" t="s">
        <v>7457</v>
      </c>
      <c r="JUH5" s="551" t="s">
        <v>7458</v>
      </c>
      <c r="JUI5" s="551" t="s">
        <v>7459</v>
      </c>
      <c r="JUJ5" s="551" t="s">
        <v>7460</v>
      </c>
      <c r="JUK5" s="551" t="s">
        <v>7461</v>
      </c>
      <c r="JUL5" s="551" t="s">
        <v>7462</v>
      </c>
      <c r="JUM5" s="551" t="s">
        <v>7463</v>
      </c>
      <c r="JUN5" s="551" t="s">
        <v>7464</v>
      </c>
      <c r="JUO5" s="551" t="s">
        <v>7465</v>
      </c>
      <c r="JUP5" s="551" t="s">
        <v>7466</v>
      </c>
      <c r="JUQ5" s="551" t="s">
        <v>7467</v>
      </c>
      <c r="JUR5" s="551" t="s">
        <v>7468</v>
      </c>
      <c r="JUS5" s="551" t="s">
        <v>7469</v>
      </c>
      <c r="JUT5" s="551" t="s">
        <v>7470</v>
      </c>
      <c r="JUU5" s="551" t="s">
        <v>7471</v>
      </c>
      <c r="JUV5" s="551" t="s">
        <v>7472</v>
      </c>
      <c r="JUW5" s="551" t="s">
        <v>7473</v>
      </c>
      <c r="JUX5" s="551" t="s">
        <v>7474</v>
      </c>
      <c r="JUY5" s="551" t="s">
        <v>7475</v>
      </c>
      <c r="JUZ5" s="551" t="s">
        <v>7476</v>
      </c>
      <c r="JVA5" s="551" t="s">
        <v>7477</v>
      </c>
      <c r="JVB5" s="551" t="s">
        <v>7478</v>
      </c>
      <c r="JVC5" s="551" t="s">
        <v>7479</v>
      </c>
      <c r="JVD5" s="551" t="s">
        <v>7480</v>
      </c>
      <c r="JVE5" s="551" t="s">
        <v>7481</v>
      </c>
      <c r="JVF5" s="551" t="s">
        <v>7482</v>
      </c>
      <c r="JVG5" s="551" t="s">
        <v>7483</v>
      </c>
      <c r="JVH5" s="551" t="s">
        <v>7484</v>
      </c>
      <c r="JVI5" s="551" t="s">
        <v>7485</v>
      </c>
      <c r="JVJ5" s="551" t="s">
        <v>7486</v>
      </c>
      <c r="JVK5" s="551" t="s">
        <v>7487</v>
      </c>
      <c r="JVL5" s="551" t="s">
        <v>7488</v>
      </c>
      <c r="JVM5" s="551" t="s">
        <v>7489</v>
      </c>
      <c r="JVN5" s="551" t="s">
        <v>7490</v>
      </c>
      <c r="JVO5" s="551" t="s">
        <v>7491</v>
      </c>
      <c r="JVP5" s="551" t="s">
        <v>7492</v>
      </c>
      <c r="JVQ5" s="551" t="s">
        <v>7493</v>
      </c>
      <c r="JVR5" s="551" t="s">
        <v>7494</v>
      </c>
      <c r="JVS5" s="551" t="s">
        <v>7495</v>
      </c>
      <c r="JVT5" s="551" t="s">
        <v>7496</v>
      </c>
      <c r="JVU5" s="551" t="s">
        <v>7497</v>
      </c>
      <c r="JVV5" s="551" t="s">
        <v>7498</v>
      </c>
      <c r="JVW5" s="551" t="s">
        <v>7499</v>
      </c>
      <c r="JVX5" s="551" t="s">
        <v>7500</v>
      </c>
      <c r="JVY5" s="551" t="s">
        <v>7501</v>
      </c>
      <c r="JVZ5" s="551" t="s">
        <v>7502</v>
      </c>
      <c r="JWA5" s="551" t="s">
        <v>7503</v>
      </c>
      <c r="JWB5" s="551" t="s">
        <v>7504</v>
      </c>
      <c r="JWC5" s="551" t="s">
        <v>7505</v>
      </c>
      <c r="JWD5" s="551" t="s">
        <v>7506</v>
      </c>
      <c r="JWE5" s="551" t="s">
        <v>7507</v>
      </c>
      <c r="JWF5" s="551" t="s">
        <v>7508</v>
      </c>
      <c r="JWG5" s="551" t="s">
        <v>7509</v>
      </c>
      <c r="JWH5" s="551" t="s">
        <v>7510</v>
      </c>
      <c r="JWI5" s="551" t="s">
        <v>7511</v>
      </c>
      <c r="JWJ5" s="551" t="s">
        <v>7512</v>
      </c>
      <c r="JWK5" s="551" t="s">
        <v>7513</v>
      </c>
      <c r="JWL5" s="551" t="s">
        <v>7514</v>
      </c>
      <c r="JWM5" s="551" t="s">
        <v>7515</v>
      </c>
      <c r="JWN5" s="551" t="s">
        <v>7516</v>
      </c>
      <c r="JWO5" s="551" t="s">
        <v>7517</v>
      </c>
      <c r="JWP5" s="551" t="s">
        <v>7518</v>
      </c>
      <c r="JWQ5" s="551" t="s">
        <v>7519</v>
      </c>
      <c r="JWR5" s="551" t="s">
        <v>7520</v>
      </c>
      <c r="JWS5" s="551" t="s">
        <v>7521</v>
      </c>
      <c r="JWT5" s="551" t="s">
        <v>7522</v>
      </c>
      <c r="JWU5" s="551" t="s">
        <v>7523</v>
      </c>
      <c r="JWV5" s="551" t="s">
        <v>7524</v>
      </c>
      <c r="JWW5" s="551" t="s">
        <v>7525</v>
      </c>
      <c r="JWX5" s="551" t="s">
        <v>7526</v>
      </c>
      <c r="JWY5" s="551" t="s">
        <v>7527</v>
      </c>
      <c r="JWZ5" s="551" t="s">
        <v>7528</v>
      </c>
      <c r="JXA5" s="551" t="s">
        <v>7529</v>
      </c>
      <c r="JXB5" s="551" t="s">
        <v>7530</v>
      </c>
      <c r="JXC5" s="551" t="s">
        <v>7531</v>
      </c>
      <c r="JXD5" s="551" t="s">
        <v>7532</v>
      </c>
      <c r="JXE5" s="551" t="s">
        <v>7533</v>
      </c>
      <c r="JXF5" s="551" t="s">
        <v>7534</v>
      </c>
      <c r="JXG5" s="551" t="s">
        <v>7535</v>
      </c>
      <c r="JXH5" s="551" t="s">
        <v>7536</v>
      </c>
      <c r="JXI5" s="551" t="s">
        <v>7537</v>
      </c>
      <c r="JXJ5" s="551" t="s">
        <v>7538</v>
      </c>
      <c r="JXK5" s="551" t="s">
        <v>7539</v>
      </c>
      <c r="JXL5" s="551" t="s">
        <v>7540</v>
      </c>
      <c r="JXM5" s="551" t="s">
        <v>7541</v>
      </c>
      <c r="JXN5" s="551" t="s">
        <v>7542</v>
      </c>
      <c r="JXO5" s="551" t="s">
        <v>7543</v>
      </c>
      <c r="JXP5" s="551" t="s">
        <v>7544</v>
      </c>
      <c r="JXQ5" s="551" t="s">
        <v>7545</v>
      </c>
      <c r="JXR5" s="551" t="s">
        <v>7546</v>
      </c>
      <c r="JXS5" s="551" t="s">
        <v>7547</v>
      </c>
      <c r="JXT5" s="551" t="s">
        <v>7548</v>
      </c>
      <c r="JXU5" s="551" t="s">
        <v>7549</v>
      </c>
      <c r="JXV5" s="551" t="s">
        <v>7550</v>
      </c>
      <c r="JXW5" s="551" t="s">
        <v>7551</v>
      </c>
      <c r="JXX5" s="551" t="s">
        <v>7552</v>
      </c>
      <c r="JXY5" s="551" t="s">
        <v>7553</v>
      </c>
      <c r="JXZ5" s="551" t="s">
        <v>7554</v>
      </c>
      <c r="JYA5" s="551" t="s">
        <v>7555</v>
      </c>
      <c r="JYB5" s="551" t="s">
        <v>7556</v>
      </c>
      <c r="JYC5" s="551" t="s">
        <v>7557</v>
      </c>
      <c r="JYD5" s="551" t="s">
        <v>7558</v>
      </c>
      <c r="JYE5" s="551" t="s">
        <v>7559</v>
      </c>
      <c r="JYF5" s="551" t="s">
        <v>7560</v>
      </c>
      <c r="JYG5" s="551" t="s">
        <v>7561</v>
      </c>
      <c r="JYH5" s="551" t="s">
        <v>7562</v>
      </c>
      <c r="JYI5" s="551" t="s">
        <v>7563</v>
      </c>
      <c r="JYJ5" s="551" t="s">
        <v>7564</v>
      </c>
      <c r="JYK5" s="551" t="s">
        <v>7565</v>
      </c>
      <c r="JYL5" s="551" t="s">
        <v>7566</v>
      </c>
      <c r="JYM5" s="551" t="s">
        <v>7567</v>
      </c>
      <c r="JYN5" s="551" t="s">
        <v>7568</v>
      </c>
      <c r="JYO5" s="551" t="s">
        <v>7569</v>
      </c>
      <c r="JYP5" s="551" t="s">
        <v>7570</v>
      </c>
      <c r="JYQ5" s="551" t="s">
        <v>7571</v>
      </c>
      <c r="JYR5" s="551" t="s">
        <v>7572</v>
      </c>
      <c r="JYS5" s="551" t="s">
        <v>7573</v>
      </c>
      <c r="JYT5" s="551" t="s">
        <v>7574</v>
      </c>
      <c r="JYU5" s="551" t="s">
        <v>7575</v>
      </c>
      <c r="JYV5" s="551" t="s">
        <v>7576</v>
      </c>
      <c r="JYW5" s="551" t="s">
        <v>7577</v>
      </c>
      <c r="JYX5" s="551" t="s">
        <v>7578</v>
      </c>
      <c r="JYY5" s="551" t="s">
        <v>7579</v>
      </c>
      <c r="JYZ5" s="551" t="s">
        <v>7580</v>
      </c>
      <c r="JZA5" s="551" t="s">
        <v>7581</v>
      </c>
      <c r="JZB5" s="551" t="s">
        <v>7582</v>
      </c>
      <c r="JZC5" s="551" t="s">
        <v>7583</v>
      </c>
      <c r="JZD5" s="551" t="s">
        <v>7584</v>
      </c>
      <c r="JZE5" s="551" t="s">
        <v>7585</v>
      </c>
      <c r="JZF5" s="551" t="s">
        <v>7586</v>
      </c>
      <c r="JZG5" s="551" t="s">
        <v>7587</v>
      </c>
      <c r="JZH5" s="551" t="s">
        <v>7588</v>
      </c>
      <c r="JZI5" s="551" t="s">
        <v>7589</v>
      </c>
      <c r="JZJ5" s="551" t="s">
        <v>7590</v>
      </c>
      <c r="JZK5" s="551" t="s">
        <v>7591</v>
      </c>
      <c r="JZL5" s="551" t="s">
        <v>7592</v>
      </c>
      <c r="JZM5" s="551" t="s">
        <v>7593</v>
      </c>
      <c r="JZN5" s="551" t="s">
        <v>7594</v>
      </c>
      <c r="JZO5" s="551" t="s">
        <v>7595</v>
      </c>
      <c r="JZP5" s="551" t="s">
        <v>7596</v>
      </c>
      <c r="JZQ5" s="551" t="s">
        <v>7597</v>
      </c>
      <c r="JZR5" s="551" t="s">
        <v>7598</v>
      </c>
      <c r="JZS5" s="551" t="s">
        <v>7599</v>
      </c>
      <c r="JZT5" s="551" t="s">
        <v>7600</v>
      </c>
      <c r="JZU5" s="551" t="s">
        <v>7601</v>
      </c>
      <c r="JZV5" s="551" t="s">
        <v>7602</v>
      </c>
      <c r="JZW5" s="551" t="s">
        <v>7603</v>
      </c>
      <c r="JZX5" s="551" t="s">
        <v>7604</v>
      </c>
      <c r="JZY5" s="551" t="s">
        <v>7605</v>
      </c>
      <c r="JZZ5" s="551" t="s">
        <v>7606</v>
      </c>
      <c r="KAA5" s="551" t="s">
        <v>7607</v>
      </c>
      <c r="KAB5" s="551" t="s">
        <v>7608</v>
      </c>
      <c r="KAC5" s="551" t="s">
        <v>7609</v>
      </c>
      <c r="KAD5" s="551" t="s">
        <v>7610</v>
      </c>
      <c r="KAE5" s="551" t="s">
        <v>7611</v>
      </c>
      <c r="KAF5" s="551" t="s">
        <v>7612</v>
      </c>
      <c r="KAG5" s="551" t="s">
        <v>7613</v>
      </c>
      <c r="KAH5" s="551" t="s">
        <v>7614</v>
      </c>
      <c r="KAI5" s="551" t="s">
        <v>7615</v>
      </c>
      <c r="KAJ5" s="551" t="s">
        <v>7616</v>
      </c>
      <c r="KAK5" s="551" t="s">
        <v>7617</v>
      </c>
      <c r="KAL5" s="551" t="s">
        <v>7618</v>
      </c>
      <c r="KAM5" s="551" t="s">
        <v>7619</v>
      </c>
      <c r="KAN5" s="551" t="s">
        <v>7620</v>
      </c>
      <c r="KAO5" s="551" t="s">
        <v>7621</v>
      </c>
      <c r="KAP5" s="551" t="s">
        <v>7622</v>
      </c>
      <c r="KAQ5" s="551" t="s">
        <v>7623</v>
      </c>
      <c r="KAR5" s="551" t="s">
        <v>7624</v>
      </c>
      <c r="KAS5" s="551" t="s">
        <v>7625</v>
      </c>
      <c r="KAT5" s="551" t="s">
        <v>7626</v>
      </c>
      <c r="KAU5" s="551" t="s">
        <v>7627</v>
      </c>
      <c r="KAV5" s="551" t="s">
        <v>7628</v>
      </c>
      <c r="KAW5" s="551" t="s">
        <v>7629</v>
      </c>
      <c r="KAX5" s="551" t="s">
        <v>7630</v>
      </c>
      <c r="KAY5" s="551" t="s">
        <v>7631</v>
      </c>
      <c r="KAZ5" s="551" t="s">
        <v>7632</v>
      </c>
      <c r="KBA5" s="551" t="s">
        <v>7633</v>
      </c>
      <c r="KBB5" s="551" t="s">
        <v>7634</v>
      </c>
      <c r="KBC5" s="551" t="s">
        <v>7635</v>
      </c>
      <c r="KBD5" s="551" t="s">
        <v>7636</v>
      </c>
      <c r="KBE5" s="551" t="s">
        <v>7637</v>
      </c>
      <c r="KBF5" s="551" t="s">
        <v>7638</v>
      </c>
      <c r="KBG5" s="551" t="s">
        <v>7639</v>
      </c>
      <c r="KBH5" s="551" t="s">
        <v>7640</v>
      </c>
      <c r="KBI5" s="551" t="s">
        <v>7641</v>
      </c>
      <c r="KBJ5" s="551" t="s">
        <v>7642</v>
      </c>
      <c r="KBK5" s="551" t="s">
        <v>7643</v>
      </c>
      <c r="KBL5" s="551" t="s">
        <v>7644</v>
      </c>
      <c r="KBM5" s="551" t="s">
        <v>7645</v>
      </c>
      <c r="KBN5" s="551" t="s">
        <v>7646</v>
      </c>
      <c r="KBO5" s="551" t="s">
        <v>7647</v>
      </c>
      <c r="KBP5" s="551" t="s">
        <v>7648</v>
      </c>
      <c r="KBQ5" s="551" t="s">
        <v>7649</v>
      </c>
      <c r="KBR5" s="551" t="s">
        <v>7650</v>
      </c>
      <c r="KBS5" s="551" t="s">
        <v>7651</v>
      </c>
      <c r="KBT5" s="551" t="s">
        <v>7652</v>
      </c>
      <c r="KBU5" s="551" t="s">
        <v>7653</v>
      </c>
      <c r="KBV5" s="551" t="s">
        <v>7654</v>
      </c>
      <c r="KBW5" s="551" t="s">
        <v>7655</v>
      </c>
      <c r="KBX5" s="551" t="s">
        <v>7656</v>
      </c>
      <c r="KBY5" s="551" t="s">
        <v>7657</v>
      </c>
      <c r="KBZ5" s="551" t="s">
        <v>7658</v>
      </c>
      <c r="KCA5" s="551" t="s">
        <v>7659</v>
      </c>
      <c r="KCB5" s="551" t="s">
        <v>7660</v>
      </c>
      <c r="KCC5" s="551" t="s">
        <v>7661</v>
      </c>
      <c r="KCD5" s="551" t="s">
        <v>7662</v>
      </c>
      <c r="KCE5" s="551" t="s">
        <v>7663</v>
      </c>
      <c r="KCF5" s="551" t="s">
        <v>7664</v>
      </c>
      <c r="KCG5" s="551" t="s">
        <v>7665</v>
      </c>
      <c r="KCH5" s="551" t="s">
        <v>7666</v>
      </c>
      <c r="KCI5" s="551" t="s">
        <v>7667</v>
      </c>
      <c r="KCJ5" s="551" t="s">
        <v>7668</v>
      </c>
      <c r="KCK5" s="551" t="s">
        <v>7669</v>
      </c>
      <c r="KCL5" s="551" t="s">
        <v>7670</v>
      </c>
      <c r="KCM5" s="551" t="s">
        <v>7671</v>
      </c>
      <c r="KCN5" s="551" t="s">
        <v>7672</v>
      </c>
      <c r="KCO5" s="551" t="s">
        <v>7673</v>
      </c>
      <c r="KCP5" s="551" t="s">
        <v>7674</v>
      </c>
      <c r="KCQ5" s="551" t="s">
        <v>7675</v>
      </c>
      <c r="KCR5" s="551" t="s">
        <v>7676</v>
      </c>
      <c r="KCS5" s="551" t="s">
        <v>7677</v>
      </c>
      <c r="KCT5" s="551" t="s">
        <v>7678</v>
      </c>
      <c r="KCU5" s="551" t="s">
        <v>7679</v>
      </c>
      <c r="KCV5" s="551" t="s">
        <v>7680</v>
      </c>
      <c r="KCW5" s="551" t="s">
        <v>7681</v>
      </c>
      <c r="KCX5" s="551" t="s">
        <v>7682</v>
      </c>
      <c r="KCY5" s="551" t="s">
        <v>7683</v>
      </c>
      <c r="KCZ5" s="551" t="s">
        <v>7684</v>
      </c>
      <c r="KDA5" s="551" t="s">
        <v>7685</v>
      </c>
      <c r="KDB5" s="551" t="s">
        <v>7686</v>
      </c>
      <c r="KDC5" s="551" t="s">
        <v>7687</v>
      </c>
      <c r="KDD5" s="551" t="s">
        <v>7688</v>
      </c>
      <c r="KDE5" s="551" t="s">
        <v>7689</v>
      </c>
      <c r="KDF5" s="551" t="s">
        <v>7690</v>
      </c>
      <c r="KDG5" s="551" t="s">
        <v>7691</v>
      </c>
      <c r="KDH5" s="551" t="s">
        <v>7692</v>
      </c>
      <c r="KDI5" s="551" t="s">
        <v>7693</v>
      </c>
      <c r="KDJ5" s="551" t="s">
        <v>7694</v>
      </c>
      <c r="KDK5" s="551" t="s">
        <v>7695</v>
      </c>
      <c r="KDL5" s="551" t="s">
        <v>7696</v>
      </c>
      <c r="KDM5" s="551" t="s">
        <v>7697</v>
      </c>
      <c r="KDN5" s="551" t="s">
        <v>7698</v>
      </c>
      <c r="KDO5" s="551" t="s">
        <v>7699</v>
      </c>
      <c r="KDP5" s="551" t="s">
        <v>7700</v>
      </c>
      <c r="KDQ5" s="551" t="s">
        <v>7701</v>
      </c>
      <c r="KDR5" s="551" t="s">
        <v>7702</v>
      </c>
      <c r="KDS5" s="551" t="s">
        <v>7703</v>
      </c>
      <c r="KDT5" s="551" t="s">
        <v>7704</v>
      </c>
      <c r="KDU5" s="551" t="s">
        <v>7705</v>
      </c>
      <c r="KDV5" s="551" t="s">
        <v>7706</v>
      </c>
      <c r="KDW5" s="551" t="s">
        <v>7707</v>
      </c>
      <c r="KDX5" s="551" t="s">
        <v>7708</v>
      </c>
      <c r="KDY5" s="551" t="s">
        <v>7709</v>
      </c>
      <c r="KDZ5" s="551" t="s">
        <v>7710</v>
      </c>
      <c r="KEA5" s="551" t="s">
        <v>7711</v>
      </c>
      <c r="KEB5" s="551" t="s">
        <v>7712</v>
      </c>
      <c r="KEC5" s="551" t="s">
        <v>7713</v>
      </c>
      <c r="KED5" s="551" t="s">
        <v>7714</v>
      </c>
      <c r="KEE5" s="551" t="s">
        <v>7715</v>
      </c>
      <c r="KEF5" s="551" t="s">
        <v>7716</v>
      </c>
      <c r="KEG5" s="551" t="s">
        <v>7717</v>
      </c>
      <c r="KEH5" s="551" t="s">
        <v>7718</v>
      </c>
      <c r="KEI5" s="551" t="s">
        <v>7719</v>
      </c>
      <c r="KEJ5" s="551" t="s">
        <v>7720</v>
      </c>
      <c r="KEK5" s="551" t="s">
        <v>7721</v>
      </c>
      <c r="KEL5" s="551" t="s">
        <v>7722</v>
      </c>
      <c r="KEM5" s="551" t="s">
        <v>7723</v>
      </c>
      <c r="KEN5" s="551" t="s">
        <v>7724</v>
      </c>
      <c r="KEO5" s="551" t="s">
        <v>7725</v>
      </c>
      <c r="KEP5" s="551" t="s">
        <v>7726</v>
      </c>
      <c r="KEQ5" s="551" t="s">
        <v>7727</v>
      </c>
      <c r="KER5" s="551" t="s">
        <v>7728</v>
      </c>
      <c r="KES5" s="551" t="s">
        <v>7729</v>
      </c>
      <c r="KET5" s="551" t="s">
        <v>7730</v>
      </c>
      <c r="KEU5" s="551" t="s">
        <v>7731</v>
      </c>
      <c r="KEV5" s="551" t="s">
        <v>7732</v>
      </c>
      <c r="KEW5" s="551" t="s">
        <v>7733</v>
      </c>
      <c r="KEX5" s="551" t="s">
        <v>7734</v>
      </c>
      <c r="KEY5" s="551" t="s">
        <v>7735</v>
      </c>
      <c r="KEZ5" s="551" t="s">
        <v>7736</v>
      </c>
      <c r="KFA5" s="551" t="s">
        <v>7737</v>
      </c>
      <c r="KFB5" s="551" t="s">
        <v>7738</v>
      </c>
      <c r="KFC5" s="551" t="s">
        <v>7739</v>
      </c>
      <c r="KFD5" s="551" t="s">
        <v>7740</v>
      </c>
      <c r="KFE5" s="551" t="s">
        <v>7741</v>
      </c>
      <c r="KFF5" s="551" t="s">
        <v>7742</v>
      </c>
      <c r="KFG5" s="551" t="s">
        <v>7743</v>
      </c>
      <c r="KFH5" s="551" t="s">
        <v>7744</v>
      </c>
      <c r="KFI5" s="551" t="s">
        <v>7745</v>
      </c>
      <c r="KFJ5" s="551" t="s">
        <v>7746</v>
      </c>
      <c r="KFK5" s="551" t="s">
        <v>7747</v>
      </c>
      <c r="KFL5" s="551" t="s">
        <v>7748</v>
      </c>
      <c r="KFM5" s="551" t="s">
        <v>7749</v>
      </c>
      <c r="KFN5" s="551" t="s">
        <v>7750</v>
      </c>
      <c r="KFO5" s="551" t="s">
        <v>7751</v>
      </c>
      <c r="KFP5" s="551" t="s">
        <v>7752</v>
      </c>
      <c r="KFQ5" s="551" t="s">
        <v>7753</v>
      </c>
      <c r="KFR5" s="551" t="s">
        <v>7754</v>
      </c>
      <c r="KFS5" s="551" t="s">
        <v>7755</v>
      </c>
      <c r="KFT5" s="551" t="s">
        <v>7756</v>
      </c>
      <c r="KFU5" s="551" t="s">
        <v>7757</v>
      </c>
      <c r="KFV5" s="551" t="s">
        <v>7758</v>
      </c>
      <c r="KFW5" s="551" t="s">
        <v>7759</v>
      </c>
      <c r="KFX5" s="551" t="s">
        <v>7760</v>
      </c>
      <c r="KFY5" s="551" t="s">
        <v>7761</v>
      </c>
      <c r="KFZ5" s="551" t="s">
        <v>7762</v>
      </c>
      <c r="KGA5" s="551" t="s">
        <v>7763</v>
      </c>
      <c r="KGB5" s="551" t="s">
        <v>7764</v>
      </c>
      <c r="KGC5" s="551" t="s">
        <v>7765</v>
      </c>
      <c r="KGD5" s="551" t="s">
        <v>7766</v>
      </c>
      <c r="KGE5" s="551" t="s">
        <v>7767</v>
      </c>
      <c r="KGF5" s="551" t="s">
        <v>7768</v>
      </c>
      <c r="KGG5" s="551" t="s">
        <v>7769</v>
      </c>
      <c r="KGH5" s="551" t="s">
        <v>7770</v>
      </c>
      <c r="KGI5" s="551" t="s">
        <v>7771</v>
      </c>
      <c r="KGJ5" s="551" t="s">
        <v>7772</v>
      </c>
      <c r="KGK5" s="551" t="s">
        <v>7773</v>
      </c>
      <c r="KGL5" s="551" t="s">
        <v>7774</v>
      </c>
      <c r="KGM5" s="551" t="s">
        <v>7775</v>
      </c>
      <c r="KGN5" s="551" t="s">
        <v>7776</v>
      </c>
      <c r="KGO5" s="551" t="s">
        <v>7777</v>
      </c>
      <c r="KGP5" s="551" t="s">
        <v>7778</v>
      </c>
      <c r="KGQ5" s="551" t="s">
        <v>7779</v>
      </c>
      <c r="KGR5" s="551" t="s">
        <v>7780</v>
      </c>
      <c r="KGS5" s="551" t="s">
        <v>7781</v>
      </c>
      <c r="KGT5" s="551" t="s">
        <v>7782</v>
      </c>
      <c r="KGU5" s="551" t="s">
        <v>7783</v>
      </c>
      <c r="KGV5" s="551" t="s">
        <v>7784</v>
      </c>
      <c r="KGW5" s="551" t="s">
        <v>7785</v>
      </c>
      <c r="KGX5" s="551" t="s">
        <v>7786</v>
      </c>
      <c r="KGY5" s="551" t="s">
        <v>7787</v>
      </c>
      <c r="KGZ5" s="551" t="s">
        <v>7788</v>
      </c>
      <c r="KHA5" s="551" t="s">
        <v>7789</v>
      </c>
      <c r="KHB5" s="551" t="s">
        <v>7790</v>
      </c>
      <c r="KHC5" s="551" t="s">
        <v>7791</v>
      </c>
      <c r="KHD5" s="551" t="s">
        <v>7792</v>
      </c>
      <c r="KHE5" s="551" t="s">
        <v>7793</v>
      </c>
      <c r="KHF5" s="551" t="s">
        <v>7794</v>
      </c>
      <c r="KHG5" s="551" t="s">
        <v>7795</v>
      </c>
      <c r="KHH5" s="551" t="s">
        <v>7796</v>
      </c>
      <c r="KHI5" s="551" t="s">
        <v>7797</v>
      </c>
      <c r="KHJ5" s="551" t="s">
        <v>7798</v>
      </c>
      <c r="KHK5" s="551" t="s">
        <v>7799</v>
      </c>
      <c r="KHL5" s="551" t="s">
        <v>7800</v>
      </c>
      <c r="KHM5" s="551" t="s">
        <v>7801</v>
      </c>
      <c r="KHN5" s="551" t="s">
        <v>7802</v>
      </c>
      <c r="KHO5" s="551" t="s">
        <v>7803</v>
      </c>
      <c r="KHP5" s="551" t="s">
        <v>7804</v>
      </c>
      <c r="KHQ5" s="551" t="s">
        <v>7805</v>
      </c>
      <c r="KHR5" s="551" t="s">
        <v>7806</v>
      </c>
      <c r="KHS5" s="551" t="s">
        <v>7807</v>
      </c>
      <c r="KHT5" s="551" t="s">
        <v>7808</v>
      </c>
      <c r="KHU5" s="551" t="s">
        <v>7809</v>
      </c>
      <c r="KHV5" s="551" t="s">
        <v>7810</v>
      </c>
      <c r="KHW5" s="551" t="s">
        <v>7811</v>
      </c>
      <c r="KHX5" s="551" t="s">
        <v>7812</v>
      </c>
      <c r="KHY5" s="551" t="s">
        <v>7813</v>
      </c>
      <c r="KHZ5" s="551" t="s">
        <v>7814</v>
      </c>
      <c r="KIA5" s="551" t="s">
        <v>7815</v>
      </c>
      <c r="KIB5" s="551" t="s">
        <v>7816</v>
      </c>
      <c r="KIC5" s="551" t="s">
        <v>7817</v>
      </c>
      <c r="KID5" s="551" t="s">
        <v>7818</v>
      </c>
      <c r="KIE5" s="551" t="s">
        <v>7819</v>
      </c>
      <c r="KIF5" s="551" t="s">
        <v>7820</v>
      </c>
      <c r="KIG5" s="551" t="s">
        <v>7821</v>
      </c>
      <c r="KIH5" s="551" t="s">
        <v>7822</v>
      </c>
      <c r="KII5" s="551" t="s">
        <v>7823</v>
      </c>
      <c r="KIJ5" s="551" t="s">
        <v>7824</v>
      </c>
      <c r="KIK5" s="551" t="s">
        <v>7825</v>
      </c>
      <c r="KIL5" s="551" t="s">
        <v>7826</v>
      </c>
      <c r="KIM5" s="551" t="s">
        <v>7827</v>
      </c>
      <c r="KIN5" s="551" t="s">
        <v>7828</v>
      </c>
      <c r="KIO5" s="551" t="s">
        <v>7829</v>
      </c>
      <c r="KIP5" s="551" t="s">
        <v>7830</v>
      </c>
      <c r="KIQ5" s="551" t="s">
        <v>7831</v>
      </c>
      <c r="KIR5" s="551" t="s">
        <v>7832</v>
      </c>
      <c r="KIS5" s="551" t="s">
        <v>7833</v>
      </c>
      <c r="KIT5" s="551" t="s">
        <v>7834</v>
      </c>
      <c r="KIU5" s="551" t="s">
        <v>7835</v>
      </c>
      <c r="KIV5" s="551" t="s">
        <v>7836</v>
      </c>
      <c r="KIW5" s="551" t="s">
        <v>7837</v>
      </c>
      <c r="KIX5" s="551" t="s">
        <v>7838</v>
      </c>
      <c r="KIY5" s="551" t="s">
        <v>7839</v>
      </c>
      <c r="KIZ5" s="551" t="s">
        <v>7840</v>
      </c>
      <c r="KJA5" s="551" t="s">
        <v>7841</v>
      </c>
      <c r="KJB5" s="551" t="s">
        <v>7842</v>
      </c>
      <c r="KJC5" s="551" t="s">
        <v>7843</v>
      </c>
      <c r="KJD5" s="551" t="s">
        <v>7844</v>
      </c>
      <c r="KJE5" s="551" t="s">
        <v>7845</v>
      </c>
      <c r="KJF5" s="551" t="s">
        <v>7846</v>
      </c>
      <c r="KJG5" s="551" t="s">
        <v>7847</v>
      </c>
      <c r="KJH5" s="551" t="s">
        <v>7848</v>
      </c>
      <c r="KJI5" s="551" t="s">
        <v>7849</v>
      </c>
      <c r="KJJ5" s="551" t="s">
        <v>7850</v>
      </c>
      <c r="KJK5" s="551" t="s">
        <v>7851</v>
      </c>
      <c r="KJL5" s="551" t="s">
        <v>7852</v>
      </c>
      <c r="KJM5" s="551" t="s">
        <v>7853</v>
      </c>
      <c r="KJN5" s="551" t="s">
        <v>7854</v>
      </c>
      <c r="KJO5" s="551" t="s">
        <v>7855</v>
      </c>
      <c r="KJP5" s="551" t="s">
        <v>7856</v>
      </c>
      <c r="KJQ5" s="551" t="s">
        <v>7857</v>
      </c>
      <c r="KJR5" s="551" t="s">
        <v>7858</v>
      </c>
      <c r="KJS5" s="551" t="s">
        <v>7859</v>
      </c>
      <c r="KJT5" s="551" t="s">
        <v>7860</v>
      </c>
      <c r="KJU5" s="551" t="s">
        <v>7861</v>
      </c>
      <c r="KJV5" s="551" t="s">
        <v>7862</v>
      </c>
      <c r="KJW5" s="551" t="s">
        <v>7863</v>
      </c>
      <c r="KJX5" s="551" t="s">
        <v>7864</v>
      </c>
      <c r="KJY5" s="551" t="s">
        <v>7865</v>
      </c>
      <c r="KJZ5" s="551" t="s">
        <v>7866</v>
      </c>
      <c r="KKA5" s="551" t="s">
        <v>7867</v>
      </c>
      <c r="KKB5" s="551" t="s">
        <v>7868</v>
      </c>
      <c r="KKC5" s="551" t="s">
        <v>7869</v>
      </c>
      <c r="KKD5" s="551" t="s">
        <v>7870</v>
      </c>
      <c r="KKE5" s="551" t="s">
        <v>7871</v>
      </c>
      <c r="KKF5" s="551" t="s">
        <v>7872</v>
      </c>
      <c r="KKG5" s="551" t="s">
        <v>7873</v>
      </c>
      <c r="KKH5" s="551" t="s">
        <v>7874</v>
      </c>
      <c r="KKI5" s="551" t="s">
        <v>7875</v>
      </c>
      <c r="KKJ5" s="551" t="s">
        <v>7876</v>
      </c>
      <c r="KKK5" s="551" t="s">
        <v>7877</v>
      </c>
      <c r="KKL5" s="551" t="s">
        <v>7878</v>
      </c>
      <c r="KKM5" s="551" t="s">
        <v>7879</v>
      </c>
      <c r="KKN5" s="551" t="s">
        <v>7880</v>
      </c>
      <c r="KKO5" s="551" t="s">
        <v>7881</v>
      </c>
      <c r="KKP5" s="551" t="s">
        <v>7882</v>
      </c>
      <c r="KKQ5" s="551" t="s">
        <v>7883</v>
      </c>
      <c r="KKR5" s="551" t="s">
        <v>7884</v>
      </c>
      <c r="KKS5" s="551" t="s">
        <v>7885</v>
      </c>
      <c r="KKT5" s="551" t="s">
        <v>7886</v>
      </c>
      <c r="KKU5" s="551" t="s">
        <v>7887</v>
      </c>
      <c r="KKV5" s="551" t="s">
        <v>7888</v>
      </c>
      <c r="KKW5" s="551" t="s">
        <v>7889</v>
      </c>
      <c r="KKX5" s="551" t="s">
        <v>7890</v>
      </c>
      <c r="KKY5" s="551" t="s">
        <v>7891</v>
      </c>
      <c r="KKZ5" s="551" t="s">
        <v>7892</v>
      </c>
      <c r="KLA5" s="551" t="s">
        <v>7893</v>
      </c>
      <c r="KLB5" s="551" t="s">
        <v>7894</v>
      </c>
      <c r="KLC5" s="551" t="s">
        <v>7895</v>
      </c>
      <c r="KLD5" s="551" t="s">
        <v>7896</v>
      </c>
      <c r="KLE5" s="551" t="s">
        <v>7897</v>
      </c>
      <c r="KLF5" s="551" t="s">
        <v>7898</v>
      </c>
      <c r="KLG5" s="551" t="s">
        <v>7899</v>
      </c>
      <c r="KLH5" s="551" t="s">
        <v>7900</v>
      </c>
      <c r="KLI5" s="551" t="s">
        <v>7901</v>
      </c>
      <c r="KLJ5" s="551" t="s">
        <v>7902</v>
      </c>
      <c r="KLK5" s="551" t="s">
        <v>7903</v>
      </c>
      <c r="KLL5" s="551" t="s">
        <v>7904</v>
      </c>
      <c r="KLM5" s="551" t="s">
        <v>7905</v>
      </c>
      <c r="KLN5" s="551" t="s">
        <v>7906</v>
      </c>
      <c r="KLO5" s="551" t="s">
        <v>7907</v>
      </c>
      <c r="KLP5" s="551" t="s">
        <v>7908</v>
      </c>
      <c r="KLQ5" s="551" t="s">
        <v>7909</v>
      </c>
      <c r="KLR5" s="551" t="s">
        <v>7910</v>
      </c>
      <c r="KLS5" s="551" t="s">
        <v>7911</v>
      </c>
      <c r="KLT5" s="551" t="s">
        <v>7912</v>
      </c>
      <c r="KLU5" s="551" t="s">
        <v>7913</v>
      </c>
      <c r="KLV5" s="551" t="s">
        <v>7914</v>
      </c>
      <c r="KLW5" s="551" t="s">
        <v>7915</v>
      </c>
      <c r="KLX5" s="551" t="s">
        <v>7916</v>
      </c>
      <c r="KLY5" s="551" t="s">
        <v>7917</v>
      </c>
      <c r="KLZ5" s="551" t="s">
        <v>7918</v>
      </c>
      <c r="KMA5" s="551" t="s">
        <v>7919</v>
      </c>
      <c r="KMB5" s="551" t="s">
        <v>7920</v>
      </c>
      <c r="KMC5" s="551" t="s">
        <v>7921</v>
      </c>
      <c r="KMD5" s="551" t="s">
        <v>7922</v>
      </c>
      <c r="KME5" s="551" t="s">
        <v>7923</v>
      </c>
      <c r="KMF5" s="551" t="s">
        <v>7924</v>
      </c>
      <c r="KMG5" s="551" t="s">
        <v>7925</v>
      </c>
      <c r="KMH5" s="551" t="s">
        <v>7926</v>
      </c>
      <c r="KMI5" s="551" t="s">
        <v>7927</v>
      </c>
      <c r="KMJ5" s="551" t="s">
        <v>7928</v>
      </c>
      <c r="KMK5" s="551" t="s">
        <v>7929</v>
      </c>
      <c r="KML5" s="551" t="s">
        <v>7930</v>
      </c>
      <c r="KMM5" s="551" t="s">
        <v>7931</v>
      </c>
      <c r="KMN5" s="551" t="s">
        <v>7932</v>
      </c>
      <c r="KMO5" s="551" t="s">
        <v>7933</v>
      </c>
      <c r="KMP5" s="551" t="s">
        <v>7934</v>
      </c>
      <c r="KMQ5" s="551" t="s">
        <v>7935</v>
      </c>
      <c r="KMR5" s="551" t="s">
        <v>7936</v>
      </c>
      <c r="KMS5" s="551" t="s">
        <v>7937</v>
      </c>
      <c r="KMT5" s="551" t="s">
        <v>7938</v>
      </c>
      <c r="KMU5" s="551" t="s">
        <v>7939</v>
      </c>
      <c r="KMV5" s="551" t="s">
        <v>7940</v>
      </c>
      <c r="KMW5" s="551" t="s">
        <v>7941</v>
      </c>
      <c r="KMX5" s="551" t="s">
        <v>7942</v>
      </c>
      <c r="KMY5" s="551" t="s">
        <v>7943</v>
      </c>
      <c r="KMZ5" s="551" t="s">
        <v>7944</v>
      </c>
      <c r="KNA5" s="551" t="s">
        <v>7945</v>
      </c>
      <c r="KNB5" s="551" t="s">
        <v>7946</v>
      </c>
      <c r="KNC5" s="551" t="s">
        <v>7947</v>
      </c>
      <c r="KND5" s="551" t="s">
        <v>7948</v>
      </c>
      <c r="KNE5" s="551" t="s">
        <v>7949</v>
      </c>
      <c r="KNF5" s="551" t="s">
        <v>7950</v>
      </c>
      <c r="KNG5" s="551" t="s">
        <v>7951</v>
      </c>
      <c r="KNH5" s="551" t="s">
        <v>7952</v>
      </c>
      <c r="KNI5" s="551" t="s">
        <v>7953</v>
      </c>
      <c r="KNJ5" s="551" t="s">
        <v>7954</v>
      </c>
      <c r="KNK5" s="551" t="s">
        <v>7955</v>
      </c>
      <c r="KNL5" s="551" t="s">
        <v>7956</v>
      </c>
      <c r="KNM5" s="551" t="s">
        <v>7957</v>
      </c>
      <c r="KNN5" s="551" t="s">
        <v>7958</v>
      </c>
      <c r="KNO5" s="551" t="s">
        <v>7959</v>
      </c>
      <c r="KNP5" s="551" t="s">
        <v>7960</v>
      </c>
      <c r="KNQ5" s="551" t="s">
        <v>7961</v>
      </c>
      <c r="KNR5" s="551" t="s">
        <v>7962</v>
      </c>
      <c r="KNS5" s="551" t="s">
        <v>7963</v>
      </c>
      <c r="KNT5" s="551" t="s">
        <v>7964</v>
      </c>
      <c r="KNU5" s="551" t="s">
        <v>7965</v>
      </c>
      <c r="KNV5" s="551" t="s">
        <v>7966</v>
      </c>
      <c r="KNW5" s="551" t="s">
        <v>7967</v>
      </c>
      <c r="KNX5" s="551" t="s">
        <v>7968</v>
      </c>
      <c r="KNY5" s="551" t="s">
        <v>7969</v>
      </c>
      <c r="KNZ5" s="551" t="s">
        <v>7970</v>
      </c>
      <c r="KOA5" s="551" t="s">
        <v>7971</v>
      </c>
      <c r="KOB5" s="551" t="s">
        <v>7972</v>
      </c>
      <c r="KOC5" s="551" t="s">
        <v>7973</v>
      </c>
      <c r="KOD5" s="551" t="s">
        <v>7974</v>
      </c>
      <c r="KOE5" s="551" t="s">
        <v>7975</v>
      </c>
      <c r="KOF5" s="551" t="s">
        <v>7976</v>
      </c>
      <c r="KOG5" s="551" t="s">
        <v>7977</v>
      </c>
      <c r="KOH5" s="551" t="s">
        <v>7978</v>
      </c>
      <c r="KOI5" s="551" t="s">
        <v>7979</v>
      </c>
      <c r="KOJ5" s="551" t="s">
        <v>7980</v>
      </c>
      <c r="KOK5" s="551" t="s">
        <v>7981</v>
      </c>
      <c r="KOL5" s="551" t="s">
        <v>7982</v>
      </c>
      <c r="KOM5" s="551" t="s">
        <v>7983</v>
      </c>
      <c r="KON5" s="551" t="s">
        <v>7984</v>
      </c>
      <c r="KOO5" s="551" t="s">
        <v>7985</v>
      </c>
      <c r="KOP5" s="551" t="s">
        <v>7986</v>
      </c>
      <c r="KOQ5" s="551" t="s">
        <v>7987</v>
      </c>
      <c r="KOR5" s="551" t="s">
        <v>7988</v>
      </c>
      <c r="KOS5" s="551" t="s">
        <v>7989</v>
      </c>
      <c r="KOT5" s="551" t="s">
        <v>7990</v>
      </c>
      <c r="KOU5" s="551" t="s">
        <v>7991</v>
      </c>
      <c r="KOV5" s="551" t="s">
        <v>7992</v>
      </c>
      <c r="KOW5" s="551" t="s">
        <v>7993</v>
      </c>
      <c r="KOX5" s="551" t="s">
        <v>7994</v>
      </c>
      <c r="KOY5" s="551" t="s">
        <v>7995</v>
      </c>
      <c r="KOZ5" s="551" t="s">
        <v>7996</v>
      </c>
      <c r="KPA5" s="551" t="s">
        <v>7997</v>
      </c>
      <c r="KPB5" s="551" t="s">
        <v>7998</v>
      </c>
      <c r="KPC5" s="551" t="s">
        <v>7999</v>
      </c>
      <c r="KPD5" s="551" t="s">
        <v>8000</v>
      </c>
      <c r="KPE5" s="551" t="s">
        <v>8001</v>
      </c>
      <c r="KPF5" s="551" t="s">
        <v>8002</v>
      </c>
      <c r="KPG5" s="551" t="s">
        <v>8003</v>
      </c>
      <c r="KPH5" s="551" t="s">
        <v>8004</v>
      </c>
      <c r="KPI5" s="551" t="s">
        <v>8005</v>
      </c>
      <c r="KPJ5" s="551" t="s">
        <v>8006</v>
      </c>
      <c r="KPK5" s="551" t="s">
        <v>8007</v>
      </c>
      <c r="KPL5" s="551" t="s">
        <v>8008</v>
      </c>
      <c r="KPM5" s="551" t="s">
        <v>8009</v>
      </c>
      <c r="KPN5" s="551" t="s">
        <v>8010</v>
      </c>
      <c r="KPO5" s="551" t="s">
        <v>8011</v>
      </c>
      <c r="KPP5" s="551" t="s">
        <v>8012</v>
      </c>
      <c r="KPQ5" s="551" t="s">
        <v>8013</v>
      </c>
      <c r="KPR5" s="551" t="s">
        <v>8014</v>
      </c>
      <c r="KPS5" s="551" t="s">
        <v>8015</v>
      </c>
      <c r="KPT5" s="551" t="s">
        <v>8016</v>
      </c>
      <c r="KPU5" s="551" t="s">
        <v>8017</v>
      </c>
      <c r="KPV5" s="551" t="s">
        <v>8018</v>
      </c>
      <c r="KPW5" s="551" t="s">
        <v>8019</v>
      </c>
      <c r="KPX5" s="551" t="s">
        <v>8020</v>
      </c>
      <c r="KPY5" s="551" t="s">
        <v>8021</v>
      </c>
      <c r="KPZ5" s="551" t="s">
        <v>8022</v>
      </c>
      <c r="KQA5" s="551" t="s">
        <v>8023</v>
      </c>
      <c r="KQB5" s="551" t="s">
        <v>8024</v>
      </c>
      <c r="KQC5" s="551" t="s">
        <v>8025</v>
      </c>
      <c r="KQD5" s="551" t="s">
        <v>8026</v>
      </c>
      <c r="KQE5" s="551" t="s">
        <v>8027</v>
      </c>
      <c r="KQF5" s="551" t="s">
        <v>8028</v>
      </c>
      <c r="KQG5" s="551" t="s">
        <v>8029</v>
      </c>
      <c r="KQH5" s="551" t="s">
        <v>8030</v>
      </c>
      <c r="KQI5" s="551" t="s">
        <v>8031</v>
      </c>
      <c r="KQJ5" s="551" t="s">
        <v>8032</v>
      </c>
      <c r="KQK5" s="551" t="s">
        <v>8033</v>
      </c>
      <c r="KQL5" s="551" t="s">
        <v>8034</v>
      </c>
      <c r="KQM5" s="551" t="s">
        <v>8035</v>
      </c>
      <c r="KQN5" s="551" t="s">
        <v>8036</v>
      </c>
      <c r="KQO5" s="551" t="s">
        <v>8037</v>
      </c>
      <c r="KQP5" s="551" t="s">
        <v>8038</v>
      </c>
      <c r="KQQ5" s="551" t="s">
        <v>8039</v>
      </c>
      <c r="KQR5" s="551" t="s">
        <v>8040</v>
      </c>
      <c r="KQS5" s="551" t="s">
        <v>8041</v>
      </c>
      <c r="KQT5" s="551" t="s">
        <v>8042</v>
      </c>
      <c r="KQU5" s="551" t="s">
        <v>8043</v>
      </c>
      <c r="KQV5" s="551" t="s">
        <v>8044</v>
      </c>
      <c r="KQW5" s="551" t="s">
        <v>8045</v>
      </c>
      <c r="KQX5" s="551" t="s">
        <v>8046</v>
      </c>
      <c r="KQY5" s="551" t="s">
        <v>8047</v>
      </c>
      <c r="KQZ5" s="551" t="s">
        <v>8048</v>
      </c>
      <c r="KRA5" s="551" t="s">
        <v>8049</v>
      </c>
      <c r="KRB5" s="551" t="s">
        <v>8050</v>
      </c>
      <c r="KRC5" s="551" t="s">
        <v>8051</v>
      </c>
      <c r="KRD5" s="551" t="s">
        <v>8052</v>
      </c>
      <c r="KRE5" s="551" t="s">
        <v>8053</v>
      </c>
      <c r="KRF5" s="551" t="s">
        <v>8054</v>
      </c>
      <c r="KRG5" s="551" t="s">
        <v>8055</v>
      </c>
      <c r="KRH5" s="551" t="s">
        <v>8056</v>
      </c>
      <c r="KRI5" s="551" t="s">
        <v>8057</v>
      </c>
      <c r="KRJ5" s="551" t="s">
        <v>8058</v>
      </c>
      <c r="KRK5" s="551" t="s">
        <v>8059</v>
      </c>
      <c r="KRL5" s="551" t="s">
        <v>8060</v>
      </c>
      <c r="KRM5" s="551" t="s">
        <v>8061</v>
      </c>
      <c r="KRN5" s="551" t="s">
        <v>8062</v>
      </c>
      <c r="KRO5" s="551" t="s">
        <v>8063</v>
      </c>
      <c r="KRP5" s="551" t="s">
        <v>8064</v>
      </c>
      <c r="KRQ5" s="551" t="s">
        <v>8065</v>
      </c>
      <c r="KRR5" s="551" t="s">
        <v>8066</v>
      </c>
      <c r="KRS5" s="551" t="s">
        <v>8067</v>
      </c>
      <c r="KRT5" s="551" t="s">
        <v>8068</v>
      </c>
      <c r="KRU5" s="551" t="s">
        <v>8069</v>
      </c>
      <c r="KRV5" s="551" t="s">
        <v>8070</v>
      </c>
      <c r="KRW5" s="551" t="s">
        <v>8071</v>
      </c>
      <c r="KRX5" s="551" t="s">
        <v>8072</v>
      </c>
      <c r="KRY5" s="551" t="s">
        <v>8073</v>
      </c>
      <c r="KRZ5" s="551" t="s">
        <v>8074</v>
      </c>
      <c r="KSA5" s="551" t="s">
        <v>8075</v>
      </c>
      <c r="KSB5" s="551" t="s">
        <v>8076</v>
      </c>
      <c r="KSC5" s="551" t="s">
        <v>8077</v>
      </c>
      <c r="KSD5" s="551" t="s">
        <v>8078</v>
      </c>
      <c r="KSE5" s="551" t="s">
        <v>8079</v>
      </c>
      <c r="KSF5" s="551" t="s">
        <v>8080</v>
      </c>
      <c r="KSG5" s="551" t="s">
        <v>8081</v>
      </c>
      <c r="KSH5" s="551" t="s">
        <v>8082</v>
      </c>
      <c r="KSI5" s="551" t="s">
        <v>8083</v>
      </c>
      <c r="KSJ5" s="551" t="s">
        <v>8084</v>
      </c>
      <c r="KSK5" s="551" t="s">
        <v>8085</v>
      </c>
      <c r="KSL5" s="551" t="s">
        <v>8086</v>
      </c>
      <c r="KSM5" s="551" t="s">
        <v>8087</v>
      </c>
      <c r="KSN5" s="551" t="s">
        <v>8088</v>
      </c>
      <c r="KSO5" s="551" t="s">
        <v>8089</v>
      </c>
      <c r="KSP5" s="551" t="s">
        <v>8090</v>
      </c>
      <c r="KSQ5" s="551" t="s">
        <v>8091</v>
      </c>
      <c r="KSR5" s="551" t="s">
        <v>8092</v>
      </c>
      <c r="KSS5" s="551" t="s">
        <v>8093</v>
      </c>
      <c r="KST5" s="551" t="s">
        <v>8094</v>
      </c>
      <c r="KSU5" s="551" t="s">
        <v>8095</v>
      </c>
      <c r="KSV5" s="551" t="s">
        <v>8096</v>
      </c>
      <c r="KSW5" s="551" t="s">
        <v>8097</v>
      </c>
      <c r="KSX5" s="551" t="s">
        <v>8098</v>
      </c>
      <c r="KSY5" s="551" t="s">
        <v>8099</v>
      </c>
      <c r="KSZ5" s="551" t="s">
        <v>8100</v>
      </c>
      <c r="KTA5" s="551" t="s">
        <v>8101</v>
      </c>
      <c r="KTB5" s="551" t="s">
        <v>8102</v>
      </c>
      <c r="KTC5" s="551" t="s">
        <v>8103</v>
      </c>
      <c r="KTD5" s="551" t="s">
        <v>8104</v>
      </c>
      <c r="KTE5" s="551" t="s">
        <v>8105</v>
      </c>
      <c r="KTF5" s="551" t="s">
        <v>8106</v>
      </c>
      <c r="KTG5" s="551" t="s">
        <v>8107</v>
      </c>
      <c r="KTH5" s="551" t="s">
        <v>8108</v>
      </c>
      <c r="KTI5" s="551" t="s">
        <v>8109</v>
      </c>
      <c r="KTJ5" s="551" t="s">
        <v>8110</v>
      </c>
      <c r="KTK5" s="551" t="s">
        <v>8111</v>
      </c>
      <c r="KTL5" s="551" t="s">
        <v>8112</v>
      </c>
      <c r="KTM5" s="551" t="s">
        <v>8113</v>
      </c>
      <c r="KTN5" s="551" t="s">
        <v>8114</v>
      </c>
      <c r="KTO5" s="551" t="s">
        <v>8115</v>
      </c>
      <c r="KTP5" s="551" t="s">
        <v>8116</v>
      </c>
      <c r="KTQ5" s="551" t="s">
        <v>8117</v>
      </c>
      <c r="KTR5" s="551" t="s">
        <v>8118</v>
      </c>
      <c r="KTS5" s="551" t="s">
        <v>8119</v>
      </c>
      <c r="KTT5" s="551" t="s">
        <v>8120</v>
      </c>
      <c r="KTU5" s="551" t="s">
        <v>8121</v>
      </c>
      <c r="KTV5" s="551" t="s">
        <v>8122</v>
      </c>
      <c r="KTW5" s="551" t="s">
        <v>8123</v>
      </c>
      <c r="KTX5" s="551" t="s">
        <v>8124</v>
      </c>
      <c r="KTY5" s="551" t="s">
        <v>8125</v>
      </c>
      <c r="KTZ5" s="551" t="s">
        <v>8126</v>
      </c>
      <c r="KUA5" s="551" t="s">
        <v>8127</v>
      </c>
      <c r="KUB5" s="551" t="s">
        <v>8128</v>
      </c>
      <c r="KUC5" s="551" t="s">
        <v>8129</v>
      </c>
      <c r="KUD5" s="551" t="s">
        <v>8130</v>
      </c>
      <c r="KUE5" s="551" t="s">
        <v>8131</v>
      </c>
      <c r="KUF5" s="551" t="s">
        <v>8132</v>
      </c>
      <c r="KUG5" s="551" t="s">
        <v>8133</v>
      </c>
      <c r="KUH5" s="551" t="s">
        <v>8134</v>
      </c>
      <c r="KUI5" s="551" t="s">
        <v>8135</v>
      </c>
      <c r="KUJ5" s="551" t="s">
        <v>8136</v>
      </c>
      <c r="KUK5" s="551" t="s">
        <v>8137</v>
      </c>
      <c r="KUL5" s="551" t="s">
        <v>8138</v>
      </c>
      <c r="KUM5" s="551" t="s">
        <v>8139</v>
      </c>
      <c r="KUN5" s="551" t="s">
        <v>8140</v>
      </c>
      <c r="KUO5" s="551" t="s">
        <v>8141</v>
      </c>
      <c r="KUP5" s="551" t="s">
        <v>8142</v>
      </c>
      <c r="KUQ5" s="551" t="s">
        <v>8143</v>
      </c>
      <c r="KUR5" s="551" t="s">
        <v>8144</v>
      </c>
      <c r="KUS5" s="551" t="s">
        <v>8145</v>
      </c>
      <c r="KUT5" s="551" t="s">
        <v>8146</v>
      </c>
      <c r="KUU5" s="551" t="s">
        <v>8147</v>
      </c>
      <c r="KUV5" s="551" t="s">
        <v>8148</v>
      </c>
      <c r="KUW5" s="551" t="s">
        <v>8149</v>
      </c>
      <c r="KUX5" s="551" t="s">
        <v>8150</v>
      </c>
      <c r="KUY5" s="551" t="s">
        <v>8151</v>
      </c>
      <c r="KUZ5" s="551" t="s">
        <v>8152</v>
      </c>
      <c r="KVA5" s="551" t="s">
        <v>8153</v>
      </c>
      <c r="KVB5" s="551" t="s">
        <v>8154</v>
      </c>
      <c r="KVC5" s="551" t="s">
        <v>8155</v>
      </c>
      <c r="KVD5" s="551" t="s">
        <v>8156</v>
      </c>
      <c r="KVE5" s="551" t="s">
        <v>8157</v>
      </c>
      <c r="KVF5" s="551" t="s">
        <v>8158</v>
      </c>
      <c r="KVG5" s="551" t="s">
        <v>8159</v>
      </c>
      <c r="KVH5" s="551" t="s">
        <v>8160</v>
      </c>
      <c r="KVI5" s="551" t="s">
        <v>8161</v>
      </c>
      <c r="KVJ5" s="551" t="s">
        <v>8162</v>
      </c>
      <c r="KVK5" s="551" t="s">
        <v>8163</v>
      </c>
      <c r="KVL5" s="551" t="s">
        <v>8164</v>
      </c>
      <c r="KVM5" s="551" t="s">
        <v>8165</v>
      </c>
      <c r="KVN5" s="551" t="s">
        <v>8166</v>
      </c>
      <c r="KVO5" s="551" t="s">
        <v>8167</v>
      </c>
      <c r="KVP5" s="551" t="s">
        <v>8168</v>
      </c>
      <c r="KVQ5" s="551" t="s">
        <v>8169</v>
      </c>
      <c r="KVR5" s="551" t="s">
        <v>8170</v>
      </c>
      <c r="KVS5" s="551" t="s">
        <v>8171</v>
      </c>
      <c r="KVT5" s="551" t="s">
        <v>8172</v>
      </c>
      <c r="KVU5" s="551" t="s">
        <v>8173</v>
      </c>
      <c r="KVV5" s="551" t="s">
        <v>8174</v>
      </c>
      <c r="KVW5" s="551" t="s">
        <v>8175</v>
      </c>
      <c r="KVX5" s="551" t="s">
        <v>8176</v>
      </c>
      <c r="KVY5" s="551" t="s">
        <v>8177</v>
      </c>
      <c r="KVZ5" s="551" t="s">
        <v>8178</v>
      </c>
      <c r="KWA5" s="551" t="s">
        <v>8179</v>
      </c>
      <c r="KWB5" s="551" t="s">
        <v>8180</v>
      </c>
      <c r="KWC5" s="551" t="s">
        <v>8181</v>
      </c>
      <c r="KWD5" s="551" t="s">
        <v>8182</v>
      </c>
      <c r="KWE5" s="551" t="s">
        <v>8183</v>
      </c>
      <c r="KWF5" s="551" t="s">
        <v>8184</v>
      </c>
      <c r="KWG5" s="551" t="s">
        <v>8185</v>
      </c>
      <c r="KWH5" s="551" t="s">
        <v>8186</v>
      </c>
      <c r="KWI5" s="551" t="s">
        <v>8187</v>
      </c>
      <c r="KWJ5" s="551" t="s">
        <v>8188</v>
      </c>
      <c r="KWK5" s="551" t="s">
        <v>8189</v>
      </c>
      <c r="KWL5" s="551" t="s">
        <v>8190</v>
      </c>
      <c r="KWM5" s="551" t="s">
        <v>8191</v>
      </c>
      <c r="KWN5" s="551" t="s">
        <v>8192</v>
      </c>
      <c r="KWO5" s="551" t="s">
        <v>8193</v>
      </c>
      <c r="KWP5" s="551" t="s">
        <v>8194</v>
      </c>
      <c r="KWQ5" s="551" t="s">
        <v>8195</v>
      </c>
      <c r="KWR5" s="551" t="s">
        <v>8196</v>
      </c>
      <c r="KWS5" s="551" t="s">
        <v>8197</v>
      </c>
      <c r="KWT5" s="551" t="s">
        <v>8198</v>
      </c>
      <c r="KWU5" s="551" t="s">
        <v>8199</v>
      </c>
      <c r="KWV5" s="551" t="s">
        <v>8200</v>
      </c>
      <c r="KWW5" s="551" t="s">
        <v>8201</v>
      </c>
      <c r="KWX5" s="551" t="s">
        <v>8202</v>
      </c>
      <c r="KWY5" s="551" t="s">
        <v>8203</v>
      </c>
      <c r="KWZ5" s="551" t="s">
        <v>8204</v>
      </c>
      <c r="KXA5" s="551" t="s">
        <v>8205</v>
      </c>
      <c r="KXB5" s="551" t="s">
        <v>8206</v>
      </c>
      <c r="KXC5" s="551" t="s">
        <v>8207</v>
      </c>
      <c r="KXD5" s="551" t="s">
        <v>8208</v>
      </c>
      <c r="KXE5" s="551" t="s">
        <v>8209</v>
      </c>
      <c r="KXF5" s="551" t="s">
        <v>8210</v>
      </c>
      <c r="KXG5" s="551" t="s">
        <v>8211</v>
      </c>
      <c r="KXH5" s="551" t="s">
        <v>8212</v>
      </c>
      <c r="KXI5" s="551" t="s">
        <v>8213</v>
      </c>
      <c r="KXJ5" s="551" t="s">
        <v>8214</v>
      </c>
      <c r="KXK5" s="551" t="s">
        <v>8215</v>
      </c>
      <c r="KXL5" s="551" t="s">
        <v>8216</v>
      </c>
      <c r="KXM5" s="551" t="s">
        <v>8217</v>
      </c>
      <c r="KXN5" s="551" t="s">
        <v>8218</v>
      </c>
      <c r="KXO5" s="551" t="s">
        <v>8219</v>
      </c>
      <c r="KXP5" s="551" t="s">
        <v>8220</v>
      </c>
      <c r="KXQ5" s="551" t="s">
        <v>8221</v>
      </c>
      <c r="KXR5" s="551" t="s">
        <v>8222</v>
      </c>
      <c r="KXS5" s="551" t="s">
        <v>8223</v>
      </c>
      <c r="KXT5" s="551" t="s">
        <v>8224</v>
      </c>
      <c r="KXU5" s="551" t="s">
        <v>8225</v>
      </c>
      <c r="KXV5" s="551" t="s">
        <v>8226</v>
      </c>
      <c r="KXW5" s="551" t="s">
        <v>8227</v>
      </c>
      <c r="KXX5" s="551" t="s">
        <v>8228</v>
      </c>
      <c r="KXY5" s="551" t="s">
        <v>8229</v>
      </c>
      <c r="KXZ5" s="551" t="s">
        <v>8230</v>
      </c>
      <c r="KYA5" s="551" t="s">
        <v>8231</v>
      </c>
      <c r="KYB5" s="551" t="s">
        <v>8232</v>
      </c>
      <c r="KYC5" s="551" t="s">
        <v>8233</v>
      </c>
      <c r="KYD5" s="551" t="s">
        <v>8234</v>
      </c>
      <c r="KYE5" s="551" t="s">
        <v>8235</v>
      </c>
      <c r="KYF5" s="551" t="s">
        <v>8236</v>
      </c>
      <c r="KYG5" s="551" t="s">
        <v>8237</v>
      </c>
      <c r="KYH5" s="551" t="s">
        <v>8238</v>
      </c>
      <c r="KYI5" s="551" t="s">
        <v>8239</v>
      </c>
      <c r="KYJ5" s="551" t="s">
        <v>8240</v>
      </c>
      <c r="KYK5" s="551" t="s">
        <v>8241</v>
      </c>
      <c r="KYL5" s="551" t="s">
        <v>8242</v>
      </c>
      <c r="KYM5" s="551" t="s">
        <v>8243</v>
      </c>
      <c r="KYN5" s="551" t="s">
        <v>8244</v>
      </c>
      <c r="KYO5" s="551" t="s">
        <v>8245</v>
      </c>
      <c r="KYP5" s="551" t="s">
        <v>8246</v>
      </c>
      <c r="KYQ5" s="551" t="s">
        <v>8247</v>
      </c>
      <c r="KYR5" s="551" t="s">
        <v>8248</v>
      </c>
      <c r="KYS5" s="551" t="s">
        <v>8249</v>
      </c>
      <c r="KYT5" s="551" t="s">
        <v>8250</v>
      </c>
      <c r="KYU5" s="551" t="s">
        <v>8251</v>
      </c>
      <c r="KYV5" s="551" t="s">
        <v>8252</v>
      </c>
      <c r="KYW5" s="551" t="s">
        <v>8253</v>
      </c>
      <c r="KYX5" s="551" t="s">
        <v>8254</v>
      </c>
      <c r="KYY5" s="551" t="s">
        <v>8255</v>
      </c>
      <c r="KYZ5" s="551" t="s">
        <v>8256</v>
      </c>
      <c r="KZA5" s="551" t="s">
        <v>8257</v>
      </c>
      <c r="KZB5" s="551" t="s">
        <v>8258</v>
      </c>
      <c r="KZC5" s="551" t="s">
        <v>8259</v>
      </c>
      <c r="KZD5" s="551" t="s">
        <v>8260</v>
      </c>
      <c r="KZE5" s="551" t="s">
        <v>8261</v>
      </c>
      <c r="KZF5" s="551" t="s">
        <v>8262</v>
      </c>
      <c r="KZG5" s="551" t="s">
        <v>8263</v>
      </c>
      <c r="KZH5" s="551" t="s">
        <v>8264</v>
      </c>
      <c r="KZI5" s="551" t="s">
        <v>8265</v>
      </c>
      <c r="KZJ5" s="551" t="s">
        <v>8266</v>
      </c>
      <c r="KZK5" s="551" t="s">
        <v>8267</v>
      </c>
      <c r="KZL5" s="551" t="s">
        <v>8268</v>
      </c>
      <c r="KZM5" s="551" t="s">
        <v>8269</v>
      </c>
      <c r="KZN5" s="551" t="s">
        <v>8270</v>
      </c>
      <c r="KZO5" s="551" t="s">
        <v>8271</v>
      </c>
      <c r="KZP5" s="551" t="s">
        <v>8272</v>
      </c>
      <c r="KZQ5" s="551" t="s">
        <v>8273</v>
      </c>
      <c r="KZR5" s="551" t="s">
        <v>8274</v>
      </c>
      <c r="KZS5" s="551" t="s">
        <v>8275</v>
      </c>
      <c r="KZT5" s="551" t="s">
        <v>8276</v>
      </c>
      <c r="KZU5" s="551" t="s">
        <v>8277</v>
      </c>
      <c r="KZV5" s="551" t="s">
        <v>8278</v>
      </c>
      <c r="KZW5" s="551" t="s">
        <v>8279</v>
      </c>
      <c r="KZX5" s="551" t="s">
        <v>8280</v>
      </c>
      <c r="KZY5" s="551" t="s">
        <v>8281</v>
      </c>
      <c r="KZZ5" s="551" t="s">
        <v>8282</v>
      </c>
      <c r="LAA5" s="551" t="s">
        <v>8283</v>
      </c>
      <c r="LAB5" s="551" t="s">
        <v>8284</v>
      </c>
      <c r="LAC5" s="551" t="s">
        <v>8285</v>
      </c>
      <c r="LAD5" s="551" t="s">
        <v>8286</v>
      </c>
      <c r="LAE5" s="551" t="s">
        <v>8287</v>
      </c>
      <c r="LAF5" s="551" t="s">
        <v>8288</v>
      </c>
      <c r="LAG5" s="551" t="s">
        <v>8289</v>
      </c>
      <c r="LAH5" s="551" t="s">
        <v>8290</v>
      </c>
      <c r="LAI5" s="551" t="s">
        <v>8291</v>
      </c>
      <c r="LAJ5" s="551" t="s">
        <v>8292</v>
      </c>
      <c r="LAK5" s="551" t="s">
        <v>8293</v>
      </c>
      <c r="LAL5" s="551" t="s">
        <v>8294</v>
      </c>
      <c r="LAM5" s="551" t="s">
        <v>8295</v>
      </c>
      <c r="LAN5" s="551" t="s">
        <v>8296</v>
      </c>
      <c r="LAO5" s="551" t="s">
        <v>8297</v>
      </c>
      <c r="LAP5" s="551" t="s">
        <v>8298</v>
      </c>
      <c r="LAQ5" s="551" t="s">
        <v>8299</v>
      </c>
      <c r="LAR5" s="551" t="s">
        <v>8300</v>
      </c>
      <c r="LAS5" s="551" t="s">
        <v>8301</v>
      </c>
      <c r="LAT5" s="551" t="s">
        <v>8302</v>
      </c>
      <c r="LAU5" s="551" t="s">
        <v>8303</v>
      </c>
      <c r="LAV5" s="551" t="s">
        <v>8304</v>
      </c>
      <c r="LAW5" s="551" t="s">
        <v>8305</v>
      </c>
      <c r="LAX5" s="551" t="s">
        <v>8306</v>
      </c>
      <c r="LAY5" s="551" t="s">
        <v>8307</v>
      </c>
      <c r="LAZ5" s="551" t="s">
        <v>8308</v>
      </c>
      <c r="LBA5" s="551" t="s">
        <v>8309</v>
      </c>
      <c r="LBB5" s="551" t="s">
        <v>8310</v>
      </c>
      <c r="LBC5" s="551" t="s">
        <v>8311</v>
      </c>
      <c r="LBD5" s="551" t="s">
        <v>8312</v>
      </c>
      <c r="LBE5" s="551" t="s">
        <v>8313</v>
      </c>
      <c r="LBF5" s="551" t="s">
        <v>8314</v>
      </c>
      <c r="LBG5" s="551" t="s">
        <v>8315</v>
      </c>
      <c r="LBH5" s="551" t="s">
        <v>8316</v>
      </c>
      <c r="LBI5" s="551" t="s">
        <v>8317</v>
      </c>
      <c r="LBJ5" s="551" t="s">
        <v>8318</v>
      </c>
      <c r="LBK5" s="551" t="s">
        <v>8319</v>
      </c>
      <c r="LBL5" s="551" t="s">
        <v>8320</v>
      </c>
      <c r="LBM5" s="551" t="s">
        <v>8321</v>
      </c>
      <c r="LBN5" s="551" t="s">
        <v>8322</v>
      </c>
      <c r="LBO5" s="551" t="s">
        <v>8323</v>
      </c>
      <c r="LBP5" s="551" t="s">
        <v>8324</v>
      </c>
      <c r="LBQ5" s="551" t="s">
        <v>8325</v>
      </c>
      <c r="LBR5" s="551" t="s">
        <v>8326</v>
      </c>
      <c r="LBS5" s="551" t="s">
        <v>8327</v>
      </c>
      <c r="LBT5" s="551" t="s">
        <v>8328</v>
      </c>
      <c r="LBU5" s="551" t="s">
        <v>8329</v>
      </c>
      <c r="LBV5" s="551" t="s">
        <v>8330</v>
      </c>
      <c r="LBW5" s="551" t="s">
        <v>8331</v>
      </c>
      <c r="LBX5" s="551" t="s">
        <v>8332</v>
      </c>
      <c r="LBY5" s="551" t="s">
        <v>8333</v>
      </c>
      <c r="LBZ5" s="551" t="s">
        <v>8334</v>
      </c>
      <c r="LCA5" s="551" t="s">
        <v>8335</v>
      </c>
      <c r="LCB5" s="551" t="s">
        <v>8336</v>
      </c>
      <c r="LCC5" s="551" t="s">
        <v>8337</v>
      </c>
      <c r="LCD5" s="551" t="s">
        <v>8338</v>
      </c>
      <c r="LCE5" s="551" t="s">
        <v>8339</v>
      </c>
      <c r="LCF5" s="551" t="s">
        <v>8340</v>
      </c>
      <c r="LCG5" s="551" t="s">
        <v>8341</v>
      </c>
      <c r="LCH5" s="551" t="s">
        <v>8342</v>
      </c>
      <c r="LCI5" s="551" t="s">
        <v>8343</v>
      </c>
      <c r="LCJ5" s="551" t="s">
        <v>8344</v>
      </c>
      <c r="LCK5" s="551" t="s">
        <v>8345</v>
      </c>
      <c r="LCL5" s="551" t="s">
        <v>8346</v>
      </c>
      <c r="LCM5" s="551" t="s">
        <v>8347</v>
      </c>
      <c r="LCN5" s="551" t="s">
        <v>8348</v>
      </c>
      <c r="LCO5" s="551" t="s">
        <v>8349</v>
      </c>
      <c r="LCP5" s="551" t="s">
        <v>8350</v>
      </c>
      <c r="LCQ5" s="551" t="s">
        <v>8351</v>
      </c>
      <c r="LCR5" s="551" t="s">
        <v>8352</v>
      </c>
      <c r="LCS5" s="551" t="s">
        <v>8353</v>
      </c>
      <c r="LCT5" s="551" t="s">
        <v>8354</v>
      </c>
      <c r="LCU5" s="551" t="s">
        <v>8355</v>
      </c>
      <c r="LCV5" s="551" t="s">
        <v>8356</v>
      </c>
      <c r="LCW5" s="551" t="s">
        <v>8357</v>
      </c>
      <c r="LCX5" s="551" t="s">
        <v>8358</v>
      </c>
      <c r="LCY5" s="551" t="s">
        <v>8359</v>
      </c>
      <c r="LCZ5" s="551" t="s">
        <v>8360</v>
      </c>
      <c r="LDA5" s="551" t="s">
        <v>8361</v>
      </c>
      <c r="LDB5" s="551" t="s">
        <v>8362</v>
      </c>
      <c r="LDC5" s="551" t="s">
        <v>8363</v>
      </c>
      <c r="LDD5" s="551" t="s">
        <v>8364</v>
      </c>
      <c r="LDE5" s="551" t="s">
        <v>8365</v>
      </c>
      <c r="LDF5" s="551" t="s">
        <v>8366</v>
      </c>
      <c r="LDG5" s="551" t="s">
        <v>8367</v>
      </c>
      <c r="LDH5" s="551" t="s">
        <v>8368</v>
      </c>
      <c r="LDI5" s="551" t="s">
        <v>8369</v>
      </c>
      <c r="LDJ5" s="551" t="s">
        <v>8370</v>
      </c>
      <c r="LDK5" s="551" t="s">
        <v>8371</v>
      </c>
      <c r="LDL5" s="551" t="s">
        <v>8372</v>
      </c>
      <c r="LDM5" s="551" t="s">
        <v>8373</v>
      </c>
      <c r="LDN5" s="551" t="s">
        <v>8374</v>
      </c>
      <c r="LDO5" s="551" t="s">
        <v>8375</v>
      </c>
      <c r="LDP5" s="551" t="s">
        <v>8376</v>
      </c>
      <c r="LDQ5" s="551" t="s">
        <v>8377</v>
      </c>
      <c r="LDR5" s="551" t="s">
        <v>8378</v>
      </c>
      <c r="LDS5" s="551" t="s">
        <v>8379</v>
      </c>
      <c r="LDT5" s="551" t="s">
        <v>8380</v>
      </c>
      <c r="LDU5" s="551" t="s">
        <v>8381</v>
      </c>
      <c r="LDV5" s="551" t="s">
        <v>8382</v>
      </c>
      <c r="LDW5" s="551" t="s">
        <v>8383</v>
      </c>
      <c r="LDX5" s="551" t="s">
        <v>8384</v>
      </c>
      <c r="LDY5" s="551" t="s">
        <v>8385</v>
      </c>
      <c r="LDZ5" s="551" t="s">
        <v>8386</v>
      </c>
      <c r="LEA5" s="551" t="s">
        <v>8387</v>
      </c>
      <c r="LEB5" s="551" t="s">
        <v>8388</v>
      </c>
      <c r="LEC5" s="551" t="s">
        <v>8389</v>
      </c>
      <c r="LED5" s="551" t="s">
        <v>8390</v>
      </c>
      <c r="LEE5" s="551" t="s">
        <v>8391</v>
      </c>
      <c r="LEF5" s="551" t="s">
        <v>8392</v>
      </c>
      <c r="LEG5" s="551" t="s">
        <v>8393</v>
      </c>
      <c r="LEH5" s="551" t="s">
        <v>8394</v>
      </c>
      <c r="LEI5" s="551" t="s">
        <v>8395</v>
      </c>
      <c r="LEJ5" s="551" t="s">
        <v>8396</v>
      </c>
      <c r="LEK5" s="551" t="s">
        <v>8397</v>
      </c>
      <c r="LEL5" s="551" t="s">
        <v>8398</v>
      </c>
      <c r="LEM5" s="551" t="s">
        <v>8399</v>
      </c>
      <c r="LEN5" s="551" t="s">
        <v>8400</v>
      </c>
      <c r="LEO5" s="551" t="s">
        <v>8401</v>
      </c>
      <c r="LEP5" s="551" t="s">
        <v>8402</v>
      </c>
      <c r="LEQ5" s="551" t="s">
        <v>8403</v>
      </c>
      <c r="LER5" s="551" t="s">
        <v>8404</v>
      </c>
      <c r="LES5" s="551" t="s">
        <v>8405</v>
      </c>
      <c r="LET5" s="551" t="s">
        <v>8406</v>
      </c>
      <c r="LEU5" s="551" t="s">
        <v>8407</v>
      </c>
      <c r="LEV5" s="551" t="s">
        <v>8408</v>
      </c>
      <c r="LEW5" s="551" t="s">
        <v>8409</v>
      </c>
      <c r="LEX5" s="551" t="s">
        <v>8410</v>
      </c>
      <c r="LEY5" s="551" t="s">
        <v>8411</v>
      </c>
      <c r="LEZ5" s="551" t="s">
        <v>8412</v>
      </c>
      <c r="LFA5" s="551" t="s">
        <v>8413</v>
      </c>
      <c r="LFB5" s="551" t="s">
        <v>8414</v>
      </c>
      <c r="LFC5" s="551" t="s">
        <v>8415</v>
      </c>
      <c r="LFD5" s="551" t="s">
        <v>8416</v>
      </c>
      <c r="LFE5" s="551" t="s">
        <v>8417</v>
      </c>
      <c r="LFF5" s="551" t="s">
        <v>8418</v>
      </c>
      <c r="LFG5" s="551" t="s">
        <v>8419</v>
      </c>
      <c r="LFH5" s="551" t="s">
        <v>8420</v>
      </c>
      <c r="LFI5" s="551" t="s">
        <v>8421</v>
      </c>
      <c r="LFJ5" s="551" t="s">
        <v>8422</v>
      </c>
      <c r="LFK5" s="551" t="s">
        <v>8423</v>
      </c>
      <c r="LFL5" s="551" t="s">
        <v>8424</v>
      </c>
      <c r="LFM5" s="551" t="s">
        <v>8425</v>
      </c>
      <c r="LFN5" s="551" t="s">
        <v>8426</v>
      </c>
      <c r="LFO5" s="551" t="s">
        <v>8427</v>
      </c>
      <c r="LFP5" s="551" t="s">
        <v>8428</v>
      </c>
      <c r="LFQ5" s="551" t="s">
        <v>8429</v>
      </c>
      <c r="LFR5" s="551" t="s">
        <v>8430</v>
      </c>
      <c r="LFS5" s="551" t="s">
        <v>8431</v>
      </c>
      <c r="LFT5" s="551" t="s">
        <v>8432</v>
      </c>
      <c r="LFU5" s="551" t="s">
        <v>8433</v>
      </c>
      <c r="LFV5" s="551" t="s">
        <v>8434</v>
      </c>
      <c r="LFW5" s="551" t="s">
        <v>8435</v>
      </c>
      <c r="LFX5" s="551" t="s">
        <v>8436</v>
      </c>
      <c r="LFY5" s="551" t="s">
        <v>8437</v>
      </c>
      <c r="LFZ5" s="551" t="s">
        <v>8438</v>
      </c>
      <c r="LGA5" s="551" t="s">
        <v>8439</v>
      </c>
      <c r="LGB5" s="551" t="s">
        <v>8440</v>
      </c>
      <c r="LGC5" s="551" t="s">
        <v>8441</v>
      </c>
      <c r="LGD5" s="551" t="s">
        <v>8442</v>
      </c>
      <c r="LGE5" s="551" t="s">
        <v>8443</v>
      </c>
      <c r="LGF5" s="551" t="s">
        <v>8444</v>
      </c>
      <c r="LGG5" s="551" t="s">
        <v>8445</v>
      </c>
      <c r="LGH5" s="551" t="s">
        <v>8446</v>
      </c>
      <c r="LGI5" s="551" t="s">
        <v>8447</v>
      </c>
      <c r="LGJ5" s="551" t="s">
        <v>8448</v>
      </c>
      <c r="LGK5" s="551" t="s">
        <v>8449</v>
      </c>
      <c r="LGL5" s="551" t="s">
        <v>8450</v>
      </c>
      <c r="LGM5" s="551" t="s">
        <v>8451</v>
      </c>
      <c r="LGN5" s="551" t="s">
        <v>8452</v>
      </c>
      <c r="LGO5" s="551" t="s">
        <v>8453</v>
      </c>
      <c r="LGP5" s="551" t="s">
        <v>8454</v>
      </c>
      <c r="LGQ5" s="551" t="s">
        <v>8455</v>
      </c>
      <c r="LGR5" s="551" t="s">
        <v>8456</v>
      </c>
      <c r="LGS5" s="551" t="s">
        <v>8457</v>
      </c>
      <c r="LGT5" s="551" t="s">
        <v>8458</v>
      </c>
      <c r="LGU5" s="551" t="s">
        <v>8459</v>
      </c>
      <c r="LGV5" s="551" t="s">
        <v>8460</v>
      </c>
      <c r="LGW5" s="551" t="s">
        <v>8461</v>
      </c>
      <c r="LGX5" s="551" t="s">
        <v>8462</v>
      </c>
      <c r="LGY5" s="551" t="s">
        <v>8463</v>
      </c>
      <c r="LGZ5" s="551" t="s">
        <v>8464</v>
      </c>
      <c r="LHA5" s="551" t="s">
        <v>8465</v>
      </c>
      <c r="LHB5" s="551" t="s">
        <v>8466</v>
      </c>
      <c r="LHC5" s="551" t="s">
        <v>8467</v>
      </c>
      <c r="LHD5" s="551" t="s">
        <v>8468</v>
      </c>
      <c r="LHE5" s="551" t="s">
        <v>8469</v>
      </c>
      <c r="LHF5" s="551" t="s">
        <v>8470</v>
      </c>
      <c r="LHG5" s="551" t="s">
        <v>8471</v>
      </c>
      <c r="LHH5" s="551" t="s">
        <v>8472</v>
      </c>
      <c r="LHI5" s="551" t="s">
        <v>8473</v>
      </c>
      <c r="LHJ5" s="551" t="s">
        <v>8474</v>
      </c>
      <c r="LHK5" s="551" t="s">
        <v>8475</v>
      </c>
      <c r="LHL5" s="551" t="s">
        <v>8476</v>
      </c>
      <c r="LHM5" s="551" t="s">
        <v>8477</v>
      </c>
      <c r="LHN5" s="551" t="s">
        <v>8478</v>
      </c>
      <c r="LHO5" s="551" t="s">
        <v>8479</v>
      </c>
      <c r="LHP5" s="551" t="s">
        <v>8480</v>
      </c>
      <c r="LHQ5" s="551" t="s">
        <v>8481</v>
      </c>
      <c r="LHR5" s="551" t="s">
        <v>8482</v>
      </c>
      <c r="LHS5" s="551" t="s">
        <v>8483</v>
      </c>
      <c r="LHT5" s="551" t="s">
        <v>8484</v>
      </c>
      <c r="LHU5" s="551" t="s">
        <v>8485</v>
      </c>
      <c r="LHV5" s="551" t="s">
        <v>8486</v>
      </c>
      <c r="LHW5" s="551" t="s">
        <v>8487</v>
      </c>
      <c r="LHX5" s="551" t="s">
        <v>8488</v>
      </c>
      <c r="LHY5" s="551" t="s">
        <v>8489</v>
      </c>
      <c r="LHZ5" s="551" t="s">
        <v>8490</v>
      </c>
      <c r="LIA5" s="551" t="s">
        <v>8491</v>
      </c>
      <c r="LIB5" s="551" t="s">
        <v>8492</v>
      </c>
      <c r="LIC5" s="551" t="s">
        <v>8493</v>
      </c>
      <c r="LID5" s="551" t="s">
        <v>8494</v>
      </c>
      <c r="LIE5" s="551" t="s">
        <v>8495</v>
      </c>
      <c r="LIF5" s="551" t="s">
        <v>8496</v>
      </c>
      <c r="LIG5" s="551" t="s">
        <v>8497</v>
      </c>
      <c r="LIH5" s="551" t="s">
        <v>8498</v>
      </c>
      <c r="LII5" s="551" t="s">
        <v>8499</v>
      </c>
      <c r="LIJ5" s="551" t="s">
        <v>8500</v>
      </c>
      <c r="LIK5" s="551" t="s">
        <v>8501</v>
      </c>
      <c r="LIL5" s="551" t="s">
        <v>8502</v>
      </c>
      <c r="LIM5" s="551" t="s">
        <v>8503</v>
      </c>
      <c r="LIN5" s="551" t="s">
        <v>8504</v>
      </c>
      <c r="LIO5" s="551" t="s">
        <v>8505</v>
      </c>
      <c r="LIP5" s="551" t="s">
        <v>8506</v>
      </c>
      <c r="LIQ5" s="551" t="s">
        <v>8507</v>
      </c>
      <c r="LIR5" s="551" t="s">
        <v>8508</v>
      </c>
      <c r="LIS5" s="551" t="s">
        <v>8509</v>
      </c>
      <c r="LIT5" s="551" t="s">
        <v>8510</v>
      </c>
      <c r="LIU5" s="551" t="s">
        <v>8511</v>
      </c>
      <c r="LIV5" s="551" t="s">
        <v>8512</v>
      </c>
      <c r="LIW5" s="551" t="s">
        <v>8513</v>
      </c>
      <c r="LIX5" s="551" t="s">
        <v>8514</v>
      </c>
      <c r="LIY5" s="551" t="s">
        <v>8515</v>
      </c>
      <c r="LIZ5" s="551" t="s">
        <v>8516</v>
      </c>
      <c r="LJA5" s="551" t="s">
        <v>8517</v>
      </c>
      <c r="LJB5" s="551" t="s">
        <v>8518</v>
      </c>
      <c r="LJC5" s="551" t="s">
        <v>8519</v>
      </c>
      <c r="LJD5" s="551" t="s">
        <v>8520</v>
      </c>
      <c r="LJE5" s="551" t="s">
        <v>8521</v>
      </c>
      <c r="LJF5" s="551" t="s">
        <v>8522</v>
      </c>
      <c r="LJG5" s="551" t="s">
        <v>8523</v>
      </c>
      <c r="LJH5" s="551" t="s">
        <v>8524</v>
      </c>
      <c r="LJI5" s="551" t="s">
        <v>8525</v>
      </c>
      <c r="LJJ5" s="551" t="s">
        <v>8526</v>
      </c>
      <c r="LJK5" s="551" t="s">
        <v>8527</v>
      </c>
      <c r="LJL5" s="551" t="s">
        <v>8528</v>
      </c>
      <c r="LJM5" s="551" t="s">
        <v>8529</v>
      </c>
      <c r="LJN5" s="551" t="s">
        <v>8530</v>
      </c>
      <c r="LJO5" s="551" t="s">
        <v>8531</v>
      </c>
      <c r="LJP5" s="551" t="s">
        <v>8532</v>
      </c>
      <c r="LJQ5" s="551" t="s">
        <v>8533</v>
      </c>
      <c r="LJR5" s="551" t="s">
        <v>8534</v>
      </c>
      <c r="LJS5" s="551" t="s">
        <v>8535</v>
      </c>
      <c r="LJT5" s="551" t="s">
        <v>8536</v>
      </c>
      <c r="LJU5" s="551" t="s">
        <v>8537</v>
      </c>
      <c r="LJV5" s="551" t="s">
        <v>8538</v>
      </c>
      <c r="LJW5" s="551" t="s">
        <v>8539</v>
      </c>
      <c r="LJX5" s="551" t="s">
        <v>8540</v>
      </c>
      <c r="LJY5" s="551" t="s">
        <v>8541</v>
      </c>
      <c r="LJZ5" s="551" t="s">
        <v>8542</v>
      </c>
      <c r="LKA5" s="551" t="s">
        <v>8543</v>
      </c>
      <c r="LKB5" s="551" t="s">
        <v>8544</v>
      </c>
      <c r="LKC5" s="551" t="s">
        <v>8545</v>
      </c>
      <c r="LKD5" s="551" t="s">
        <v>8546</v>
      </c>
      <c r="LKE5" s="551" t="s">
        <v>8547</v>
      </c>
      <c r="LKF5" s="551" t="s">
        <v>8548</v>
      </c>
      <c r="LKG5" s="551" t="s">
        <v>8549</v>
      </c>
      <c r="LKH5" s="551" t="s">
        <v>8550</v>
      </c>
      <c r="LKI5" s="551" t="s">
        <v>8551</v>
      </c>
      <c r="LKJ5" s="551" t="s">
        <v>8552</v>
      </c>
      <c r="LKK5" s="551" t="s">
        <v>8553</v>
      </c>
      <c r="LKL5" s="551" t="s">
        <v>8554</v>
      </c>
      <c r="LKM5" s="551" t="s">
        <v>8555</v>
      </c>
      <c r="LKN5" s="551" t="s">
        <v>8556</v>
      </c>
      <c r="LKO5" s="551" t="s">
        <v>8557</v>
      </c>
      <c r="LKP5" s="551" t="s">
        <v>8558</v>
      </c>
      <c r="LKQ5" s="551" t="s">
        <v>8559</v>
      </c>
      <c r="LKR5" s="551" t="s">
        <v>8560</v>
      </c>
      <c r="LKS5" s="551" t="s">
        <v>8561</v>
      </c>
      <c r="LKT5" s="551" t="s">
        <v>8562</v>
      </c>
      <c r="LKU5" s="551" t="s">
        <v>8563</v>
      </c>
      <c r="LKV5" s="551" t="s">
        <v>8564</v>
      </c>
      <c r="LKW5" s="551" t="s">
        <v>8565</v>
      </c>
      <c r="LKX5" s="551" t="s">
        <v>8566</v>
      </c>
      <c r="LKY5" s="551" t="s">
        <v>8567</v>
      </c>
      <c r="LKZ5" s="551" t="s">
        <v>8568</v>
      </c>
      <c r="LLA5" s="551" t="s">
        <v>8569</v>
      </c>
      <c r="LLB5" s="551" t="s">
        <v>8570</v>
      </c>
      <c r="LLC5" s="551" t="s">
        <v>8571</v>
      </c>
      <c r="LLD5" s="551" t="s">
        <v>8572</v>
      </c>
      <c r="LLE5" s="551" t="s">
        <v>8573</v>
      </c>
      <c r="LLF5" s="551" t="s">
        <v>8574</v>
      </c>
      <c r="LLG5" s="551" t="s">
        <v>8575</v>
      </c>
      <c r="LLH5" s="551" t="s">
        <v>8576</v>
      </c>
      <c r="LLI5" s="551" t="s">
        <v>8577</v>
      </c>
      <c r="LLJ5" s="551" t="s">
        <v>8578</v>
      </c>
      <c r="LLK5" s="551" t="s">
        <v>8579</v>
      </c>
      <c r="LLL5" s="551" t="s">
        <v>8580</v>
      </c>
      <c r="LLM5" s="551" t="s">
        <v>8581</v>
      </c>
      <c r="LLN5" s="551" t="s">
        <v>8582</v>
      </c>
      <c r="LLO5" s="551" t="s">
        <v>8583</v>
      </c>
      <c r="LLP5" s="551" t="s">
        <v>8584</v>
      </c>
      <c r="LLQ5" s="551" t="s">
        <v>8585</v>
      </c>
      <c r="LLR5" s="551" t="s">
        <v>8586</v>
      </c>
      <c r="LLS5" s="551" t="s">
        <v>8587</v>
      </c>
      <c r="LLT5" s="551" t="s">
        <v>8588</v>
      </c>
      <c r="LLU5" s="551" t="s">
        <v>8589</v>
      </c>
      <c r="LLV5" s="551" t="s">
        <v>8590</v>
      </c>
      <c r="LLW5" s="551" t="s">
        <v>8591</v>
      </c>
      <c r="LLX5" s="551" t="s">
        <v>8592</v>
      </c>
      <c r="LLY5" s="551" t="s">
        <v>8593</v>
      </c>
      <c r="LLZ5" s="551" t="s">
        <v>8594</v>
      </c>
      <c r="LMA5" s="551" t="s">
        <v>8595</v>
      </c>
      <c r="LMB5" s="551" t="s">
        <v>8596</v>
      </c>
      <c r="LMC5" s="551" t="s">
        <v>8597</v>
      </c>
      <c r="LMD5" s="551" t="s">
        <v>8598</v>
      </c>
      <c r="LME5" s="551" t="s">
        <v>8599</v>
      </c>
      <c r="LMF5" s="551" t="s">
        <v>8600</v>
      </c>
      <c r="LMG5" s="551" t="s">
        <v>8601</v>
      </c>
      <c r="LMH5" s="551" t="s">
        <v>8602</v>
      </c>
      <c r="LMI5" s="551" t="s">
        <v>8603</v>
      </c>
      <c r="LMJ5" s="551" t="s">
        <v>8604</v>
      </c>
      <c r="LMK5" s="551" t="s">
        <v>8605</v>
      </c>
      <c r="LML5" s="551" t="s">
        <v>8606</v>
      </c>
      <c r="LMM5" s="551" t="s">
        <v>8607</v>
      </c>
      <c r="LMN5" s="551" t="s">
        <v>8608</v>
      </c>
      <c r="LMO5" s="551" t="s">
        <v>8609</v>
      </c>
      <c r="LMP5" s="551" t="s">
        <v>8610</v>
      </c>
      <c r="LMQ5" s="551" t="s">
        <v>8611</v>
      </c>
      <c r="LMR5" s="551" t="s">
        <v>8612</v>
      </c>
      <c r="LMS5" s="551" t="s">
        <v>8613</v>
      </c>
      <c r="LMT5" s="551" t="s">
        <v>8614</v>
      </c>
      <c r="LMU5" s="551" t="s">
        <v>8615</v>
      </c>
      <c r="LMV5" s="551" t="s">
        <v>8616</v>
      </c>
      <c r="LMW5" s="551" t="s">
        <v>8617</v>
      </c>
      <c r="LMX5" s="551" t="s">
        <v>8618</v>
      </c>
      <c r="LMY5" s="551" t="s">
        <v>8619</v>
      </c>
      <c r="LMZ5" s="551" t="s">
        <v>8620</v>
      </c>
      <c r="LNA5" s="551" t="s">
        <v>8621</v>
      </c>
      <c r="LNB5" s="551" t="s">
        <v>8622</v>
      </c>
      <c r="LNC5" s="551" t="s">
        <v>8623</v>
      </c>
      <c r="LND5" s="551" t="s">
        <v>8624</v>
      </c>
      <c r="LNE5" s="551" t="s">
        <v>8625</v>
      </c>
      <c r="LNF5" s="551" t="s">
        <v>8626</v>
      </c>
      <c r="LNG5" s="551" t="s">
        <v>8627</v>
      </c>
      <c r="LNH5" s="551" t="s">
        <v>8628</v>
      </c>
      <c r="LNI5" s="551" t="s">
        <v>8629</v>
      </c>
      <c r="LNJ5" s="551" t="s">
        <v>8630</v>
      </c>
      <c r="LNK5" s="551" t="s">
        <v>8631</v>
      </c>
      <c r="LNL5" s="551" t="s">
        <v>8632</v>
      </c>
      <c r="LNM5" s="551" t="s">
        <v>8633</v>
      </c>
      <c r="LNN5" s="551" t="s">
        <v>8634</v>
      </c>
      <c r="LNO5" s="551" t="s">
        <v>8635</v>
      </c>
      <c r="LNP5" s="551" t="s">
        <v>8636</v>
      </c>
      <c r="LNQ5" s="551" t="s">
        <v>8637</v>
      </c>
      <c r="LNR5" s="551" t="s">
        <v>8638</v>
      </c>
      <c r="LNS5" s="551" t="s">
        <v>8639</v>
      </c>
      <c r="LNT5" s="551" t="s">
        <v>8640</v>
      </c>
      <c r="LNU5" s="551" t="s">
        <v>8641</v>
      </c>
      <c r="LNV5" s="551" t="s">
        <v>8642</v>
      </c>
      <c r="LNW5" s="551" t="s">
        <v>8643</v>
      </c>
      <c r="LNX5" s="551" t="s">
        <v>8644</v>
      </c>
      <c r="LNY5" s="551" t="s">
        <v>8645</v>
      </c>
      <c r="LNZ5" s="551" t="s">
        <v>8646</v>
      </c>
      <c r="LOA5" s="551" t="s">
        <v>8647</v>
      </c>
      <c r="LOB5" s="551" t="s">
        <v>8648</v>
      </c>
      <c r="LOC5" s="551" t="s">
        <v>8649</v>
      </c>
      <c r="LOD5" s="551" t="s">
        <v>8650</v>
      </c>
      <c r="LOE5" s="551" t="s">
        <v>8651</v>
      </c>
      <c r="LOF5" s="551" t="s">
        <v>8652</v>
      </c>
      <c r="LOG5" s="551" t="s">
        <v>8653</v>
      </c>
      <c r="LOH5" s="551" t="s">
        <v>8654</v>
      </c>
      <c r="LOI5" s="551" t="s">
        <v>8655</v>
      </c>
      <c r="LOJ5" s="551" t="s">
        <v>8656</v>
      </c>
      <c r="LOK5" s="551" t="s">
        <v>8657</v>
      </c>
      <c r="LOL5" s="551" t="s">
        <v>8658</v>
      </c>
      <c r="LOM5" s="551" t="s">
        <v>8659</v>
      </c>
      <c r="LON5" s="551" t="s">
        <v>8660</v>
      </c>
      <c r="LOO5" s="551" t="s">
        <v>8661</v>
      </c>
      <c r="LOP5" s="551" t="s">
        <v>8662</v>
      </c>
      <c r="LOQ5" s="551" t="s">
        <v>8663</v>
      </c>
      <c r="LOR5" s="551" t="s">
        <v>8664</v>
      </c>
      <c r="LOS5" s="551" t="s">
        <v>8665</v>
      </c>
      <c r="LOT5" s="551" t="s">
        <v>8666</v>
      </c>
      <c r="LOU5" s="551" t="s">
        <v>8667</v>
      </c>
      <c r="LOV5" s="551" t="s">
        <v>8668</v>
      </c>
      <c r="LOW5" s="551" t="s">
        <v>8669</v>
      </c>
      <c r="LOX5" s="551" t="s">
        <v>8670</v>
      </c>
      <c r="LOY5" s="551" t="s">
        <v>8671</v>
      </c>
      <c r="LOZ5" s="551" t="s">
        <v>8672</v>
      </c>
      <c r="LPA5" s="551" t="s">
        <v>8673</v>
      </c>
      <c r="LPB5" s="551" t="s">
        <v>8674</v>
      </c>
      <c r="LPC5" s="551" t="s">
        <v>8675</v>
      </c>
      <c r="LPD5" s="551" t="s">
        <v>8676</v>
      </c>
      <c r="LPE5" s="551" t="s">
        <v>8677</v>
      </c>
      <c r="LPF5" s="551" t="s">
        <v>8678</v>
      </c>
      <c r="LPG5" s="551" t="s">
        <v>8679</v>
      </c>
      <c r="LPH5" s="551" t="s">
        <v>8680</v>
      </c>
      <c r="LPI5" s="551" t="s">
        <v>8681</v>
      </c>
      <c r="LPJ5" s="551" t="s">
        <v>8682</v>
      </c>
      <c r="LPK5" s="551" t="s">
        <v>8683</v>
      </c>
      <c r="LPL5" s="551" t="s">
        <v>8684</v>
      </c>
      <c r="LPM5" s="551" t="s">
        <v>8685</v>
      </c>
      <c r="LPN5" s="551" t="s">
        <v>8686</v>
      </c>
      <c r="LPO5" s="551" t="s">
        <v>8687</v>
      </c>
      <c r="LPP5" s="551" t="s">
        <v>8688</v>
      </c>
      <c r="LPQ5" s="551" t="s">
        <v>8689</v>
      </c>
      <c r="LPR5" s="551" t="s">
        <v>8690</v>
      </c>
      <c r="LPS5" s="551" t="s">
        <v>8691</v>
      </c>
      <c r="LPT5" s="551" t="s">
        <v>8692</v>
      </c>
      <c r="LPU5" s="551" t="s">
        <v>8693</v>
      </c>
      <c r="LPV5" s="551" t="s">
        <v>8694</v>
      </c>
      <c r="LPW5" s="551" t="s">
        <v>8695</v>
      </c>
      <c r="LPX5" s="551" t="s">
        <v>8696</v>
      </c>
      <c r="LPY5" s="551" t="s">
        <v>8697</v>
      </c>
      <c r="LPZ5" s="551" t="s">
        <v>8698</v>
      </c>
      <c r="LQA5" s="551" t="s">
        <v>8699</v>
      </c>
      <c r="LQB5" s="551" t="s">
        <v>8700</v>
      </c>
      <c r="LQC5" s="551" t="s">
        <v>8701</v>
      </c>
      <c r="LQD5" s="551" t="s">
        <v>8702</v>
      </c>
      <c r="LQE5" s="551" t="s">
        <v>8703</v>
      </c>
      <c r="LQF5" s="551" t="s">
        <v>8704</v>
      </c>
      <c r="LQG5" s="551" t="s">
        <v>8705</v>
      </c>
      <c r="LQH5" s="551" t="s">
        <v>8706</v>
      </c>
      <c r="LQI5" s="551" t="s">
        <v>8707</v>
      </c>
      <c r="LQJ5" s="551" t="s">
        <v>8708</v>
      </c>
      <c r="LQK5" s="551" t="s">
        <v>8709</v>
      </c>
      <c r="LQL5" s="551" t="s">
        <v>8710</v>
      </c>
      <c r="LQM5" s="551" t="s">
        <v>8711</v>
      </c>
      <c r="LQN5" s="551" t="s">
        <v>8712</v>
      </c>
      <c r="LQO5" s="551" t="s">
        <v>8713</v>
      </c>
      <c r="LQP5" s="551" t="s">
        <v>8714</v>
      </c>
      <c r="LQQ5" s="551" t="s">
        <v>8715</v>
      </c>
      <c r="LQR5" s="551" t="s">
        <v>8716</v>
      </c>
      <c r="LQS5" s="551" t="s">
        <v>8717</v>
      </c>
      <c r="LQT5" s="551" t="s">
        <v>8718</v>
      </c>
      <c r="LQU5" s="551" t="s">
        <v>8719</v>
      </c>
      <c r="LQV5" s="551" t="s">
        <v>8720</v>
      </c>
      <c r="LQW5" s="551" t="s">
        <v>8721</v>
      </c>
      <c r="LQX5" s="551" t="s">
        <v>8722</v>
      </c>
      <c r="LQY5" s="551" t="s">
        <v>8723</v>
      </c>
      <c r="LQZ5" s="551" t="s">
        <v>8724</v>
      </c>
      <c r="LRA5" s="551" t="s">
        <v>8725</v>
      </c>
      <c r="LRB5" s="551" t="s">
        <v>8726</v>
      </c>
      <c r="LRC5" s="551" t="s">
        <v>8727</v>
      </c>
      <c r="LRD5" s="551" t="s">
        <v>8728</v>
      </c>
      <c r="LRE5" s="551" t="s">
        <v>8729</v>
      </c>
      <c r="LRF5" s="551" t="s">
        <v>8730</v>
      </c>
      <c r="LRG5" s="551" t="s">
        <v>8731</v>
      </c>
      <c r="LRH5" s="551" t="s">
        <v>8732</v>
      </c>
      <c r="LRI5" s="551" t="s">
        <v>8733</v>
      </c>
      <c r="LRJ5" s="551" t="s">
        <v>8734</v>
      </c>
      <c r="LRK5" s="551" t="s">
        <v>8735</v>
      </c>
      <c r="LRL5" s="551" t="s">
        <v>8736</v>
      </c>
      <c r="LRM5" s="551" t="s">
        <v>8737</v>
      </c>
      <c r="LRN5" s="551" t="s">
        <v>8738</v>
      </c>
      <c r="LRO5" s="551" t="s">
        <v>8739</v>
      </c>
      <c r="LRP5" s="551" t="s">
        <v>8740</v>
      </c>
      <c r="LRQ5" s="551" t="s">
        <v>8741</v>
      </c>
      <c r="LRR5" s="551" t="s">
        <v>8742</v>
      </c>
      <c r="LRS5" s="551" t="s">
        <v>8743</v>
      </c>
      <c r="LRT5" s="551" t="s">
        <v>8744</v>
      </c>
      <c r="LRU5" s="551" t="s">
        <v>8745</v>
      </c>
      <c r="LRV5" s="551" t="s">
        <v>8746</v>
      </c>
      <c r="LRW5" s="551" t="s">
        <v>8747</v>
      </c>
      <c r="LRX5" s="551" t="s">
        <v>8748</v>
      </c>
      <c r="LRY5" s="551" t="s">
        <v>8749</v>
      </c>
      <c r="LRZ5" s="551" t="s">
        <v>8750</v>
      </c>
      <c r="LSA5" s="551" t="s">
        <v>8751</v>
      </c>
      <c r="LSB5" s="551" t="s">
        <v>8752</v>
      </c>
      <c r="LSC5" s="551" t="s">
        <v>8753</v>
      </c>
      <c r="LSD5" s="551" t="s">
        <v>8754</v>
      </c>
      <c r="LSE5" s="551" t="s">
        <v>8755</v>
      </c>
      <c r="LSF5" s="551" t="s">
        <v>8756</v>
      </c>
      <c r="LSG5" s="551" t="s">
        <v>8757</v>
      </c>
      <c r="LSH5" s="551" t="s">
        <v>8758</v>
      </c>
      <c r="LSI5" s="551" t="s">
        <v>8759</v>
      </c>
      <c r="LSJ5" s="551" t="s">
        <v>8760</v>
      </c>
      <c r="LSK5" s="551" t="s">
        <v>8761</v>
      </c>
      <c r="LSL5" s="551" t="s">
        <v>8762</v>
      </c>
      <c r="LSM5" s="551" t="s">
        <v>8763</v>
      </c>
      <c r="LSN5" s="551" t="s">
        <v>8764</v>
      </c>
      <c r="LSO5" s="551" t="s">
        <v>8765</v>
      </c>
      <c r="LSP5" s="551" t="s">
        <v>8766</v>
      </c>
      <c r="LSQ5" s="551" t="s">
        <v>8767</v>
      </c>
      <c r="LSR5" s="551" t="s">
        <v>8768</v>
      </c>
      <c r="LSS5" s="551" t="s">
        <v>8769</v>
      </c>
      <c r="LST5" s="551" t="s">
        <v>8770</v>
      </c>
      <c r="LSU5" s="551" t="s">
        <v>8771</v>
      </c>
      <c r="LSV5" s="551" t="s">
        <v>8772</v>
      </c>
      <c r="LSW5" s="551" t="s">
        <v>8773</v>
      </c>
      <c r="LSX5" s="551" t="s">
        <v>8774</v>
      </c>
      <c r="LSY5" s="551" t="s">
        <v>8775</v>
      </c>
      <c r="LSZ5" s="551" t="s">
        <v>8776</v>
      </c>
      <c r="LTA5" s="551" t="s">
        <v>8777</v>
      </c>
      <c r="LTB5" s="551" t="s">
        <v>8778</v>
      </c>
      <c r="LTC5" s="551" t="s">
        <v>8779</v>
      </c>
      <c r="LTD5" s="551" t="s">
        <v>8780</v>
      </c>
      <c r="LTE5" s="551" t="s">
        <v>8781</v>
      </c>
      <c r="LTF5" s="551" t="s">
        <v>8782</v>
      </c>
      <c r="LTG5" s="551" t="s">
        <v>8783</v>
      </c>
      <c r="LTH5" s="551" t="s">
        <v>8784</v>
      </c>
      <c r="LTI5" s="551" t="s">
        <v>8785</v>
      </c>
      <c r="LTJ5" s="551" t="s">
        <v>8786</v>
      </c>
      <c r="LTK5" s="551" t="s">
        <v>8787</v>
      </c>
      <c r="LTL5" s="551" t="s">
        <v>8788</v>
      </c>
      <c r="LTM5" s="551" t="s">
        <v>8789</v>
      </c>
      <c r="LTN5" s="551" t="s">
        <v>8790</v>
      </c>
      <c r="LTO5" s="551" t="s">
        <v>8791</v>
      </c>
      <c r="LTP5" s="551" t="s">
        <v>8792</v>
      </c>
      <c r="LTQ5" s="551" t="s">
        <v>8793</v>
      </c>
      <c r="LTR5" s="551" t="s">
        <v>8794</v>
      </c>
      <c r="LTS5" s="551" t="s">
        <v>8795</v>
      </c>
      <c r="LTT5" s="551" t="s">
        <v>8796</v>
      </c>
      <c r="LTU5" s="551" t="s">
        <v>8797</v>
      </c>
      <c r="LTV5" s="551" t="s">
        <v>8798</v>
      </c>
      <c r="LTW5" s="551" t="s">
        <v>8799</v>
      </c>
      <c r="LTX5" s="551" t="s">
        <v>8800</v>
      </c>
      <c r="LTY5" s="551" t="s">
        <v>8801</v>
      </c>
      <c r="LTZ5" s="551" t="s">
        <v>8802</v>
      </c>
      <c r="LUA5" s="551" t="s">
        <v>8803</v>
      </c>
      <c r="LUB5" s="551" t="s">
        <v>8804</v>
      </c>
      <c r="LUC5" s="551" t="s">
        <v>8805</v>
      </c>
      <c r="LUD5" s="551" t="s">
        <v>8806</v>
      </c>
      <c r="LUE5" s="551" t="s">
        <v>8807</v>
      </c>
      <c r="LUF5" s="551" t="s">
        <v>8808</v>
      </c>
      <c r="LUG5" s="551" t="s">
        <v>8809</v>
      </c>
      <c r="LUH5" s="551" t="s">
        <v>8810</v>
      </c>
      <c r="LUI5" s="551" t="s">
        <v>8811</v>
      </c>
      <c r="LUJ5" s="551" t="s">
        <v>8812</v>
      </c>
      <c r="LUK5" s="551" t="s">
        <v>8813</v>
      </c>
      <c r="LUL5" s="551" t="s">
        <v>8814</v>
      </c>
      <c r="LUM5" s="551" t="s">
        <v>8815</v>
      </c>
      <c r="LUN5" s="551" t="s">
        <v>8816</v>
      </c>
      <c r="LUO5" s="551" t="s">
        <v>8817</v>
      </c>
      <c r="LUP5" s="551" t="s">
        <v>8818</v>
      </c>
      <c r="LUQ5" s="551" t="s">
        <v>8819</v>
      </c>
      <c r="LUR5" s="551" t="s">
        <v>8820</v>
      </c>
      <c r="LUS5" s="551" t="s">
        <v>8821</v>
      </c>
      <c r="LUT5" s="551" t="s">
        <v>8822</v>
      </c>
      <c r="LUU5" s="551" t="s">
        <v>8823</v>
      </c>
      <c r="LUV5" s="551" t="s">
        <v>8824</v>
      </c>
      <c r="LUW5" s="551" t="s">
        <v>8825</v>
      </c>
      <c r="LUX5" s="551" t="s">
        <v>8826</v>
      </c>
      <c r="LUY5" s="551" t="s">
        <v>8827</v>
      </c>
      <c r="LUZ5" s="551" t="s">
        <v>8828</v>
      </c>
      <c r="LVA5" s="551" t="s">
        <v>8829</v>
      </c>
      <c r="LVB5" s="551" t="s">
        <v>8830</v>
      </c>
      <c r="LVC5" s="551" t="s">
        <v>8831</v>
      </c>
      <c r="LVD5" s="551" t="s">
        <v>8832</v>
      </c>
      <c r="LVE5" s="551" t="s">
        <v>8833</v>
      </c>
      <c r="LVF5" s="551" t="s">
        <v>8834</v>
      </c>
      <c r="LVG5" s="551" t="s">
        <v>8835</v>
      </c>
      <c r="LVH5" s="551" t="s">
        <v>8836</v>
      </c>
      <c r="LVI5" s="551" t="s">
        <v>8837</v>
      </c>
      <c r="LVJ5" s="551" t="s">
        <v>8838</v>
      </c>
      <c r="LVK5" s="551" t="s">
        <v>8839</v>
      </c>
      <c r="LVL5" s="551" t="s">
        <v>8840</v>
      </c>
      <c r="LVM5" s="551" t="s">
        <v>8841</v>
      </c>
      <c r="LVN5" s="551" t="s">
        <v>8842</v>
      </c>
      <c r="LVO5" s="551" t="s">
        <v>8843</v>
      </c>
      <c r="LVP5" s="551" t="s">
        <v>8844</v>
      </c>
      <c r="LVQ5" s="551" t="s">
        <v>8845</v>
      </c>
      <c r="LVR5" s="551" t="s">
        <v>8846</v>
      </c>
      <c r="LVS5" s="551" t="s">
        <v>8847</v>
      </c>
      <c r="LVT5" s="551" t="s">
        <v>8848</v>
      </c>
      <c r="LVU5" s="551" t="s">
        <v>8849</v>
      </c>
      <c r="LVV5" s="551" t="s">
        <v>8850</v>
      </c>
      <c r="LVW5" s="551" t="s">
        <v>8851</v>
      </c>
      <c r="LVX5" s="551" t="s">
        <v>8852</v>
      </c>
      <c r="LVY5" s="551" t="s">
        <v>8853</v>
      </c>
      <c r="LVZ5" s="551" t="s">
        <v>8854</v>
      </c>
      <c r="LWA5" s="551" t="s">
        <v>8855</v>
      </c>
      <c r="LWB5" s="551" t="s">
        <v>8856</v>
      </c>
      <c r="LWC5" s="551" t="s">
        <v>8857</v>
      </c>
      <c r="LWD5" s="551" t="s">
        <v>8858</v>
      </c>
      <c r="LWE5" s="551" t="s">
        <v>8859</v>
      </c>
      <c r="LWF5" s="551" t="s">
        <v>8860</v>
      </c>
      <c r="LWG5" s="551" t="s">
        <v>8861</v>
      </c>
      <c r="LWH5" s="551" t="s">
        <v>8862</v>
      </c>
      <c r="LWI5" s="551" t="s">
        <v>8863</v>
      </c>
      <c r="LWJ5" s="551" t="s">
        <v>8864</v>
      </c>
      <c r="LWK5" s="551" t="s">
        <v>8865</v>
      </c>
      <c r="LWL5" s="551" t="s">
        <v>8866</v>
      </c>
      <c r="LWM5" s="551" t="s">
        <v>8867</v>
      </c>
      <c r="LWN5" s="551" t="s">
        <v>8868</v>
      </c>
      <c r="LWO5" s="551" t="s">
        <v>8869</v>
      </c>
      <c r="LWP5" s="551" t="s">
        <v>8870</v>
      </c>
      <c r="LWQ5" s="551" t="s">
        <v>8871</v>
      </c>
      <c r="LWR5" s="551" t="s">
        <v>8872</v>
      </c>
      <c r="LWS5" s="551" t="s">
        <v>8873</v>
      </c>
      <c r="LWT5" s="551" t="s">
        <v>8874</v>
      </c>
      <c r="LWU5" s="551" t="s">
        <v>8875</v>
      </c>
      <c r="LWV5" s="551" t="s">
        <v>8876</v>
      </c>
      <c r="LWW5" s="551" t="s">
        <v>8877</v>
      </c>
      <c r="LWX5" s="551" t="s">
        <v>8878</v>
      </c>
      <c r="LWY5" s="551" t="s">
        <v>8879</v>
      </c>
      <c r="LWZ5" s="551" t="s">
        <v>8880</v>
      </c>
      <c r="LXA5" s="551" t="s">
        <v>8881</v>
      </c>
      <c r="LXB5" s="551" t="s">
        <v>8882</v>
      </c>
      <c r="LXC5" s="551" t="s">
        <v>8883</v>
      </c>
      <c r="LXD5" s="551" t="s">
        <v>8884</v>
      </c>
      <c r="LXE5" s="551" t="s">
        <v>8885</v>
      </c>
      <c r="LXF5" s="551" t="s">
        <v>8886</v>
      </c>
      <c r="LXG5" s="551" t="s">
        <v>8887</v>
      </c>
      <c r="LXH5" s="551" t="s">
        <v>8888</v>
      </c>
      <c r="LXI5" s="551" t="s">
        <v>8889</v>
      </c>
      <c r="LXJ5" s="551" t="s">
        <v>8890</v>
      </c>
      <c r="LXK5" s="551" t="s">
        <v>8891</v>
      </c>
      <c r="LXL5" s="551" t="s">
        <v>8892</v>
      </c>
      <c r="LXM5" s="551" t="s">
        <v>8893</v>
      </c>
      <c r="LXN5" s="551" t="s">
        <v>8894</v>
      </c>
      <c r="LXO5" s="551" t="s">
        <v>8895</v>
      </c>
      <c r="LXP5" s="551" t="s">
        <v>8896</v>
      </c>
      <c r="LXQ5" s="551" t="s">
        <v>8897</v>
      </c>
      <c r="LXR5" s="551" t="s">
        <v>8898</v>
      </c>
      <c r="LXS5" s="551" t="s">
        <v>8899</v>
      </c>
      <c r="LXT5" s="551" t="s">
        <v>8900</v>
      </c>
      <c r="LXU5" s="551" t="s">
        <v>8901</v>
      </c>
      <c r="LXV5" s="551" t="s">
        <v>8902</v>
      </c>
      <c r="LXW5" s="551" t="s">
        <v>8903</v>
      </c>
      <c r="LXX5" s="551" t="s">
        <v>8904</v>
      </c>
      <c r="LXY5" s="551" t="s">
        <v>8905</v>
      </c>
      <c r="LXZ5" s="551" t="s">
        <v>8906</v>
      </c>
      <c r="LYA5" s="551" t="s">
        <v>8907</v>
      </c>
      <c r="LYB5" s="551" t="s">
        <v>8908</v>
      </c>
      <c r="LYC5" s="551" t="s">
        <v>8909</v>
      </c>
      <c r="LYD5" s="551" t="s">
        <v>8910</v>
      </c>
      <c r="LYE5" s="551" t="s">
        <v>8911</v>
      </c>
      <c r="LYF5" s="551" t="s">
        <v>8912</v>
      </c>
      <c r="LYG5" s="551" t="s">
        <v>8913</v>
      </c>
      <c r="LYH5" s="551" t="s">
        <v>8914</v>
      </c>
      <c r="LYI5" s="551" t="s">
        <v>8915</v>
      </c>
      <c r="LYJ5" s="551" t="s">
        <v>8916</v>
      </c>
      <c r="LYK5" s="551" t="s">
        <v>8917</v>
      </c>
      <c r="LYL5" s="551" t="s">
        <v>8918</v>
      </c>
      <c r="LYM5" s="551" t="s">
        <v>8919</v>
      </c>
      <c r="LYN5" s="551" t="s">
        <v>8920</v>
      </c>
      <c r="LYO5" s="551" t="s">
        <v>8921</v>
      </c>
      <c r="LYP5" s="551" t="s">
        <v>8922</v>
      </c>
      <c r="LYQ5" s="551" t="s">
        <v>8923</v>
      </c>
      <c r="LYR5" s="551" t="s">
        <v>8924</v>
      </c>
      <c r="LYS5" s="551" t="s">
        <v>8925</v>
      </c>
      <c r="LYT5" s="551" t="s">
        <v>8926</v>
      </c>
      <c r="LYU5" s="551" t="s">
        <v>8927</v>
      </c>
      <c r="LYV5" s="551" t="s">
        <v>8928</v>
      </c>
      <c r="LYW5" s="551" t="s">
        <v>8929</v>
      </c>
      <c r="LYX5" s="551" t="s">
        <v>8930</v>
      </c>
      <c r="LYY5" s="551" t="s">
        <v>8931</v>
      </c>
      <c r="LYZ5" s="551" t="s">
        <v>8932</v>
      </c>
      <c r="LZA5" s="551" t="s">
        <v>8933</v>
      </c>
      <c r="LZB5" s="551" t="s">
        <v>8934</v>
      </c>
      <c r="LZC5" s="551" t="s">
        <v>8935</v>
      </c>
      <c r="LZD5" s="551" t="s">
        <v>8936</v>
      </c>
      <c r="LZE5" s="551" t="s">
        <v>8937</v>
      </c>
      <c r="LZF5" s="551" t="s">
        <v>8938</v>
      </c>
      <c r="LZG5" s="551" t="s">
        <v>8939</v>
      </c>
      <c r="LZH5" s="551" t="s">
        <v>8940</v>
      </c>
      <c r="LZI5" s="551" t="s">
        <v>8941</v>
      </c>
      <c r="LZJ5" s="551" t="s">
        <v>8942</v>
      </c>
      <c r="LZK5" s="551" t="s">
        <v>8943</v>
      </c>
      <c r="LZL5" s="551" t="s">
        <v>8944</v>
      </c>
      <c r="LZM5" s="551" t="s">
        <v>8945</v>
      </c>
      <c r="LZN5" s="551" t="s">
        <v>8946</v>
      </c>
      <c r="LZO5" s="551" t="s">
        <v>8947</v>
      </c>
      <c r="LZP5" s="551" t="s">
        <v>8948</v>
      </c>
      <c r="LZQ5" s="551" t="s">
        <v>8949</v>
      </c>
      <c r="LZR5" s="551" t="s">
        <v>8950</v>
      </c>
      <c r="LZS5" s="551" t="s">
        <v>8951</v>
      </c>
      <c r="LZT5" s="551" t="s">
        <v>8952</v>
      </c>
      <c r="LZU5" s="551" t="s">
        <v>8953</v>
      </c>
      <c r="LZV5" s="551" t="s">
        <v>8954</v>
      </c>
      <c r="LZW5" s="551" t="s">
        <v>8955</v>
      </c>
      <c r="LZX5" s="551" t="s">
        <v>8956</v>
      </c>
      <c r="LZY5" s="551" t="s">
        <v>8957</v>
      </c>
      <c r="LZZ5" s="551" t="s">
        <v>8958</v>
      </c>
      <c r="MAA5" s="551" t="s">
        <v>8959</v>
      </c>
      <c r="MAB5" s="551" t="s">
        <v>8960</v>
      </c>
      <c r="MAC5" s="551" t="s">
        <v>8961</v>
      </c>
      <c r="MAD5" s="551" t="s">
        <v>8962</v>
      </c>
      <c r="MAE5" s="551" t="s">
        <v>8963</v>
      </c>
      <c r="MAF5" s="551" t="s">
        <v>8964</v>
      </c>
      <c r="MAG5" s="551" t="s">
        <v>8965</v>
      </c>
      <c r="MAH5" s="551" t="s">
        <v>8966</v>
      </c>
      <c r="MAI5" s="551" t="s">
        <v>8967</v>
      </c>
      <c r="MAJ5" s="551" t="s">
        <v>8968</v>
      </c>
      <c r="MAK5" s="551" t="s">
        <v>8969</v>
      </c>
      <c r="MAL5" s="551" t="s">
        <v>8970</v>
      </c>
      <c r="MAM5" s="551" t="s">
        <v>8971</v>
      </c>
      <c r="MAN5" s="551" t="s">
        <v>8972</v>
      </c>
      <c r="MAO5" s="551" t="s">
        <v>8973</v>
      </c>
      <c r="MAP5" s="551" t="s">
        <v>8974</v>
      </c>
      <c r="MAQ5" s="551" t="s">
        <v>8975</v>
      </c>
      <c r="MAR5" s="551" t="s">
        <v>8976</v>
      </c>
      <c r="MAS5" s="551" t="s">
        <v>8977</v>
      </c>
      <c r="MAT5" s="551" t="s">
        <v>8978</v>
      </c>
      <c r="MAU5" s="551" t="s">
        <v>8979</v>
      </c>
      <c r="MAV5" s="551" t="s">
        <v>8980</v>
      </c>
      <c r="MAW5" s="551" t="s">
        <v>8981</v>
      </c>
      <c r="MAX5" s="551" t="s">
        <v>8982</v>
      </c>
      <c r="MAY5" s="551" t="s">
        <v>8983</v>
      </c>
      <c r="MAZ5" s="551" t="s">
        <v>8984</v>
      </c>
      <c r="MBA5" s="551" t="s">
        <v>8985</v>
      </c>
      <c r="MBB5" s="551" t="s">
        <v>8986</v>
      </c>
      <c r="MBC5" s="551" t="s">
        <v>8987</v>
      </c>
      <c r="MBD5" s="551" t="s">
        <v>8988</v>
      </c>
      <c r="MBE5" s="551" t="s">
        <v>8989</v>
      </c>
      <c r="MBF5" s="551" t="s">
        <v>8990</v>
      </c>
      <c r="MBG5" s="551" t="s">
        <v>8991</v>
      </c>
      <c r="MBH5" s="551" t="s">
        <v>8992</v>
      </c>
      <c r="MBI5" s="551" t="s">
        <v>8993</v>
      </c>
      <c r="MBJ5" s="551" t="s">
        <v>8994</v>
      </c>
      <c r="MBK5" s="551" t="s">
        <v>8995</v>
      </c>
      <c r="MBL5" s="551" t="s">
        <v>8996</v>
      </c>
      <c r="MBM5" s="551" t="s">
        <v>8997</v>
      </c>
      <c r="MBN5" s="551" t="s">
        <v>8998</v>
      </c>
      <c r="MBO5" s="551" t="s">
        <v>8999</v>
      </c>
      <c r="MBP5" s="551" t="s">
        <v>9000</v>
      </c>
      <c r="MBQ5" s="551" t="s">
        <v>9001</v>
      </c>
      <c r="MBR5" s="551" t="s">
        <v>9002</v>
      </c>
      <c r="MBS5" s="551" t="s">
        <v>9003</v>
      </c>
      <c r="MBT5" s="551" t="s">
        <v>9004</v>
      </c>
      <c r="MBU5" s="551" t="s">
        <v>9005</v>
      </c>
      <c r="MBV5" s="551" t="s">
        <v>9006</v>
      </c>
      <c r="MBW5" s="551" t="s">
        <v>9007</v>
      </c>
      <c r="MBX5" s="551" t="s">
        <v>9008</v>
      </c>
      <c r="MBY5" s="551" t="s">
        <v>9009</v>
      </c>
      <c r="MBZ5" s="551" t="s">
        <v>9010</v>
      </c>
      <c r="MCA5" s="551" t="s">
        <v>9011</v>
      </c>
      <c r="MCB5" s="551" t="s">
        <v>9012</v>
      </c>
      <c r="MCC5" s="551" t="s">
        <v>9013</v>
      </c>
      <c r="MCD5" s="551" t="s">
        <v>9014</v>
      </c>
      <c r="MCE5" s="551" t="s">
        <v>9015</v>
      </c>
      <c r="MCF5" s="551" t="s">
        <v>9016</v>
      </c>
      <c r="MCG5" s="551" t="s">
        <v>9017</v>
      </c>
      <c r="MCH5" s="551" t="s">
        <v>9018</v>
      </c>
      <c r="MCI5" s="551" t="s">
        <v>9019</v>
      </c>
      <c r="MCJ5" s="551" t="s">
        <v>9020</v>
      </c>
      <c r="MCK5" s="551" t="s">
        <v>9021</v>
      </c>
      <c r="MCL5" s="551" t="s">
        <v>9022</v>
      </c>
      <c r="MCM5" s="551" t="s">
        <v>9023</v>
      </c>
      <c r="MCN5" s="551" t="s">
        <v>9024</v>
      </c>
      <c r="MCO5" s="551" t="s">
        <v>9025</v>
      </c>
      <c r="MCP5" s="551" t="s">
        <v>9026</v>
      </c>
      <c r="MCQ5" s="551" t="s">
        <v>9027</v>
      </c>
      <c r="MCR5" s="551" t="s">
        <v>9028</v>
      </c>
      <c r="MCS5" s="551" t="s">
        <v>9029</v>
      </c>
      <c r="MCT5" s="551" t="s">
        <v>9030</v>
      </c>
      <c r="MCU5" s="551" t="s">
        <v>9031</v>
      </c>
      <c r="MCV5" s="551" t="s">
        <v>9032</v>
      </c>
      <c r="MCW5" s="551" t="s">
        <v>9033</v>
      </c>
      <c r="MCX5" s="551" t="s">
        <v>9034</v>
      </c>
      <c r="MCY5" s="551" t="s">
        <v>9035</v>
      </c>
      <c r="MCZ5" s="551" t="s">
        <v>9036</v>
      </c>
      <c r="MDA5" s="551" t="s">
        <v>9037</v>
      </c>
      <c r="MDB5" s="551" t="s">
        <v>9038</v>
      </c>
      <c r="MDC5" s="551" t="s">
        <v>9039</v>
      </c>
      <c r="MDD5" s="551" t="s">
        <v>9040</v>
      </c>
      <c r="MDE5" s="551" t="s">
        <v>9041</v>
      </c>
      <c r="MDF5" s="551" t="s">
        <v>9042</v>
      </c>
      <c r="MDG5" s="551" t="s">
        <v>9043</v>
      </c>
      <c r="MDH5" s="551" t="s">
        <v>9044</v>
      </c>
      <c r="MDI5" s="551" t="s">
        <v>9045</v>
      </c>
      <c r="MDJ5" s="551" t="s">
        <v>9046</v>
      </c>
      <c r="MDK5" s="551" t="s">
        <v>9047</v>
      </c>
      <c r="MDL5" s="551" t="s">
        <v>9048</v>
      </c>
      <c r="MDM5" s="551" t="s">
        <v>9049</v>
      </c>
      <c r="MDN5" s="551" t="s">
        <v>9050</v>
      </c>
      <c r="MDO5" s="551" t="s">
        <v>9051</v>
      </c>
      <c r="MDP5" s="551" t="s">
        <v>9052</v>
      </c>
      <c r="MDQ5" s="551" t="s">
        <v>9053</v>
      </c>
      <c r="MDR5" s="551" t="s">
        <v>9054</v>
      </c>
      <c r="MDS5" s="551" t="s">
        <v>9055</v>
      </c>
      <c r="MDT5" s="551" t="s">
        <v>9056</v>
      </c>
      <c r="MDU5" s="551" t="s">
        <v>9057</v>
      </c>
      <c r="MDV5" s="551" t="s">
        <v>9058</v>
      </c>
      <c r="MDW5" s="551" t="s">
        <v>9059</v>
      </c>
      <c r="MDX5" s="551" t="s">
        <v>9060</v>
      </c>
      <c r="MDY5" s="551" t="s">
        <v>9061</v>
      </c>
      <c r="MDZ5" s="551" t="s">
        <v>9062</v>
      </c>
      <c r="MEA5" s="551" t="s">
        <v>9063</v>
      </c>
      <c r="MEB5" s="551" t="s">
        <v>9064</v>
      </c>
      <c r="MEC5" s="551" t="s">
        <v>9065</v>
      </c>
      <c r="MED5" s="551" t="s">
        <v>9066</v>
      </c>
      <c r="MEE5" s="551" t="s">
        <v>9067</v>
      </c>
      <c r="MEF5" s="551" t="s">
        <v>9068</v>
      </c>
      <c r="MEG5" s="551" t="s">
        <v>9069</v>
      </c>
      <c r="MEH5" s="551" t="s">
        <v>9070</v>
      </c>
      <c r="MEI5" s="551" t="s">
        <v>9071</v>
      </c>
      <c r="MEJ5" s="551" t="s">
        <v>9072</v>
      </c>
      <c r="MEK5" s="551" t="s">
        <v>9073</v>
      </c>
      <c r="MEL5" s="551" t="s">
        <v>9074</v>
      </c>
      <c r="MEM5" s="551" t="s">
        <v>9075</v>
      </c>
      <c r="MEN5" s="551" t="s">
        <v>9076</v>
      </c>
      <c r="MEO5" s="551" t="s">
        <v>9077</v>
      </c>
      <c r="MEP5" s="551" t="s">
        <v>9078</v>
      </c>
      <c r="MEQ5" s="551" t="s">
        <v>9079</v>
      </c>
      <c r="MER5" s="551" t="s">
        <v>9080</v>
      </c>
      <c r="MES5" s="551" t="s">
        <v>9081</v>
      </c>
      <c r="MET5" s="551" t="s">
        <v>9082</v>
      </c>
      <c r="MEU5" s="551" t="s">
        <v>9083</v>
      </c>
      <c r="MEV5" s="551" t="s">
        <v>9084</v>
      </c>
      <c r="MEW5" s="551" t="s">
        <v>9085</v>
      </c>
      <c r="MEX5" s="551" t="s">
        <v>9086</v>
      </c>
      <c r="MEY5" s="551" t="s">
        <v>9087</v>
      </c>
      <c r="MEZ5" s="551" t="s">
        <v>9088</v>
      </c>
      <c r="MFA5" s="551" t="s">
        <v>9089</v>
      </c>
      <c r="MFB5" s="551" t="s">
        <v>9090</v>
      </c>
      <c r="MFC5" s="551" t="s">
        <v>9091</v>
      </c>
      <c r="MFD5" s="551" t="s">
        <v>9092</v>
      </c>
      <c r="MFE5" s="551" t="s">
        <v>9093</v>
      </c>
      <c r="MFF5" s="551" t="s">
        <v>9094</v>
      </c>
      <c r="MFG5" s="551" t="s">
        <v>9095</v>
      </c>
      <c r="MFH5" s="551" t="s">
        <v>9096</v>
      </c>
      <c r="MFI5" s="551" t="s">
        <v>9097</v>
      </c>
      <c r="MFJ5" s="551" t="s">
        <v>9098</v>
      </c>
      <c r="MFK5" s="551" t="s">
        <v>9099</v>
      </c>
      <c r="MFL5" s="551" t="s">
        <v>9100</v>
      </c>
      <c r="MFM5" s="551" t="s">
        <v>9101</v>
      </c>
      <c r="MFN5" s="551" t="s">
        <v>9102</v>
      </c>
      <c r="MFO5" s="551" t="s">
        <v>9103</v>
      </c>
      <c r="MFP5" s="551" t="s">
        <v>9104</v>
      </c>
      <c r="MFQ5" s="551" t="s">
        <v>9105</v>
      </c>
      <c r="MFR5" s="551" t="s">
        <v>9106</v>
      </c>
      <c r="MFS5" s="551" t="s">
        <v>9107</v>
      </c>
      <c r="MFT5" s="551" t="s">
        <v>9108</v>
      </c>
      <c r="MFU5" s="551" t="s">
        <v>9109</v>
      </c>
      <c r="MFV5" s="551" t="s">
        <v>9110</v>
      </c>
      <c r="MFW5" s="551" t="s">
        <v>9111</v>
      </c>
      <c r="MFX5" s="551" t="s">
        <v>9112</v>
      </c>
      <c r="MFY5" s="551" t="s">
        <v>9113</v>
      </c>
      <c r="MFZ5" s="551" t="s">
        <v>9114</v>
      </c>
      <c r="MGA5" s="551" t="s">
        <v>9115</v>
      </c>
      <c r="MGB5" s="551" t="s">
        <v>9116</v>
      </c>
      <c r="MGC5" s="551" t="s">
        <v>9117</v>
      </c>
      <c r="MGD5" s="551" t="s">
        <v>9118</v>
      </c>
      <c r="MGE5" s="551" t="s">
        <v>9119</v>
      </c>
      <c r="MGF5" s="551" t="s">
        <v>9120</v>
      </c>
      <c r="MGG5" s="551" t="s">
        <v>9121</v>
      </c>
      <c r="MGH5" s="551" t="s">
        <v>9122</v>
      </c>
      <c r="MGI5" s="551" t="s">
        <v>9123</v>
      </c>
      <c r="MGJ5" s="551" t="s">
        <v>9124</v>
      </c>
      <c r="MGK5" s="551" t="s">
        <v>9125</v>
      </c>
      <c r="MGL5" s="551" t="s">
        <v>9126</v>
      </c>
      <c r="MGM5" s="551" t="s">
        <v>9127</v>
      </c>
      <c r="MGN5" s="551" t="s">
        <v>9128</v>
      </c>
      <c r="MGO5" s="551" t="s">
        <v>9129</v>
      </c>
      <c r="MGP5" s="551" t="s">
        <v>9130</v>
      </c>
      <c r="MGQ5" s="551" t="s">
        <v>9131</v>
      </c>
      <c r="MGR5" s="551" t="s">
        <v>9132</v>
      </c>
      <c r="MGS5" s="551" t="s">
        <v>9133</v>
      </c>
      <c r="MGT5" s="551" t="s">
        <v>9134</v>
      </c>
      <c r="MGU5" s="551" t="s">
        <v>9135</v>
      </c>
      <c r="MGV5" s="551" t="s">
        <v>9136</v>
      </c>
      <c r="MGW5" s="551" t="s">
        <v>9137</v>
      </c>
      <c r="MGX5" s="551" t="s">
        <v>9138</v>
      </c>
      <c r="MGY5" s="551" t="s">
        <v>9139</v>
      </c>
      <c r="MGZ5" s="551" t="s">
        <v>9140</v>
      </c>
      <c r="MHA5" s="551" t="s">
        <v>9141</v>
      </c>
      <c r="MHB5" s="551" t="s">
        <v>9142</v>
      </c>
      <c r="MHC5" s="551" t="s">
        <v>9143</v>
      </c>
      <c r="MHD5" s="551" t="s">
        <v>9144</v>
      </c>
      <c r="MHE5" s="551" t="s">
        <v>9145</v>
      </c>
      <c r="MHF5" s="551" t="s">
        <v>9146</v>
      </c>
      <c r="MHG5" s="551" t="s">
        <v>9147</v>
      </c>
      <c r="MHH5" s="551" t="s">
        <v>9148</v>
      </c>
      <c r="MHI5" s="551" t="s">
        <v>9149</v>
      </c>
      <c r="MHJ5" s="551" t="s">
        <v>9150</v>
      </c>
      <c r="MHK5" s="551" t="s">
        <v>9151</v>
      </c>
      <c r="MHL5" s="551" t="s">
        <v>9152</v>
      </c>
      <c r="MHM5" s="551" t="s">
        <v>9153</v>
      </c>
      <c r="MHN5" s="551" t="s">
        <v>9154</v>
      </c>
      <c r="MHO5" s="551" t="s">
        <v>9155</v>
      </c>
      <c r="MHP5" s="551" t="s">
        <v>9156</v>
      </c>
      <c r="MHQ5" s="551" t="s">
        <v>9157</v>
      </c>
      <c r="MHR5" s="551" t="s">
        <v>9158</v>
      </c>
      <c r="MHS5" s="551" t="s">
        <v>9159</v>
      </c>
      <c r="MHT5" s="551" t="s">
        <v>9160</v>
      </c>
      <c r="MHU5" s="551" t="s">
        <v>9161</v>
      </c>
      <c r="MHV5" s="551" t="s">
        <v>9162</v>
      </c>
      <c r="MHW5" s="551" t="s">
        <v>9163</v>
      </c>
      <c r="MHX5" s="551" t="s">
        <v>9164</v>
      </c>
      <c r="MHY5" s="551" t="s">
        <v>9165</v>
      </c>
      <c r="MHZ5" s="551" t="s">
        <v>9166</v>
      </c>
      <c r="MIA5" s="551" t="s">
        <v>9167</v>
      </c>
      <c r="MIB5" s="551" t="s">
        <v>9168</v>
      </c>
      <c r="MIC5" s="551" t="s">
        <v>9169</v>
      </c>
      <c r="MID5" s="551" t="s">
        <v>9170</v>
      </c>
      <c r="MIE5" s="551" t="s">
        <v>9171</v>
      </c>
      <c r="MIF5" s="551" t="s">
        <v>9172</v>
      </c>
      <c r="MIG5" s="551" t="s">
        <v>9173</v>
      </c>
      <c r="MIH5" s="551" t="s">
        <v>9174</v>
      </c>
      <c r="MII5" s="551" t="s">
        <v>9175</v>
      </c>
      <c r="MIJ5" s="551" t="s">
        <v>9176</v>
      </c>
      <c r="MIK5" s="551" t="s">
        <v>9177</v>
      </c>
      <c r="MIL5" s="551" t="s">
        <v>9178</v>
      </c>
      <c r="MIM5" s="551" t="s">
        <v>9179</v>
      </c>
      <c r="MIN5" s="551" t="s">
        <v>9180</v>
      </c>
      <c r="MIO5" s="551" t="s">
        <v>9181</v>
      </c>
      <c r="MIP5" s="551" t="s">
        <v>9182</v>
      </c>
      <c r="MIQ5" s="551" t="s">
        <v>9183</v>
      </c>
      <c r="MIR5" s="551" t="s">
        <v>9184</v>
      </c>
      <c r="MIS5" s="551" t="s">
        <v>9185</v>
      </c>
      <c r="MIT5" s="551" t="s">
        <v>9186</v>
      </c>
      <c r="MIU5" s="551" t="s">
        <v>9187</v>
      </c>
      <c r="MIV5" s="551" t="s">
        <v>9188</v>
      </c>
      <c r="MIW5" s="551" t="s">
        <v>9189</v>
      </c>
      <c r="MIX5" s="551" t="s">
        <v>9190</v>
      </c>
      <c r="MIY5" s="551" t="s">
        <v>9191</v>
      </c>
      <c r="MIZ5" s="551" t="s">
        <v>9192</v>
      </c>
      <c r="MJA5" s="551" t="s">
        <v>9193</v>
      </c>
      <c r="MJB5" s="551" t="s">
        <v>9194</v>
      </c>
      <c r="MJC5" s="551" t="s">
        <v>9195</v>
      </c>
      <c r="MJD5" s="551" t="s">
        <v>9196</v>
      </c>
      <c r="MJE5" s="551" t="s">
        <v>9197</v>
      </c>
      <c r="MJF5" s="551" t="s">
        <v>9198</v>
      </c>
      <c r="MJG5" s="551" t="s">
        <v>9199</v>
      </c>
      <c r="MJH5" s="551" t="s">
        <v>9200</v>
      </c>
      <c r="MJI5" s="551" t="s">
        <v>9201</v>
      </c>
      <c r="MJJ5" s="551" t="s">
        <v>9202</v>
      </c>
      <c r="MJK5" s="551" t="s">
        <v>9203</v>
      </c>
      <c r="MJL5" s="551" t="s">
        <v>9204</v>
      </c>
      <c r="MJM5" s="551" t="s">
        <v>9205</v>
      </c>
      <c r="MJN5" s="551" t="s">
        <v>9206</v>
      </c>
      <c r="MJO5" s="551" t="s">
        <v>9207</v>
      </c>
      <c r="MJP5" s="551" t="s">
        <v>9208</v>
      </c>
      <c r="MJQ5" s="551" t="s">
        <v>9209</v>
      </c>
      <c r="MJR5" s="551" t="s">
        <v>9210</v>
      </c>
      <c r="MJS5" s="551" t="s">
        <v>9211</v>
      </c>
      <c r="MJT5" s="551" t="s">
        <v>9212</v>
      </c>
      <c r="MJU5" s="551" t="s">
        <v>9213</v>
      </c>
      <c r="MJV5" s="551" t="s">
        <v>9214</v>
      </c>
      <c r="MJW5" s="551" t="s">
        <v>9215</v>
      </c>
      <c r="MJX5" s="551" t="s">
        <v>9216</v>
      </c>
      <c r="MJY5" s="551" t="s">
        <v>9217</v>
      </c>
      <c r="MJZ5" s="551" t="s">
        <v>9218</v>
      </c>
      <c r="MKA5" s="551" t="s">
        <v>9219</v>
      </c>
      <c r="MKB5" s="551" t="s">
        <v>9220</v>
      </c>
      <c r="MKC5" s="551" t="s">
        <v>9221</v>
      </c>
      <c r="MKD5" s="551" t="s">
        <v>9222</v>
      </c>
      <c r="MKE5" s="551" t="s">
        <v>9223</v>
      </c>
      <c r="MKF5" s="551" t="s">
        <v>9224</v>
      </c>
      <c r="MKG5" s="551" t="s">
        <v>9225</v>
      </c>
      <c r="MKH5" s="551" t="s">
        <v>9226</v>
      </c>
      <c r="MKI5" s="551" t="s">
        <v>9227</v>
      </c>
      <c r="MKJ5" s="551" t="s">
        <v>9228</v>
      </c>
      <c r="MKK5" s="551" t="s">
        <v>9229</v>
      </c>
      <c r="MKL5" s="551" t="s">
        <v>9230</v>
      </c>
      <c r="MKM5" s="551" t="s">
        <v>9231</v>
      </c>
      <c r="MKN5" s="551" t="s">
        <v>9232</v>
      </c>
      <c r="MKO5" s="551" t="s">
        <v>9233</v>
      </c>
      <c r="MKP5" s="551" t="s">
        <v>9234</v>
      </c>
      <c r="MKQ5" s="551" t="s">
        <v>9235</v>
      </c>
      <c r="MKR5" s="551" t="s">
        <v>9236</v>
      </c>
      <c r="MKS5" s="551" t="s">
        <v>9237</v>
      </c>
      <c r="MKT5" s="551" t="s">
        <v>9238</v>
      </c>
      <c r="MKU5" s="551" t="s">
        <v>9239</v>
      </c>
      <c r="MKV5" s="551" t="s">
        <v>9240</v>
      </c>
      <c r="MKW5" s="551" t="s">
        <v>9241</v>
      </c>
      <c r="MKX5" s="551" t="s">
        <v>9242</v>
      </c>
      <c r="MKY5" s="551" t="s">
        <v>9243</v>
      </c>
      <c r="MKZ5" s="551" t="s">
        <v>9244</v>
      </c>
      <c r="MLA5" s="551" t="s">
        <v>9245</v>
      </c>
      <c r="MLB5" s="551" t="s">
        <v>9246</v>
      </c>
      <c r="MLC5" s="551" t="s">
        <v>9247</v>
      </c>
      <c r="MLD5" s="551" t="s">
        <v>9248</v>
      </c>
      <c r="MLE5" s="551" t="s">
        <v>9249</v>
      </c>
      <c r="MLF5" s="551" t="s">
        <v>9250</v>
      </c>
      <c r="MLG5" s="551" t="s">
        <v>9251</v>
      </c>
      <c r="MLH5" s="551" t="s">
        <v>9252</v>
      </c>
      <c r="MLI5" s="551" t="s">
        <v>9253</v>
      </c>
      <c r="MLJ5" s="551" t="s">
        <v>9254</v>
      </c>
      <c r="MLK5" s="551" t="s">
        <v>9255</v>
      </c>
      <c r="MLL5" s="551" t="s">
        <v>9256</v>
      </c>
      <c r="MLM5" s="551" t="s">
        <v>9257</v>
      </c>
      <c r="MLN5" s="551" t="s">
        <v>9258</v>
      </c>
      <c r="MLO5" s="551" t="s">
        <v>9259</v>
      </c>
      <c r="MLP5" s="551" t="s">
        <v>9260</v>
      </c>
      <c r="MLQ5" s="551" t="s">
        <v>9261</v>
      </c>
      <c r="MLR5" s="551" t="s">
        <v>9262</v>
      </c>
      <c r="MLS5" s="551" t="s">
        <v>9263</v>
      </c>
      <c r="MLT5" s="551" t="s">
        <v>9264</v>
      </c>
      <c r="MLU5" s="551" t="s">
        <v>9265</v>
      </c>
      <c r="MLV5" s="551" t="s">
        <v>9266</v>
      </c>
      <c r="MLW5" s="551" t="s">
        <v>9267</v>
      </c>
      <c r="MLX5" s="551" t="s">
        <v>9268</v>
      </c>
      <c r="MLY5" s="551" t="s">
        <v>9269</v>
      </c>
      <c r="MLZ5" s="551" t="s">
        <v>9270</v>
      </c>
      <c r="MMA5" s="551" t="s">
        <v>9271</v>
      </c>
      <c r="MMB5" s="551" t="s">
        <v>9272</v>
      </c>
      <c r="MMC5" s="551" t="s">
        <v>9273</v>
      </c>
      <c r="MMD5" s="551" t="s">
        <v>9274</v>
      </c>
      <c r="MME5" s="551" t="s">
        <v>9275</v>
      </c>
      <c r="MMF5" s="551" t="s">
        <v>9276</v>
      </c>
      <c r="MMG5" s="551" t="s">
        <v>9277</v>
      </c>
      <c r="MMH5" s="551" t="s">
        <v>9278</v>
      </c>
      <c r="MMI5" s="551" t="s">
        <v>9279</v>
      </c>
      <c r="MMJ5" s="551" t="s">
        <v>9280</v>
      </c>
      <c r="MMK5" s="551" t="s">
        <v>9281</v>
      </c>
      <c r="MML5" s="551" t="s">
        <v>9282</v>
      </c>
      <c r="MMM5" s="551" t="s">
        <v>9283</v>
      </c>
      <c r="MMN5" s="551" t="s">
        <v>9284</v>
      </c>
      <c r="MMO5" s="551" t="s">
        <v>9285</v>
      </c>
      <c r="MMP5" s="551" t="s">
        <v>9286</v>
      </c>
      <c r="MMQ5" s="551" t="s">
        <v>9287</v>
      </c>
      <c r="MMR5" s="551" t="s">
        <v>9288</v>
      </c>
      <c r="MMS5" s="551" t="s">
        <v>9289</v>
      </c>
      <c r="MMT5" s="551" t="s">
        <v>9290</v>
      </c>
      <c r="MMU5" s="551" t="s">
        <v>9291</v>
      </c>
      <c r="MMV5" s="551" t="s">
        <v>9292</v>
      </c>
      <c r="MMW5" s="551" t="s">
        <v>9293</v>
      </c>
      <c r="MMX5" s="551" t="s">
        <v>9294</v>
      </c>
      <c r="MMY5" s="551" t="s">
        <v>9295</v>
      </c>
      <c r="MMZ5" s="551" t="s">
        <v>9296</v>
      </c>
      <c r="MNA5" s="551" t="s">
        <v>9297</v>
      </c>
      <c r="MNB5" s="551" t="s">
        <v>9298</v>
      </c>
      <c r="MNC5" s="551" t="s">
        <v>9299</v>
      </c>
      <c r="MND5" s="551" t="s">
        <v>9300</v>
      </c>
      <c r="MNE5" s="551" t="s">
        <v>9301</v>
      </c>
      <c r="MNF5" s="551" t="s">
        <v>9302</v>
      </c>
      <c r="MNG5" s="551" t="s">
        <v>9303</v>
      </c>
      <c r="MNH5" s="551" t="s">
        <v>9304</v>
      </c>
      <c r="MNI5" s="551" t="s">
        <v>9305</v>
      </c>
      <c r="MNJ5" s="551" t="s">
        <v>9306</v>
      </c>
      <c r="MNK5" s="551" t="s">
        <v>9307</v>
      </c>
      <c r="MNL5" s="551" t="s">
        <v>9308</v>
      </c>
      <c r="MNM5" s="551" t="s">
        <v>9309</v>
      </c>
      <c r="MNN5" s="551" t="s">
        <v>9310</v>
      </c>
      <c r="MNO5" s="551" t="s">
        <v>9311</v>
      </c>
      <c r="MNP5" s="551" t="s">
        <v>9312</v>
      </c>
      <c r="MNQ5" s="551" t="s">
        <v>9313</v>
      </c>
      <c r="MNR5" s="551" t="s">
        <v>9314</v>
      </c>
      <c r="MNS5" s="551" t="s">
        <v>9315</v>
      </c>
      <c r="MNT5" s="551" t="s">
        <v>9316</v>
      </c>
      <c r="MNU5" s="551" t="s">
        <v>9317</v>
      </c>
      <c r="MNV5" s="551" t="s">
        <v>9318</v>
      </c>
      <c r="MNW5" s="551" t="s">
        <v>9319</v>
      </c>
      <c r="MNX5" s="551" t="s">
        <v>9320</v>
      </c>
      <c r="MNY5" s="551" t="s">
        <v>9321</v>
      </c>
      <c r="MNZ5" s="551" t="s">
        <v>9322</v>
      </c>
      <c r="MOA5" s="551" t="s">
        <v>9323</v>
      </c>
      <c r="MOB5" s="551" t="s">
        <v>9324</v>
      </c>
      <c r="MOC5" s="551" t="s">
        <v>9325</v>
      </c>
      <c r="MOD5" s="551" t="s">
        <v>9326</v>
      </c>
      <c r="MOE5" s="551" t="s">
        <v>9327</v>
      </c>
      <c r="MOF5" s="551" t="s">
        <v>9328</v>
      </c>
      <c r="MOG5" s="551" t="s">
        <v>9329</v>
      </c>
      <c r="MOH5" s="551" t="s">
        <v>9330</v>
      </c>
      <c r="MOI5" s="551" t="s">
        <v>9331</v>
      </c>
      <c r="MOJ5" s="551" t="s">
        <v>9332</v>
      </c>
      <c r="MOK5" s="551" t="s">
        <v>9333</v>
      </c>
      <c r="MOL5" s="551" t="s">
        <v>9334</v>
      </c>
      <c r="MOM5" s="551" t="s">
        <v>9335</v>
      </c>
      <c r="MON5" s="551" t="s">
        <v>9336</v>
      </c>
      <c r="MOO5" s="551" t="s">
        <v>9337</v>
      </c>
      <c r="MOP5" s="551" t="s">
        <v>9338</v>
      </c>
      <c r="MOQ5" s="551" t="s">
        <v>9339</v>
      </c>
      <c r="MOR5" s="551" t="s">
        <v>9340</v>
      </c>
      <c r="MOS5" s="551" t="s">
        <v>9341</v>
      </c>
      <c r="MOT5" s="551" t="s">
        <v>9342</v>
      </c>
      <c r="MOU5" s="551" t="s">
        <v>9343</v>
      </c>
      <c r="MOV5" s="551" t="s">
        <v>9344</v>
      </c>
      <c r="MOW5" s="551" t="s">
        <v>9345</v>
      </c>
      <c r="MOX5" s="551" t="s">
        <v>9346</v>
      </c>
      <c r="MOY5" s="551" t="s">
        <v>9347</v>
      </c>
      <c r="MOZ5" s="551" t="s">
        <v>9348</v>
      </c>
      <c r="MPA5" s="551" t="s">
        <v>9349</v>
      </c>
      <c r="MPB5" s="551" t="s">
        <v>9350</v>
      </c>
      <c r="MPC5" s="551" t="s">
        <v>9351</v>
      </c>
      <c r="MPD5" s="551" t="s">
        <v>9352</v>
      </c>
      <c r="MPE5" s="551" t="s">
        <v>9353</v>
      </c>
      <c r="MPF5" s="551" t="s">
        <v>9354</v>
      </c>
      <c r="MPG5" s="551" t="s">
        <v>9355</v>
      </c>
      <c r="MPH5" s="551" t="s">
        <v>9356</v>
      </c>
      <c r="MPI5" s="551" t="s">
        <v>9357</v>
      </c>
      <c r="MPJ5" s="551" t="s">
        <v>9358</v>
      </c>
      <c r="MPK5" s="551" t="s">
        <v>9359</v>
      </c>
      <c r="MPL5" s="551" t="s">
        <v>9360</v>
      </c>
      <c r="MPM5" s="551" t="s">
        <v>9361</v>
      </c>
      <c r="MPN5" s="551" t="s">
        <v>9362</v>
      </c>
      <c r="MPO5" s="551" t="s">
        <v>9363</v>
      </c>
      <c r="MPP5" s="551" t="s">
        <v>9364</v>
      </c>
      <c r="MPQ5" s="551" t="s">
        <v>9365</v>
      </c>
      <c r="MPR5" s="551" t="s">
        <v>9366</v>
      </c>
      <c r="MPS5" s="551" t="s">
        <v>9367</v>
      </c>
      <c r="MPT5" s="551" t="s">
        <v>9368</v>
      </c>
      <c r="MPU5" s="551" t="s">
        <v>9369</v>
      </c>
      <c r="MPV5" s="551" t="s">
        <v>9370</v>
      </c>
      <c r="MPW5" s="551" t="s">
        <v>9371</v>
      </c>
      <c r="MPX5" s="551" t="s">
        <v>9372</v>
      </c>
      <c r="MPY5" s="551" t="s">
        <v>9373</v>
      </c>
      <c r="MPZ5" s="551" t="s">
        <v>9374</v>
      </c>
      <c r="MQA5" s="551" t="s">
        <v>9375</v>
      </c>
      <c r="MQB5" s="551" t="s">
        <v>9376</v>
      </c>
      <c r="MQC5" s="551" t="s">
        <v>9377</v>
      </c>
      <c r="MQD5" s="551" t="s">
        <v>9378</v>
      </c>
      <c r="MQE5" s="551" t="s">
        <v>9379</v>
      </c>
      <c r="MQF5" s="551" t="s">
        <v>9380</v>
      </c>
      <c r="MQG5" s="551" t="s">
        <v>9381</v>
      </c>
      <c r="MQH5" s="551" t="s">
        <v>9382</v>
      </c>
      <c r="MQI5" s="551" t="s">
        <v>9383</v>
      </c>
      <c r="MQJ5" s="551" t="s">
        <v>9384</v>
      </c>
      <c r="MQK5" s="551" t="s">
        <v>9385</v>
      </c>
      <c r="MQL5" s="551" t="s">
        <v>9386</v>
      </c>
      <c r="MQM5" s="551" t="s">
        <v>9387</v>
      </c>
      <c r="MQN5" s="551" t="s">
        <v>9388</v>
      </c>
      <c r="MQO5" s="551" t="s">
        <v>9389</v>
      </c>
      <c r="MQP5" s="551" t="s">
        <v>9390</v>
      </c>
      <c r="MQQ5" s="551" t="s">
        <v>9391</v>
      </c>
      <c r="MQR5" s="551" t="s">
        <v>9392</v>
      </c>
      <c r="MQS5" s="551" t="s">
        <v>9393</v>
      </c>
      <c r="MQT5" s="551" t="s">
        <v>9394</v>
      </c>
      <c r="MQU5" s="551" t="s">
        <v>9395</v>
      </c>
      <c r="MQV5" s="551" t="s">
        <v>9396</v>
      </c>
      <c r="MQW5" s="551" t="s">
        <v>9397</v>
      </c>
      <c r="MQX5" s="551" t="s">
        <v>9398</v>
      </c>
      <c r="MQY5" s="551" t="s">
        <v>9399</v>
      </c>
      <c r="MQZ5" s="551" t="s">
        <v>9400</v>
      </c>
      <c r="MRA5" s="551" t="s">
        <v>9401</v>
      </c>
      <c r="MRB5" s="551" t="s">
        <v>9402</v>
      </c>
      <c r="MRC5" s="551" t="s">
        <v>9403</v>
      </c>
      <c r="MRD5" s="551" t="s">
        <v>9404</v>
      </c>
      <c r="MRE5" s="551" t="s">
        <v>9405</v>
      </c>
      <c r="MRF5" s="551" t="s">
        <v>9406</v>
      </c>
      <c r="MRG5" s="551" t="s">
        <v>9407</v>
      </c>
      <c r="MRH5" s="551" t="s">
        <v>9408</v>
      </c>
      <c r="MRI5" s="551" t="s">
        <v>9409</v>
      </c>
      <c r="MRJ5" s="551" t="s">
        <v>9410</v>
      </c>
      <c r="MRK5" s="551" t="s">
        <v>9411</v>
      </c>
      <c r="MRL5" s="551" t="s">
        <v>9412</v>
      </c>
      <c r="MRM5" s="551" t="s">
        <v>9413</v>
      </c>
      <c r="MRN5" s="551" t="s">
        <v>9414</v>
      </c>
      <c r="MRO5" s="551" t="s">
        <v>9415</v>
      </c>
      <c r="MRP5" s="551" t="s">
        <v>9416</v>
      </c>
      <c r="MRQ5" s="551" t="s">
        <v>9417</v>
      </c>
      <c r="MRR5" s="551" t="s">
        <v>9418</v>
      </c>
      <c r="MRS5" s="551" t="s">
        <v>9419</v>
      </c>
      <c r="MRT5" s="551" t="s">
        <v>9420</v>
      </c>
      <c r="MRU5" s="551" t="s">
        <v>9421</v>
      </c>
      <c r="MRV5" s="551" t="s">
        <v>9422</v>
      </c>
      <c r="MRW5" s="551" t="s">
        <v>9423</v>
      </c>
      <c r="MRX5" s="551" t="s">
        <v>9424</v>
      </c>
      <c r="MRY5" s="551" t="s">
        <v>9425</v>
      </c>
      <c r="MRZ5" s="551" t="s">
        <v>9426</v>
      </c>
      <c r="MSA5" s="551" t="s">
        <v>9427</v>
      </c>
      <c r="MSB5" s="551" t="s">
        <v>9428</v>
      </c>
      <c r="MSC5" s="551" t="s">
        <v>9429</v>
      </c>
      <c r="MSD5" s="551" t="s">
        <v>9430</v>
      </c>
      <c r="MSE5" s="551" t="s">
        <v>9431</v>
      </c>
      <c r="MSF5" s="551" t="s">
        <v>9432</v>
      </c>
      <c r="MSG5" s="551" t="s">
        <v>9433</v>
      </c>
      <c r="MSH5" s="551" t="s">
        <v>9434</v>
      </c>
      <c r="MSI5" s="551" t="s">
        <v>9435</v>
      </c>
      <c r="MSJ5" s="551" t="s">
        <v>9436</v>
      </c>
      <c r="MSK5" s="551" t="s">
        <v>9437</v>
      </c>
      <c r="MSL5" s="551" t="s">
        <v>9438</v>
      </c>
      <c r="MSM5" s="551" t="s">
        <v>9439</v>
      </c>
      <c r="MSN5" s="551" t="s">
        <v>9440</v>
      </c>
      <c r="MSO5" s="551" t="s">
        <v>9441</v>
      </c>
      <c r="MSP5" s="551" t="s">
        <v>9442</v>
      </c>
      <c r="MSQ5" s="551" t="s">
        <v>9443</v>
      </c>
      <c r="MSR5" s="551" t="s">
        <v>9444</v>
      </c>
      <c r="MSS5" s="551" t="s">
        <v>9445</v>
      </c>
      <c r="MST5" s="551" t="s">
        <v>9446</v>
      </c>
      <c r="MSU5" s="551" t="s">
        <v>9447</v>
      </c>
      <c r="MSV5" s="551" t="s">
        <v>9448</v>
      </c>
      <c r="MSW5" s="551" t="s">
        <v>9449</v>
      </c>
      <c r="MSX5" s="551" t="s">
        <v>9450</v>
      </c>
      <c r="MSY5" s="551" t="s">
        <v>9451</v>
      </c>
      <c r="MSZ5" s="551" t="s">
        <v>9452</v>
      </c>
      <c r="MTA5" s="551" t="s">
        <v>9453</v>
      </c>
      <c r="MTB5" s="551" t="s">
        <v>9454</v>
      </c>
      <c r="MTC5" s="551" t="s">
        <v>9455</v>
      </c>
      <c r="MTD5" s="551" t="s">
        <v>9456</v>
      </c>
      <c r="MTE5" s="551" t="s">
        <v>9457</v>
      </c>
      <c r="MTF5" s="551" t="s">
        <v>9458</v>
      </c>
      <c r="MTG5" s="551" t="s">
        <v>9459</v>
      </c>
      <c r="MTH5" s="551" t="s">
        <v>9460</v>
      </c>
      <c r="MTI5" s="551" t="s">
        <v>9461</v>
      </c>
      <c r="MTJ5" s="551" t="s">
        <v>9462</v>
      </c>
      <c r="MTK5" s="551" t="s">
        <v>9463</v>
      </c>
      <c r="MTL5" s="551" t="s">
        <v>9464</v>
      </c>
      <c r="MTM5" s="551" t="s">
        <v>9465</v>
      </c>
      <c r="MTN5" s="551" t="s">
        <v>9466</v>
      </c>
      <c r="MTO5" s="551" t="s">
        <v>9467</v>
      </c>
      <c r="MTP5" s="551" t="s">
        <v>9468</v>
      </c>
      <c r="MTQ5" s="551" t="s">
        <v>9469</v>
      </c>
      <c r="MTR5" s="551" t="s">
        <v>9470</v>
      </c>
      <c r="MTS5" s="551" t="s">
        <v>9471</v>
      </c>
      <c r="MTT5" s="551" t="s">
        <v>9472</v>
      </c>
      <c r="MTU5" s="551" t="s">
        <v>9473</v>
      </c>
      <c r="MTV5" s="551" t="s">
        <v>9474</v>
      </c>
      <c r="MTW5" s="551" t="s">
        <v>9475</v>
      </c>
      <c r="MTX5" s="551" t="s">
        <v>9476</v>
      </c>
      <c r="MTY5" s="551" t="s">
        <v>9477</v>
      </c>
      <c r="MTZ5" s="551" t="s">
        <v>9478</v>
      </c>
      <c r="MUA5" s="551" t="s">
        <v>9479</v>
      </c>
      <c r="MUB5" s="551" t="s">
        <v>9480</v>
      </c>
      <c r="MUC5" s="551" t="s">
        <v>9481</v>
      </c>
      <c r="MUD5" s="551" t="s">
        <v>9482</v>
      </c>
      <c r="MUE5" s="551" t="s">
        <v>9483</v>
      </c>
      <c r="MUF5" s="551" t="s">
        <v>9484</v>
      </c>
      <c r="MUG5" s="551" t="s">
        <v>9485</v>
      </c>
      <c r="MUH5" s="551" t="s">
        <v>9486</v>
      </c>
      <c r="MUI5" s="551" t="s">
        <v>9487</v>
      </c>
      <c r="MUJ5" s="551" t="s">
        <v>9488</v>
      </c>
      <c r="MUK5" s="551" t="s">
        <v>9489</v>
      </c>
      <c r="MUL5" s="551" t="s">
        <v>9490</v>
      </c>
      <c r="MUM5" s="551" t="s">
        <v>9491</v>
      </c>
      <c r="MUN5" s="551" t="s">
        <v>9492</v>
      </c>
      <c r="MUO5" s="551" t="s">
        <v>9493</v>
      </c>
      <c r="MUP5" s="551" t="s">
        <v>9494</v>
      </c>
      <c r="MUQ5" s="551" t="s">
        <v>9495</v>
      </c>
      <c r="MUR5" s="551" t="s">
        <v>9496</v>
      </c>
      <c r="MUS5" s="551" t="s">
        <v>9497</v>
      </c>
      <c r="MUT5" s="551" t="s">
        <v>9498</v>
      </c>
      <c r="MUU5" s="551" t="s">
        <v>9499</v>
      </c>
      <c r="MUV5" s="551" t="s">
        <v>9500</v>
      </c>
      <c r="MUW5" s="551" t="s">
        <v>9501</v>
      </c>
      <c r="MUX5" s="551" t="s">
        <v>9502</v>
      </c>
      <c r="MUY5" s="551" t="s">
        <v>9503</v>
      </c>
      <c r="MUZ5" s="551" t="s">
        <v>9504</v>
      </c>
      <c r="MVA5" s="551" t="s">
        <v>9505</v>
      </c>
      <c r="MVB5" s="551" t="s">
        <v>9506</v>
      </c>
      <c r="MVC5" s="551" t="s">
        <v>9507</v>
      </c>
      <c r="MVD5" s="551" t="s">
        <v>9508</v>
      </c>
      <c r="MVE5" s="551" t="s">
        <v>9509</v>
      </c>
      <c r="MVF5" s="551" t="s">
        <v>9510</v>
      </c>
      <c r="MVG5" s="551" t="s">
        <v>9511</v>
      </c>
      <c r="MVH5" s="551" t="s">
        <v>9512</v>
      </c>
      <c r="MVI5" s="551" t="s">
        <v>9513</v>
      </c>
      <c r="MVJ5" s="551" t="s">
        <v>9514</v>
      </c>
      <c r="MVK5" s="551" t="s">
        <v>9515</v>
      </c>
      <c r="MVL5" s="551" t="s">
        <v>9516</v>
      </c>
      <c r="MVM5" s="551" t="s">
        <v>9517</v>
      </c>
      <c r="MVN5" s="551" t="s">
        <v>9518</v>
      </c>
      <c r="MVO5" s="551" t="s">
        <v>9519</v>
      </c>
      <c r="MVP5" s="551" t="s">
        <v>9520</v>
      </c>
      <c r="MVQ5" s="551" t="s">
        <v>9521</v>
      </c>
      <c r="MVR5" s="551" t="s">
        <v>9522</v>
      </c>
      <c r="MVS5" s="551" t="s">
        <v>9523</v>
      </c>
      <c r="MVT5" s="551" t="s">
        <v>9524</v>
      </c>
      <c r="MVU5" s="551" t="s">
        <v>9525</v>
      </c>
      <c r="MVV5" s="551" t="s">
        <v>9526</v>
      </c>
      <c r="MVW5" s="551" t="s">
        <v>9527</v>
      </c>
      <c r="MVX5" s="551" t="s">
        <v>9528</v>
      </c>
      <c r="MVY5" s="551" t="s">
        <v>9529</v>
      </c>
      <c r="MVZ5" s="551" t="s">
        <v>9530</v>
      </c>
      <c r="MWA5" s="551" t="s">
        <v>9531</v>
      </c>
      <c r="MWB5" s="551" t="s">
        <v>9532</v>
      </c>
      <c r="MWC5" s="551" t="s">
        <v>9533</v>
      </c>
      <c r="MWD5" s="551" t="s">
        <v>9534</v>
      </c>
      <c r="MWE5" s="551" t="s">
        <v>9535</v>
      </c>
      <c r="MWF5" s="551" t="s">
        <v>9536</v>
      </c>
      <c r="MWG5" s="551" t="s">
        <v>9537</v>
      </c>
      <c r="MWH5" s="551" t="s">
        <v>9538</v>
      </c>
      <c r="MWI5" s="551" t="s">
        <v>9539</v>
      </c>
      <c r="MWJ5" s="551" t="s">
        <v>9540</v>
      </c>
      <c r="MWK5" s="551" t="s">
        <v>9541</v>
      </c>
      <c r="MWL5" s="551" t="s">
        <v>9542</v>
      </c>
      <c r="MWM5" s="551" t="s">
        <v>9543</v>
      </c>
      <c r="MWN5" s="551" t="s">
        <v>9544</v>
      </c>
      <c r="MWO5" s="551" t="s">
        <v>9545</v>
      </c>
      <c r="MWP5" s="551" t="s">
        <v>9546</v>
      </c>
      <c r="MWQ5" s="551" t="s">
        <v>9547</v>
      </c>
      <c r="MWR5" s="551" t="s">
        <v>9548</v>
      </c>
      <c r="MWS5" s="551" t="s">
        <v>9549</v>
      </c>
      <c r="MWT5" s="551" t="s">
        <v>9550</v>
      </c>
      <c r="MWU5" s="551" t="s">
        <v>9551</v>
      </c>
      <c r="MWV5" s="551" t="s">
        <v>9552</v>
      </c>
      <c r="MWW5" s="551" t="s">
        <v>9553</v>
      </c>
      <c r="MWX5" s="551" t="s">
        <v>9554</v>
      </c>
      <c r="MWY5" s="551" t="s">
        <v>9555</v>
      </c>
      <c r="MWZ5" s="551" t="s">
        <v>9556</v>
      </c>
      <c r="MXA5" s="551" t="s">
        <v>9557</v>
      </c>
      <c r="MXB5" s="551" t="s">
        <v>9558</v>
      </c>
      <c r="MXC5" s="551" t="s">
        <v>9559</v>
      </c>
      <c r="MXD5" s="551" t="s">
        <v>9560</v>
      </c>
      <c r="MXE5" s="551" t="s">
        <v>9561</v>
      </c>
      <c r="MXF5" s="551" t="s">
        <v>9562</v>
      </c>
      <c r="MXG5" s="551" t="s">
        <v>9563</v>
      </c>
      <c r="MXH5" s="551" t="s">
        <v>9564</v>
      </c>
      <c r="MXI5" s="551" t="s">
        <v>9565</v>
      </c>
      <c r="MXJ5" s="551" t="s">
        <v>9566</v>
      </c>
      <c r="MXK5" s="551" t="s">
        <v>9567</v>
      </c>
      <c r="MXL5" s="551" t="s">
        <v>9568</v>
      </c>
      <c r="MXM5" s="551" t="s">
        <v>9569</v>
      </c>
      <c r="MXN5" s="551" t="s">
        <v>9570</v>
      </c>
      <c r="MXO5" s="551" t="s">
        <v>9571</v>
      </c>
      <c r="MXP5" s="551" t="s">
        <v>9572</v>
      </c>
      <c r="MXQ5" s="551" t="s">
        <v>9573</v>
      </c>
      <c r="MXR5" s="551" t="s">
        <v>9574</v>
      </c>
      <c r="MXS5" s="551" t="s">
        <v>9575</v>
      </c>
      <c r="MXT5" s="551" t="s">
        <v>9576</v>
      </c>
      <c r="MXU5" s="551" t="s">
        <v>9577</v>
      </c>
      <c r="MXV5" s="551" t="s">
        <v>9578</v>
      </c>
      <c r="MXW5" s="551" t="s">
        <v>9579</v>
      </c>
      <c r="MXX5" s="551" t="s">
        <v>9580</v>
      </c>
      <c r="MXY5" s="551" t="s">
        <v>9581</v>
      </c>
      <c r="MXZ5" s="551" t="s">
        <v>9582</v>
      </c>
      <c r="MYA5" s="551" t="s">
        <v>9583</v>
      </c>
      <c r="MYB5" s="551" t="s">
        <v>9584</v>
      </c>
      <c r="MYC5" s="551" t="s">
        <v>9585</v>
      </c>
      <c r="MYD5" s="551" t="s">
        <v>9586</v>
      </c>
      <c r="MYE5" s="551" t="s">
        <v>9587</v>
      </c>
      <c r="MYF5" s="551" t="s">
        <v>9588</v>
      </c>
      <c r="MYG5" s="551" t="s">
        <v>9589</v>
      </c>
      <c r="MYH5" s="551" t="s">
        <v>9590</v>
      </c>
      <c r="MYI5" s="551" t="s">
        <v>9591</v>
      </c>
      <c r="MYJ5" s="551" t="s">
        <v>9592</v>
      </c>
      <c r="MYK5" s="551" t="s">
        <v>9593</v>
      </c>
      <c r="MYL5" s="551" t="s">
        <v>9594</v>
      </c>
      <c r="MYM5" s="551" t="s">
        <v>9595</v>
      </c>
      <c r="MYN5" s="551" t="s">
        <v>9596</v>
      </c>
      <c r="MYO5" s="551" t="s">
        <v>9597</v>
      </c>
      <c r="MYP5" s="551" t="s">
        <v>9598</v>
      </c>
      <c r="MYQ5" s="551" t="s">
        <v>9599</v>
      </c>
      <c r="MYR5" s="551" t="s">
        <v>9600</v>
      </c>
      <c r="MYS5" s="551" t="s">
        <v>9601</v>
      </c>
      <c r="MYT5" s="551" t="s">
        <v>9602</v>
      </c>
      <c r="MYU5" s="551" t="s">
        <v>9603</v>
      </c>
      <c r="MYV5" s="551" t="s">
        <v>9604</v>
      </c>
      <c r="MYW5" s="551" t="s">
        <v>9605</v>
      </c>
      <c r="MYX5" s="551" t="s">
        <v>9606</v>
      </c>
      <c r="MYY5" s="551" t="s">
        <v>9607</v>
      </c>
      <c r="MYZ5" s="551" t="s">
        <v>9608</v>
      </c>
      <c r="MZA5" s="551" t="s">
        <v>9609</v>
      </c>
      <c r="MZB5" s="551" t="s">
        <v>9610</v>
      </c>
      <c r="MZC5" s="551" t="s">
        <v>9611</v>
      </c>
      <c r="MZD5" s="551" t="s">
        <v>9612</v>
      </c>
      <c r="MZE5" s="551" t="s">
        <v>9613</v>
      </c>
      <c r="MZF5" s="551" t="s">
        <v>9614</v>
      </c>
      <c r="MZG5" s="551" t="s">
        <v>9615</v>
      </c>
      <c r="MZH5" s="551" t="s">
        <v>9616</v>
      </c>
      <c r="MZI5" s="551" t="s">
        <v>9617</v>
      </c>
      <c r="MZJ5" s="551" t="s">
        <v>9618</v>
      </c>
      <c r="MZK5" s="551" t="s">
        <v>9619</v>
      </c>
      <c r="MZL5" s="551" t="s">
        <v>9620</v>
      </c>
      <c r="MZM5" s="551" t="s">
        <v>9621</v>
      </c>
      <c r="MZN5" s="551" t="s">
        <v>9622</v>
      </c>
      <c r="MZO5" s="551" t="s">
        <v>9623</v>
      </c>
      <c r="MZP5" s="551" t="s">
        <v>9624</v>
      </c>
      <c r="MZQ5" s="551" t="s">
        <v>9625</v>
      </c>
      <c r="MZR5" s="551" t="s">
        <v>9626</v>
      </c>
      <c r="MZS5" s="551" t="s">
        <v>9627</v>
      </c>
      <c r="MZT5" s="551" t="s">
        <v>9628</v>
      </c>
      <c r="MZU5" s="551" t="s">
        <v>9629</v>
      </c>
      <c r="MZV5" s="551" t="s">
        <v>9630</v>
      </c>
      <c r="MZW5" s="551" t="s">
        <v>9631</v>
      </c>
      <c r="MZX5" s="551" t="s">
        <v>9632</v>
      </c>
      <c r="MZY5" s="551" t="s">
        <v>9633</v>
      </c>
      <c r="MZZ5" s="551" t="s">
        <v>9634</v>
      </c>
      <c r="NAA5" s="551" t="s">
        <v>9635</v>
      </c>
      <c r="NAB5" s="551" t="s">
        <v>9636</v>
      </c>
      <c r="NAC5" s="551" t="s">
        <v>9637</v>
      </c>
      <c r="NAD5" s="551" t="s">
        <v>9638</v>
      </c>
      <c r="NAE5" s="551" t="s">
        <v>9639</v>
      </c>
      <c r="NAF5" s="551" t="s">
        <v>9640</v>
      </c>
      <c r="NAG5" s="551" t="s">
        <v>9641</v>
      </c>
      <c r="NAH5" s="551" t="s">
        <v>9642</v>
      </c>
      <c r="NAI5" s="551" t="s">
        <v>9643</v>
      </c>
      <c r="NAJ5" s="551" t="s">
        <v>9644</v>
      </c>
      <c r="NAK5" s="551" t="s">
        <v>9645</v>
      </c>
      <c r="NAL5" s="551" t="s">
        <v>9646</v>
      </c>
      <c r="NAM5" s="551" t="s">
        <v>9647</v>
      </c>
      <c r="NAN5" s="551" t="s">
        <v>9648</v>
      </c>
      <c r="NAO5" s="551" t="s">
        <v>9649</v>
      </c>
      <c r="NAP5" s="551" t="s">
        <v>9650</v>
      </c>
      <c r="NAQ5" s="551" t="s">
        <v>9651</v>
      </c>
      <c r="NAR5" s="551" t="s">
        <v>9652</v>
      </c>
      <c r="NAS5" s="551" t="s">
        <v>9653</v>
      </c>
      <c r="NAT5" s="551" t="s">
        <v>9654</v>
      </c>
      <c r="NAU5" s="551" t="s">
        <v>9655</v>
      </c>
      <c r="NAV5" s="551" t="s">
        <v>9656</v>
      </c>
      <c r="NAW5" s="551" t="s">
        <v>9657</v>
      </c>
      <c r="NAX5" s="551" t="s">
        <v>9658</v>
      </c>
      <c r="NAY5" s="551" t="s">
        <v>9659</v>
      </c>
      <c r="NAZ5" s="551" t="s">
        <v>9660</v>
      </c>
      <c r="NBA5" s="551" t="s">
        <v>9661</v>
      </c>
      <c r="NBB5" s="551" t="s">
        <v>9662</v>
      </c>
      <c r="NBC5" s="551" t="s">
        <v>9663</v>
      </c>
      <c r="NBD5" s="551" t="s">
        <v>9664</v>
      </c>
      <c r="NBE5" s="551" t="s">
        <v>9665</v>
      </c>
      <c r="NBF5" s="551" t="s">
        <v>9666</v>
      </c>
      <c r="NBG5" s="551" t="s">
        <v>9667</v>
      </c>
      <c r="NBH5" s="551" t="s">
        <v>9668</v>
      </c>
      <c r="NBI5" s="551" t="s">
        <v>9669</v>
      </c>
      <c r="NBJ5" s="551" t="s">
        <v>9670</v>
      </c>
      <c r="NBK5" s="551" t="s">
        <v>9671</v>
      </c>
      <c r="NBL5" s="551" t="s">
        <v>9672</v>
      </c>
      <c r="NBM5" s="551" t="s">
        <v>9673</v>
      </c>
      <c r="NBN5" s="551" t="s">
        <v>9674</v>
      </c>
      <c r="NBO5" s="551" t="s">
        <v>9675</v>
      </c>
      <c r="NBP5" s="551" t="s">
        <v>9676</v>
      </c>
      <c r="NBQ5" s="551" t="s">
        <v>9677</v>
      </c>
      <c r="NBR5" s="551" t="s">
        <v>9678</v>
      </c>
      <c r="NBS5" s="551" t="s">
        <v>9679</v>
      </c>
      <c r="NBT5" s="551" t="s">
        <v>9680</v>
      </c>
      <c r="NBU5" s="551" t="s">
        <v>9681</v>
      </c>
      <c r="NBV5" s="551" t="s">
        <v>9682</v>
      </c>
      <c r="NBW5" s="551" t="s">
        <v>9683</v>
      </c>
      <c r="NBX5" s="551" t="s">
        <v>9684</v>
      </c>
      <c r="NBY5" s="551" t="s">
        <v>9685</v>
      </c>
      <c r="NBZ5" s="551" t="s">
        <v>9686</v>
      </c>
      <c r="NCA5" s="551" t="s">
        <v>9687</v>
      </c>
      <c r="NCB5" s="551" t="s">
        <v>9688</v>
      </c>
      <c r="NCC5" s="551" t="s">
        <v>9689</v>
      </c>
      <c r="NCD5" s="551" t="s">
        <v>9690</v>
      </c>
      <c r="NCE5" s="551" t="s">
        <v>9691</v>
      </c>
      <c r="NCF5" s="551" t="s">
        <v>9692</v>
      </c>
      <c r="NCG5" s="551" t="s">
        <v>9693</v>
      </c>
      <c r="NCH5" s="551" t="s">
        <v>9694</v>
      </c>
      <c r="NCI5" s="551" t="s">
        <v>9695</v>
      </c>
      <c r="NCJ5" s="551" t="s">
        <v>9696</v>
      </c>
      <c r="NCK5" s="551" t="s">
        <v>9697</v>
      </c>
      <c r="NCL5" s="551" t="s">
        <v>9698</v>
      </c>
      <c r="NCM5" s="551" t="s">
        <v>9699</v>
      </c>
      <c r="NCN5" s="551" t="s">
        <v>9700</v>
      </c>
      <c r="NCO5" s="551" t="s">
        <v>9701</v>
      </c>
      <c r="NCP5" s="551" t="s">
        <v>9702</v>
      </c>
      <c r="NCQ5" s="551" t="s">
        <v>9703</v>
      </c>
      <c r="NCR5" s="551" t="s">
        <v>9704</v>
      </c>
      <c r="NCS5" s="551" t="s">
        <v>9705</v>
      </c>
      <c r="NCT5" s="551" t="s">
        <v>9706</v>
      </c>
      <c r="NCU5" s="551" t="s">
        <v>9707</v>
      </c>
      <c r="NCV5" s="551" t="s">
        <v>9708</v>
      </c>
      <c r="NCW5" s="551" t="s">
        <v>9709</v>
      </c>
      <c r="NCX5" s="551" t="s">
        <v>9710</v>
      </c>
      <c r="NCY5" s="551" t="s">
        <v>9711</v>
      </c>
      <c r="NCZ5" s="551" t="s">
        <v>9712</v>
      </c>
      <c r="NDA5" s="551" t="s">
        <v>9713</v>
      </c>
      <c r="NDB5" s="551" t="s">
        <v>9714</v>
      </c>
      <c r="NDC5" s="551" t="s">
        <v>9715</v>
      </c>
      <c r="NDD5" s="551" t="s">
        <v>9716</v>
      </c>
      <c r="NDE5" s="551" t="s">
        <v>9717</v>
      </c>
      <c r="NDF5" s="551" t="s">
        <v>9718</v>
      </c>
      <c r="NDG5" s="551" t="s">
        <v>9719</v>
      </c>
      <c r="NDH5" s="551" t="s">
        <v>9720</v>
      </c>
      <c r="NDI5" s="551" t="s">
        <v>9721</v>
      </c>
      <c r="NDJ5" s="551" t="s">
        <v>9722</v>
      </c>
      <c r="NDK5" s="551" t="s">
        <v>9723</v>
      </c>
      <c r="NDL5" s="551" t="s">
        <v>9724</v>
      </c>
      <c r="NDM5" s="551" t="s">
        <v>9725</v>
      </c>
      <c r="NDN5" s="551" t="s">
        <v>9726</v>
      </c>
      <c r="NDO5" s="551" t="s">
        <v>9727</v>
      </c>
      <c r="NDP5" s="551" t="s">
        <v>9728</v>
      </c>
      <c r="NDQ5" s="551" t="s">
        <v>9729</v>
      </c>
      <c r="NDR5" s="551" t="s">
        <v>9730</v>
      </c>
      <c r="NDS5" s="551" t="s">
        <v>9731</v>
      </c>
      <c r="NDT5" s="551" t="s">
        <v>9732</v>
      </c>
      <c r="NDU5" s="551" t="s">
        <v>9733</v>
      </c>
      <c r="NDV5" s="551" t="s">
        <v>9734</v>
      </c>
      <c r="NDW5" s="551" t="s">
        <v>9735</v>
      </c>
      <c r="NDX5" s="551" t="s">
        <v>9736</v>
      </c>
      <c r="NDY5" s="551" t="s">
        <v>9737</v>
      </c>
      <c r="NDZ5" s="551" t="s">
        <v>9738</v>
      </c>
      <c r="NEA5" s="551" t="s">
        <v>9739</v>
      </c>
      <c r="NEB5" s="551" t="s">
        <v>9740</v>
      </c>
      <c r="NEC5" s="551" t="s">
        <v>9741</v>
      </c>
      <c r="NED5" s="551" t="s">
        <v>9742</v>
      </c>
      <c r="NEE5" s="551" t="s">
        <v>9743</v>
      </c>
      <c r="NEF5" s="551" t="s">
        <v>9744</v>
      </c>
      <c r="NEG5" s="551" t="s">
        <v>9745</v>
      </c>
      <c r="NEH5" s="551" t="s">
        <v>9746</v>
      </c>
      <c r="NEI5" s="551" t="s">
        <v>9747</v>
      </c>
      <c r="NEJ5" s="551" t="s">
        <v>9748</v>
      </c>
      <c r="NEK5" s="551" t="s">
        <v>9749</v>
      </c>
      <c r="NEL5" s="551" t="s">
        <v>9750</v>
      </c>
      <c r="NEM5" s="551" t="s">
        <v>9751</v>
      </c>
      <c r="NEN5" s="551" t="s">
        <v>9752</v>
      </c>
      <c r="NEO5" s="551" t="s">
        <v>9753</v>
      </c>
      <c r="NEP5" s="551" t="s">
        <v>9754</v>
      </c>
      <c r="NEQ5" s="551" t="s">
        <v>9755</v>
      </c>
      <c r="NER5" s="551" t="s">
        <v>9756</v>
      </c>
      <c r="NES5" s="551" t="s">
        <v>9757</v>
      </c>
      <c r="NET5" s="551" t="s">
        <v>9758</v>
      </c>
      <c r="NEU5" s="551" t="s">
        <v>9759</v>
      </c>
      <c r="NEV5" s="551" t="s">
        <v>9760</v>
      </c>
      <c r="NEW5" s="551" t="s">
        <v>9761</v>
      </c>
      <c r="NEX5" s="551" t="s">
        <v>9762</v>
      </c>
      <c r="NEY5" s="551" t="s">
        <v>9763</v>
      </c>
      <c r="NEZ5" s="551" t="s">
        <v>9764</v>
      </c>
      <c r="NFA5" s="551" t="s">
        <v>9765</v>
      </c>
      <c r="NFB5" s="551" t="s">
        <v>9766</v>
      </c>
      <c r="NFC5" s="551" t="s">
        <v>9767</v>
      </c>
      <c r="NFD5" s="551" t="s">
        <v>9768</v>
      </c>
      <c r="NFE5" s="551" t="s">
        <v>9769</v>
      </c>
      <c r="NFF5" s="551" t="s">
        <v>9770</v>
      </c>
      <c r="NFG5" s="551" t="s">
        <v>9771</v>
      </c>
      <c r="NFH5" s="551" t="s">
        <v>9772</v>
      </c>
      <c r="NFI5" s="551" t="s">
        <v>9773</v>
      </c>
      <c r="NFJ5" s="551" t="s">
        <v>9774</v>
      </c>
      <c r="NFK5" s="551" t="s">
        <v>9775</v>
      </c>
      <c r="NFL5" s="551" t="s">
        <v>9776</v>
      </c>
      <c r="NFM5" s="551" t="s">
        <v>9777</v>
      </c>
      <c r="NFN5" s="551" t="s">
        <v>9778</v>
      </c>
      <c r="NFO5" s="551" t="s">
        <v>9779</v>
      </c>
      <c r="NFP5" s="551" t="s">
        <v>9780</v>
      </c>
      <c r="NFQ5" s="551" t="s">
        <v>9781</v>
      </c>
      <c r="NFR5" s="551" t="s">
        <v>9782</v>
      </c>
      <c r="NFS5" s="551" t="s">
        <v>9783</v>
      </c>
      <c r="NFT5" s="551" t="s">
        <v>9784</v>
      </c>
      <c r="NFU5" s="551" t="s">
        <v>9785</v>
      </c>
      <c r="NFV5" s="551" t="s">
        <v>9786</v>
      </c>
      <c r="NFW5" s="551" t="s">
        <v>9787</v>
      </c>
      <c r="NFX5" s="551" t="s">
        <v>9788</v>
      </c>
      <c r="NFY5" s="551" t="s">
        <v>9789</v>
      </c>
      <c r="NFZ5" s="551" t="s">
        <v>9790</v>
      </c>
      <c r="NGA5" s="551" t="s">
        <v>9791</v>
      </c>
      <c r="NGB5" s="551" t="s">
        <v>9792</v>
      </c>
      <c r="NGC5" s="551" t="s">
        <v>9793</v>
      </c>
      <c r="NGD5" s="551" t="s">
        <v>9794</v>
      </c>
      <c r="NGE5" s="551" t="s">
        <v>9795</v>
      </c>
      <c r="NGF5" s="551" t="s">
        <v>9796</v>
      </c>
      <c r="NGG5" s="551" t="s">
        <v>9797</v>
      </c>
      <c r="NGH5" s="551" t="s">
        <v>9798</v>
      </c>
      <c r="NGI5" s="551" t="s">
        <v>9799</v>
      </c>
      <c r="NGJ5" s="551" t="s">
        <v>9800</v>
      </c>
      <c r="NGK5" s="551" t="s">
        <v>9801</v>
      </c>
      <c r="NGL5" s="551" t="s">
        <v>9802</v>
      </c>
      <c r="NGM5" s="551" t="s">
        <v>9803</v>
      </c>
      <c r="NGN5" s="551" t="s">
        <v>9804</v>
      </c>
      <c r="NGO5" s="551" t="s">
        <v>9805</v>
      </c>
      <c r="NGP5" s="551" t="s">
        <v>9806</v>
      </c>
      <c r="NGQ5" s="551" t="s">
        <v>9807</v>
      </c>
      <c r="NGR5" s="551" t="s">
        <v>9808</v>
      </c>
      <c r="NGS5" s="551" t="s">
        <v>9809</v>
      </c>
      <c r="NGT5" s="551" t="s">
        <v>9810</v>
      </c>
      <c r="NGU5" s="551" t="s">
        <v>9811</v>
      </c>
      <c r="NGV5" s="551" t="s">
        <v>9812</v>
      </c>
      <c r="NGW5" s="551" t="s">
        <v>9813</v>
      </c>
      <c r="NGX5" s="551" t="s">
        <v>9814</v>
      </c>
      <c r="NGY5" s="551" t="s">
        <v>9815</v>
      </c>
      <c r="NGZ5" s="551" t="s">
        <v>9816</v>
      </c>
      <c r="NHA5" s="551" t="s">
        <v>9817</v>
      </c>
      <c r="NHB5" s="551" t="s">
        <v>9818</v>
      </c>
      <c r="NHC5" s="551" t="s">
        <v>9819</v>
      </c>
      <c r="NHD5" s="551" t="s">
        <v>9820</v>
      </c>
      <c r="NHE5" s="551" t="s">
        <v>9821</v>
      </c>
      <c r="NHF5" s="551" t="s">
        <v>9822</v>
      </c>
      <c r="NHG5" s="551" t="s">
        <v>9823</v>
      </c>
      <c r="NHH5" s="551" t="s">
        <v>9824</v>
      </c>
      <c r="NHI5" s="551" t="s">
        <v>9825</v>
      </c>
      <c r="NHJ5" s="551" t="s">
        <v>9826</v>
      </c>
      <c r="NHK5" s="551" t="s">
        <v>9827</v>
      </c>
      <c r="NHL5" s="551" t="s">
        <v>9828</v>
      </c>
      <c r="NHM5" s="551" t="s">
        <v>9829</v>
      </c>
      <c r="NHN5" s="551" t="s">
        <v>9830</v>
      </c>
      <c r="NHO5" s="551" t="s">
        <v>9831</v>
      </c>
      <c r="NHP5" s="551" t="s">
        <v>9832</v>
      </c>
      <c r="NHQ5" s="551" t="s">
        <v>9833</v>
      </c>
      <c r="NHR5" s="551" t="s">
        <v>9834</v>
      </c>
      <c r="NHS5" s="551" t="s">
        <v>9835</v>
      </c>
      <c r="NHT5" s="551" t="s">
        <v>9836</v>
      </c>
      <c r="NHU5" s="551" t="s">
        <v>9837</v>
      </c>
      <c r="NHV5" s="551" t="s">
        <v>9838</v>
      </c>
      <c r="NHW5" s="551" t="s">
        <v>9839</v>
      </c>
      <c r="NHX5" s="551" t="s">
        <v>9840</v>
      </c>
      <c r="NHY5" s="551" t="s">
        <v>9841</v>
      </c>
      <c r="NHZ5" s="551" t="s">
        <v>9842</v>
      </c>
      <c r="NIA5" s="551" t="s">
        <v>9843</v>
      </c>
      <c r="NIB5" s="551" t="s">
        <v>9844</v>
      </c>
      <c r="NIC5" s="551" t="s">
        <v>9845</v>
      </c>
      <c r="NID5" s="551" t="s">
        <v>9846</v>
      </c>
      <c r="NIE5" s="551" t="s">
        <v>9847</v>
      </c>
      <c r="NIF5" s="551" t="s">
        <v>9848</v>
      </c>
      <c r="NIG5" s="551" t="s">
        <v>9849</v>
      </c>
      <c r="NIH5" s="551" t="s">
        <v>9850</v>
      </c>
      <c r="NII5" s="551" t="s">
        <v>9851</v>
      </c>
      <c r="NIJ5" s="551" t="s">
        <v>9852</v>
      </c>
      <c r="NIK5" s="551" t="s">
        <v>9853</v>
      </c>
      <c r="NIL5" s="551" t="s">
        <v>9854</v>
      </c>
      <c r="NIM5" s="551" t="s">
        <v>9855</v>
      </c>
      <c r="NIN5" s="551" t="s">
        <v>9856</v>
      </c>
      <c r="NIO5" s="551" t="s">
        <v>9857</v>
      </c>
      <c r="NIP5" s="551" t="s">
        <v>9858</v>
      </c>
      <c r="NIQ5" s="551" t="s">
        <v>9859</v>
      </c>
      <c r="NIR5" s="551" t="s">
        <v>9860</v>
      </c>
      <c r="NIS5" s="551" t="s">
        <v>9861</v>
      </c>
      <c r="NIT5" s="551" t="s">
        <v>9862</v>
      </c>
      <c r="NIU5" s="551" t="s">
        <v>9863</v>
      </c>
      <c r="NIV5" s="551" t="s">
        <v>9864</v>
      </c>
      <c r="NIW5" s="551" t="s">
        <v>9865</v>
      </c>
      <c r="NIX5" s="551" t="s">
        <v>9866</v>
      </c>
      <c r="NIY5" s="551" t="s">
        <v>9867</v>
      </c>
      <c r="NIZ5" s="551" t="s">
        <v>9868</v>
      </c>
      <c r="NJA5" s="551" t="s">
        <v>9869</v>
      </c>
      <c r="NJB5" s="551" t="s">
        <v>9870</v>
      </c>
      <c r="NJC5" s="551" t="s">
        <v>9871</v>
      </c>
      <c r="NJD5" s="551" t="s">
        <v>9872</v>
      </c>
      <c r="NJE5" s="551" t="s">
        <v>9873</v>
      </c>
      <c r="NJF5" s="551" t="s">
        <v>9874</v>
      </c>
      <c r="NJG5" s="551" t="s">
        <v>9875</v>
      </c>
      <c r="NJH5" s="551" t="s">
        <v>9876</v>
      </c>
      <c r="NJI5" s="551" t="s">
        <v>9877</v>
      </c>
      <c r="NJJ5" s="551" t="s">
        <v>9878</v>
      </c>
      <c r="NJK5" s="551" t="s">
        <v>9879</v>
      </c>
      <c r="NJL5" s="551" t="s">
        <v>9880</v>
      </c>
      <c r="NJM5" s="551" t="s">
        <v>9881</v>
      </c>
      <c r="NJN5" s="551" t="s">
        <v>9882</v>
      </c>
      <c r="NJO5" s="551" t="s">
        <v>9883</v>
      </c>
      <c r="NJP5" s="551" t="s">
        <v>9884</v>
      </c>
      <c r="NJQ5" s="551" t="s">
        <v>9885</v>
      </c>
      <c r="NJR5" s="551" t="s">
        <v>9886</v>
      </c>
      <c r="NJS5" s="551" t="s">
        <v>9887</v>
      </c>
      <c r="NJT5" s="551" t="s">
        <v>9888</v>
      </c>
      <c r="NJU5" s="551" t="s">
        <v>9889</v>
      </c>
      <c r="NJV5" s="551" t="s">
        <v>9890</v>
      </c>
      <c r="NJW5" s="551" t="s">
        <v>9891</v>
      </c>
      <c r="NJX5" s="551" t="s">
        <v>9892</v>
      </c>
      <c r="NJY5" s="551" t="s">
        <v>9893</v>
      </c>
      <c r="NJZ5" s="551" t="s">
        <v>9894</v>
      </c>
      <c r="NKA5" s="551" t="s">
        <v>9895</v>
      </c>
      <c r="NKB5" s="551" t="s">
        <v>9896</v>
      </c>
      <c r="NKC5" s="551" t="s">
        <v>9897</v>
      </c>
      <c r="NKD5" s="551" t="s">
        <v>9898</v>
      </c>
      <c r="NKE5" s="551" t="s">
        <v>9899</v>
      </c>
      <c r="NKF5" s="551" t="s">
        <v>9900</v>
      </c>
      <c r="NKG5" s="551" t="s">
        <v>9901</v>
      </c>
      <c r="NKH5" s="551" t="s">
        <v>9902</v>
      </c>
      <c r="NKI5" s="551" t="s">
        <v>9903</v>
      </c>
      <c r="NKJ5" s="551" t="s">
        <v>9904</v>
      </c>
      <c r="NKK5" s="551" t="s">
        <v>9905</v>
      </c>
      <c r="NKL5" s="551" t="s">
        <v>9906</v>
      </c>
      <c r="NKM5" s="551" t="s">
        <v>9907</v>
      </c>
      <c r="NKN5" s="551" t="s">
        <v>9908</v>
      </c>
      <c r="NKO5" s="551" t="s">
        <v>9909</v>
      </c>
      <c r="NKP5" s="551" t="s">
        <v>9910</v>
      </c>
      <c r="NKQ5" s="551" t="s">
        <v>9911</v>
      </c>
      <c r="NKR5" s="551" t="s">
        <v>9912</v>
      </c>
      <c r="NKS5" s="551" t="s">
        <v>9913</v>
      </c>
      <c r="NKT5" s="551" t="s">
        <v>9914</v>
      </c>
      <c r="NKU5" s="551" t="s">
        <v>9915</v>
      </c>
      <c r="NKV5" s="551" t="s">
        <v>9916</v>
      </c>
      <c r="NKW5" s="551" t="s">
        <v>9917</v>
      </c>
      <c r="NKX5" s="551" t="s">
        <v>9918</v>
      </c>
      <c r="NKY5" s="551" t="s">
        <v>9919</v>
      </c>
      <c r="NKZ5" s="551" t="s">
        <v>9920</v>
      </c>
      <c r="NLA5" s="551" t="s">
        <v>9921</v>
      </c>
      <c r="NLB5" s="551" t="s">
        <v>9922</v>
      </c>
      <c r="NLC5" s="551" t="s">
        <v>9923</v>
      </c>
      <c r="NLD5" s="551" t="s">
        <v>9924</v>
      </c>
      <c r="NLE5" s="551" t="s">
        <v>9925</v>
      </c>
      <c r="NLF5" s="551" t="s">
        <v>9926</v>
      </c>
      <c r="NLG5" s="551" t="s">
        <v>9927</v>
      </c>
      <c r="NLH5" s="551" t="s">
        <v>9928</v>
      </c>
      <c r="NLI5" s="551" t="s">
        <v>9929</v>
      </c>
      <c r="NLJ5" s="551" t="s">
        <v>9930</v>
      </c>
      <c r="NLK5" s="551" t="s">
        <v>9931</v>
      </c>
      <c r="NLL5" s="551" t="s">
        <v>9932</v>
      </c>
      <c r="NLM5" s="551" t="s">
        <v>9933</v>
      </c>
      <c r="NLN5" s="551" t="s">
        <v>9934</v>
      </c>
      <c r="NLO5" s="551" t="s">
        <v>9935</v>
      </c>
      <c r="NLP5" s="551" t="s">
        <v>9936</v>
      </c>
      <c r="NLQ5" s="551" t="s">
        <v>9937</v>
      </c>
      <c r="NLR5" s="551" t="s">
        <v>9938</v>
      </c>
      <c r="NLS5" s="551" t="s">
        <v>9939</v>
      </c>
      <c r="NLT5" s="551" t="s">
        <v>9940</v>
      </c>
      <c r="NLU5" s="551" t="s">
        <v>9941</v>
      </c>
      <c r="NLV5" s="551" t="s">
        <v>9942</v>
      </c>
      <c r="NLW5" s="551" t="s">
        <v>9943</v>
      </c>
      <c r="NLX5" s="551" t="s">
        <v>9944</v>
      </c>
      <c r="NLY5" s="551" t="s">
        <v>9945</v>
      </c>
      <c r="NLZ5" s="551" t="s">
        <v>9946</v>
      </c>
      <c r="NMA5" s="551" t="s">
        <v>9947</v>
      </c>
      <c r="NMB5" s="551" t="s">
        <v>9948</v>
      </c>
      <c r="NMC5" s="551" t="s">
        <v>9949</v>
      </c>
      <c r="NMD5" s="551" t="s">
        <v>9950</v>
      </c>
      <c r="NME5" s="551" t="s">
        <v>9951</v>
      </c>
      <c r="NMF5" s="551" t="s">
        <v>9952</v>
      </c>
      <c r="NMG5" s="551" t="s">
        <v>9953</v>
      </c>
      <c r="NMH5" s="551" t="s">
        <v>9954</v>
      </c>
      <c r="NMI5" s="551" t="s">
        <v>9955</v>
      </c>
      <c r="NMJ5" s="551" t="s">
        <v>9956</v>
      </c>
      <c r="NMK5" s="551" t="s">
        <v>9957</v>
      </c>
      <c r="NML5" s="551" t="s">
        <v>9958</v>
      </c>
      <c r="NMM5" s="551" t="s">
        <v>9959</v>
      </c>
      <c r="NMN5" s="551" t="s">
        <v>9960</v>
      </c>
      <c r="NMO5" s="551" t="s">
        <v>9961</v>
      </c>
      <c r="NMP5" s="551" t="s">
        <v>9962</v>
      </c>
      <c r="NMQ5" s="551" t="s">
        <v>9963</v>
      </c>
      <c r="NMR5" s="551" t="s">
        <v>9964</v>
      </c>
      <c r="NMS5" s="551" t="s">
        <v>9965</v>
      </c>
      <c r="NMT5" s="551" t="s">
        <v>9966</v>
      </c>
      <c r="NMU5" s="551" t="s">
        <v>9967</v>
      </c>
      <c r="NMV5" s="551" t="s">
        <v>9968</v>
      </c>
      <c r="NMW5" s="551" t="s">
        <v>9969</v>
      </c>
      <c r="NMX5" s="551" t="s">
        <v>9970</v>
      </c>
      <c r="NMY5" s="551" t="s">
        <v>9971</v>
      </c>
      <c r="NMZ5" s="551" t="s">
        <v>9972</v>
      </c>
      <c r="NNA5" s="551" t="s">
        <v>9973</v>
      </c>
      <c r="NNB5" s="551" t="s">
        <v>9974</v>
      </c>
      <c r="NNC5" s="551" t="s">
        <v>9975</v>
      </c>
      <c r="NND5" s="551" t="s">
        <v>9976</v>
      </c>
      <c r="NNE5" s="551" t="s">
        <v>9977</v>
      </c>
      <c r="NNF5" s="551" t="s">
        <v>9978</v>
      </c>
      <c r="NNG5" s="551" t="s">
        <v>9979</v>
      </c>
      <c r="NNH5" s="551" t="s">
        <v>9980</v>
      </c>
      <c r="NNI5" s="551" t="s">
        <v>9981</v>
      </c>
      <c r="NNJ5" s="551" t="s">
        <v>9982</v>
      </c>
      <c r="NNK5" s="551" t="s">
        <v>9983</v>
      </c>
      <c r="NNL5" s="551" t="s">
        <v>9984</v>
      </c>
      <c r="NNM5" s="551" t="s">
        <v>9985</v>
      </c>
      <c r="NNN5" s="551" t="s">
        <v>9986</v>
      </c>
      <c r="NNO5" s="551" t="s">
        <v>9987</v>
      </c>
      <c r="NNP5" s="551" t="s">
        <v>9988</v>
      </c>
      <c r="NNQ5" s="551" t="s">
        <v>9989</v>
      </c>
      <c r="NNR5" s="551" t="s">
        <v>9990</v>
      </c>
      <c r="NNS5" s="551" t="s">
        <v>9991</v>
      </c>
      <c r="NNT5" s="551" t="s">
        <v>9992</v>
      </c>
      <c r="NNU5" s="551" t="s">
        <v>9993</v>
      </c>
      <c r="NNV5" s="551" t="s">
        <v>9994</v>
      </c>
      <c r="NNW5" s="551" t="s">
        <v>9995</v>
      </c>
      <c r="NNX5" s="551" t="s">
        <v>9996</v>
      </c>
      <c r="NNY5" s="551" t="s">
        <v>9997</v>
      </c>
      <c r="NNZ5" s="551" t="s">
        <v>9998</v>
      </c>
      <c r="NOA5" s="551" t="s">
        <v>9999</v>
      </c>
      <c r="NOB5" s="551" t="s">
        <v>10000</v>
      </c>
      <c r="NOC5" s="551" t="s">
        <v>10001</v>
      </c>
      <c r="NOD5" s="551" t="s">
        <v>10002</v>
      </c>
      <c r="NOE5" s="551" t="s">
        <v>10003</v>
      </c>
      <c r="NOF5" s="551" t="s">
        <v>10004</v>
      </c>
      <c r="NOG5" s="551" t="s">
        <v>10005</v>
      </c>
      <c r="NOH5" s="551" t="s">
        <v>10006</v>
      </c>
      <c r="NOI5" s="551" t="s">
        <v>10007</v>
      </c>
      <c r="NOJ5" s="551" t="s">
        <v>10008</v>
      </c>
      <c r="NOK5" s="551" t="s">
        <v>10009</v>
      </c>
      <c r="NOL5" s="551" t="s">
        <v>10010</v>
      </c>
      <c r="NOM5" s="551" t="s">
        <v>10011</v>
      </c>
      <c r="NON5" s="551" t="s">
        <v>10012</v>
      </c>
      <c r="NOO5" s="551" t="s">
        <v>10013</v>
      </c>
      <c r="NOP5" s="551" t="s">
        <v>10014</v>
      </c>
      <c r="NOQ5" s="551" t="s">
        <v>10015</v>
      </c>
      <c r="NOR5" s="551" t="s">
        <v>10016</v>
      </c>
      <c r="NOS5" s="551" t="s">
        <v>10017</v>
      </c>
      <c r="NOT5" s="551" t="s">
        <v>10018</v>
      </c>
      <c r="NOU5" s="551" t="s">
        <v>10019</v>
      </c>
      <c r="NOV5" s="551" t="s">
        <v>10020</v>
      </c>
      <c r="NOW5" s="551" t="s">
        <v>10021</v>
      </c>
      <c r="NOX5" s="551" t="s">
        <v>10022</v>
      </c>
      <c r="NOY5" s="551" t="s">
        <v>10023</v>
      </c>
      <c r="NOZ5" s="551" t="s">
        <v>10024</v>
      </c>
      <c r="NPA5" s="551" t="s">
        <v>10025</v>
      </c>
      <c r="NPB5" s="551" t="s">
        <v>10026</v>
      </c>
      <c r="NPC5" s="551" t="s">
        <v>10027</v>
      </c>
      <c r="NPD5" s="551" t="s">
        <v>10028</v>
      </c>
      <c r="NPE5" s="551" t="s">
        <v>10029</v>
      </c>
      <c r="NPF5" s="551" t="s">
        <v>10030</v>
      </c>
      <c r="NPG5" s="551" t="s">
        <v>10031</v>
      </c>
      <c r="NPH5" s="551" t="s">
        <v>10032</v>
      </c>
      <c r="NPI5" s="551" t="s">
        <v>10033</v>
      </c>
      <c r="NPJ5" s="551" t="s">
        <v>10034</v>
      </c>
      <c r="NPK5" s="551" t="s">
        <v>10035</v>
      </c>
      <c r="NPL5" s="551" t="s">
        <v>10036</v>
      </c>
      <c r="NPM5" s="551" t="s">
        <v>10037</v>
      </c>
      <c r="NPN5" s="551" t="s">
        <v>10038</v>
      </c>
      <c r="NPO5" s="551" t="s">
        <v>10039</v>
      </c>
      <c r="NPP5" s="551" t="s">
        <v>10040</v>
      </c>
      <c r="NPQ5" s="551" t="s">
        <v>10041</v>
      </c>
      <c r="NPR5" s="551" t="s">
        <v>10042</v>
      </c>
      <c r="NPS5" s="551" t="s">
        <v>10043</v>
      </c>
      <c r="NPT5" s="551" t="s">
        <v>10044</v>
      </c>
      <c r="NPU5" s="551" t="s">
        <v>10045</v>
      </c>
      <c r="NPV5" s="551" t="s">
        <v>10046</v>
      </c>
      <c r="NPW5" s="551" t="s">
        <v>10047</v>
      </c>
      <c r="NPX5" s="551" t="s">
        <v>10048</v>
      </c>
      <c r="NPY5" s="551" t="s">
        <v>10049</v>
      </c>
      <c r="NPZ5" s="551" t="s">
        <v>10050</v>
      </c>
      <c r="NQA5" s="551" t="s">
        <v>10051</v>
      </c>
      <c r="NQB5" s="551" t="s">
        <v>10052</v>
      </c>
      <c r="NQC5" s="551" t="s">
        <v>10053</v>
      </c>
      <c r="NQD5" s="551" t="s">
        <v>10054</v>
      </c>
      <c r="NQE5" s="551" t="s">
        <v>10055</v>
      </c>
      <c r="NQF5" s="551" t="s">
        <v>10056</v>
      </c>
      <c r="NQG5" s="551" t="s">
        <v>10057</v>
      </c>
      <c r="NQH5" s="551" t="s">
        <v>10058</v>
      </c>
      <c r="NQI5" s="551" t="s">
        <v>10059</v>
      </c>
      <c r="NQJ5" s="551" t="s">
        <v>10060</v>
      </c>
      <c r="NQK5" s="551" t="s">
        <v>10061</v>
      </c>
      <c r="NQL5" s="551" t="s">
        <v>10062</v>
      </c>
      <c r="NQM5" s="551" t="s">
        <v>10063</v>
      </c>
      <c r="NQN5" s="551" t="s">
        <v>10064</v>
      </c>
      <c r="NQO5" s="551" t="s">
        <v>10065</v>
      </c>
      <c r="NQP5" s="551" t="s">
        <v>10066</v>
      </c>
      <c r="NQQ5" s="551" t="s">
        <v>10067</v>
      </c>
      <c r="NQR5" s="551" t="s">
        <v>10068</v>
      </c>
      <c r="NQS5" s="551" t="s">
        <v>10069</v>
      </c>
      <c r="NQT5" s="551" t="s">
        <v>10070</v>
      </c>
      <c r="NQU5" s="551" t="s">
        <v>10071</v>
      </c>
      <c r="NQV5" s="551" t="s">
        <v>10072</v>
      </c>
      <c r="NQW5" s="551" t="s">
        <v>10073</v>
      </c>
      <c r="NQX5" s="551" t="s">
        <v>10074</v>
      </c>
      <c r="NQY5" s="551" t="s">
        <v>10075</v>
      </c>
      <c r="NQZ5" s="551" t="s">
        <v>10076</v>
      </c>
      <c r="NRA5" s="551" t="s">
        <v>10077</v>
      </c>
      <c r="NRB5" s="551" t="s">
        <v>10078</v>
      </c>
      <c r="NRC5" s="551" t="s">
        <v>10079</v>
      </c>
      <c r="NRD5" s="551" t="s">
        <v>10080</v>
      </c>
      <c r="NRE5" s="551" t="s">
        <v>10081</v>
      </c>
      <c r="NRF5" s="551" t="s">
        <v>10082</v>
      </c>
      <c r="NRG5" s="551" t="s">
        <v>10083</v>
      </c>
      <c r="NRH5" s="551" t="s">
        <v>10084</v>
      </c>
      <c r="NRI5" s="551" t="s">
        <v>10085</v>
      </c>
      <c r="NRJ5" s="551" t="s">
        <v>10086</v>
      </c>
      <c r="NRK5" s="551" t="s">
        <v>10087</v>
      </c>
      <c r="NRL5" s="551" t="s">
        <v>10088</v>
      </c>
      <c r="NRM5" s="551" t="s">
        <v>10089</v>
      </c>
      <c r="NRN5" s="551" t="s">
        <v>10090</v>
      </c>
      <c r="NRO5" s="551" t="s">
        <v>10091</v>
      </c>
      <c r="NRP5" s="551" t="s">
        <v>10092</v>
      </c>
      <c r="NRQ5" s="551" t="s">
        <v>10093</v>
      </c>
      <c r="NRR5" s="551" t="s">
        <v>10094</v>
      </c>
      <c r="NRS5" s="551" t="s">
        <v>10095</v>
      </c>
      <c r="NRT5" s="551" t="s">
        <v>10096</v>
      </c>
      <c r="NRU5" s="551" t="s">
        <v>10097</v>
      </c>
      <c r="NRV5" s="551" t="s">
        <v>10098</v>
      </c>
      <c r="NRW5" s="551" t="s">
        <v>10099</v>
      </c>
      <c r="NRX5" s="551" t="s">
        <v>10100</v>
      </c>
      <c r="NRY5" s="551" t="s">
        <v>10101</v>
      </c>
      <c r="NRZ5" s="551" t="s">
        <v>10102</v>
      </c>
      <c r="NSA5" s="551" t="s">
        <v>10103</v>
      </c>
      <c r="NSB5" s="551" t="s">
        <v>10104</v>
      </c>
      <c r="NSC5" s="551" t="s">
        <v>10105</v>
      </c>
      <c r="NSD5" s="551" t="s">
        <v>10106</v>
      </c>
      <c r="NSE5" s="551" t="s">
        <v>10107</v>
      </c>
      <c r="NSF5" s="551" t="s">
        <v>10108</v>
      </c>
      <c r="NSG5" s="551" t="s">
        <v>10109</v>
      </c>
      <c r="NSH5" s="551" t="s">
        <v>10110</v>
      </c>
      <c r="NSI5" s="551" t="s">
        <v>10111</v>
      </c>
      <c r="NSJ5" s="551" t="s">
        <v>10112</v>
      </c>
      <c r="NSK5" s="551" t="s">
        <v>10113</v>
      </c>
      <c r="NSL5" s="551" t="s">
        <v>10114</v>
      </c>
      <c r="NSM5" s="551" t="s">
        <v>10115</v>
      </c>
      <c r="NSN5" s="551" t="s">
        <v>10116</v>
      </c>
      <c r="NSO5" s="551" t="s">
        <v>10117</v>
      </c>
      <c r="NSP5" s="551" t="s">
        <v>10118</v>
      </c>
      <c r="NSQ5" s="551" t="s">
        <v>10119</v>
      </c>
      <c r="NSR5" s="551" t="s">
        <v>10120</v>
      </c>
      <c r="NSS5" s="551" t="s">
        <v>10121</v>
      </c>
      <c r="NST5" s="551" t="s">
        <v>10122</v>
      </c>
      <c r="NSU5" s="551" t="s">
        <v>10123</v>
      </c>
      <c r="NSV5" s="551" t="s">
        <v>10124</v>
      </c>
      <c r="NSW5" s="551" t="s">
        <v>10125</v>
      </c>
      <c r="NSX5" s="551" t="s">
        <v>10126</v>
      </c>
      <c r="NSY5" s="551" t="s">
        <v>10127</v>
      </c>
      <c r="NSZ5" s="551" t="s">
        <v>10128</v>
      </c>
      <c r="NTA5" s="551" t="s">
        <v>10129</v>
      </c>
      <c r="NTB5" s="551" t="s">
        <v>10130</v>
      </c>
      <c r="NTC5" s="551" t="s">
        <v>10131</v>
      </c>
      <c r="NTD5" s="551" t="s">
        <v>10132</v>
      </c>
      <c r="NTE5" s="551" t="s">
        <v>10133</v>
      </c>
      <c r="NTF5" s="551" t="s">
        <v>10134</v>
      </c>
      <c r="NTG5" s="551" t="s">
        <v>10135</v>
      </c>
      <c r="NTH5" s="551" t="s">
        <v>10136</v>
      </c>
      <c r="NTI5" s="551" t="s">
        <v>10137</v>
      </c>
      <c r="NTJ5" s="551" t="s">
        <v>10138</v>
      </c>
      <c r="NTK5" s="551" t="s">
        <v>10139</v>
      </c>
      <c r="NTL5" s="551" t="s">
        <v>10140</v>
      </c>
      <c r="NTM5" s="551" t="s">
        <v>10141</v>
      </c>
      <c r="NTN5" s="551" t="s">
        <v>10142</v>
      </c>
      <c r="NTO5" s="551" t="s">
        <v>10143</v>
      </c>
      <c r="NTP5" s="551" t="s">
        <v>10144</v>
      </c>
      <c r="NTQ5" s="551" t="s">
        <v>10145</v>
      </c>
      <c r="NTR5" s="551" t="s">
        <v>10146</v>
      </c>
      <c r="NTS5" s="551" t="s">
        <v>10147</v>
      </c>
      <c r="NTT5" s="551" t="s">
        <v>10148</v>
      </c>
      <c r="NTU5" s="551" t="s">
        <v>10149</v>
      </c>
      <c r="NTV5" s="551" t="s">
        <v>10150</v>
      </c>
      <c r="NTW5" s="551" t="s">
        <v>10151</v>
      </c>
      <c r="NTX5" s="551" t="s">
        <v>10152</v>
      </c>
      <c r="NTY5" s="551" t="s">
        <v>10153</v>
      </c>
      <c r="NTZ5" s="551" t="s">
        <v>10154</v>
      </c>
      <c r="NUA5" s="551" t="s">
        <v>10155</v>
      </c>
      <c r="NUB5" s="551" t="s">
        <v>10156</v>
      </c>
      <c r="NUC5" s="551" t="s">
        <v>10157</v>
      </c>
      <c r="NUD5" s="551" t="s">
        <v>10158</v>
      </c>
      <c r="NUE5" s="551" t="s">
        <v>10159</v>
      </c>
      <c r="NUF5" s="551" t="s">
        <v>10160</v>
      </c>
      <c r="NUG5" s="551" t="s">
        <v>10161</v>
      </c>
      <c r="NUH5" s="551" t="s">
        <v>10162</v>
      </c>
      <c r="NUI5" s="551" t="s">
        <v>10163</v>
      </c>
      <c r="NUJ5" s="551" t="s">
        <v>10164</v>
      </c>
      <c r="NUK5" s="551" t="s">
        <v>10165</v>
      </c>
      <c r="NUL5" s="551" t="s">
        <v>10166</v>
      </c>
      <c r="NUM5" s="551" t="s">
        <v>10167</v>
      </c>
      <c r="NUN5" s="551" t="s">
        <v>10168</v>
      </c>
      <c r="NUO5" s="551" t="s">
        <v>10169</v>
      </c>
      <c r="NUP5" s="551" t="s">
        <v>10170</v>
      </c>
      <c r="NUQ5" s="551" t="s">
        <v>10171</v>
      </c>
      <c r="NUR5" s="551" t="s">
        <v>10172</v>
      </c>
      <c r="NUS5" s="551" t="s">
        <v>10173</v>
      </c>
      <c r="NUT5" s="551" t="s">
        <v>10174</v>
      </c>
      <c r="NUU5" s="551" t="s">
        <v>10175</v>
      </c>
      <c r="NUV5" s="551" t="s">
        <v>10176</v>
      </c>
      <c r="NUW5" s="551" t="s">
        <v>10177</v>
      </c>
      <c r="NUX5" s="551" t="s">
        <v>10178</v>
      </c>
      <c r="NUY5" s="551" t="s">
        <v>10179</v>
      </c>
      <c r="NUZ5" s="551" t="s">
        <v>10180</v>
      </c>
      <c r="NVA5" s="551" t="s">
        <v>10181</v>
      </c>
      <c r="NVB5" s="551" t="s">
        <v>10182</v>
      </c>
      <c r="NVC5" s="551" t="s">
        <v>10183</v>
      </c>
      <c r="NVD5" s="551" t="s">
        <v>10184</v>
      </c>
      <c r="NVE5" s="551" t="s">
        <v>10185</v>
      </c>
      <c r="NVF5" s="551" t="s">
        <v>10186</v>
      </c>
      <c r="NVG5" s="551" t="s">
        <v>10187</v>
      </c>
      <c r="NVH5" s="551" t="s">
        <v>10188</v>
      </c>
      <c r="NVI5" s="551" t="s">
        <v>10189</v>
      </c>
      <c r="NVJ5" s="551" t="s">
        <v>10190</v>
      </c>
      <c r="NVK5" s="551" t="s">
        <v>10191</v>
      </c>
      <c r="NVL5" s="551" t="s">
        <v>10192</v>
      </c>
      <c r="NVM5" s="551" t="s">
        <v>10193</v>
      </c>
      <c r="NVN5" s="551" t="s">
        <v>10194</v>
      </c>
      <c r="NVO5" s="551" t="s">
        <v>10195</v>
      </c>
      <c r="NVP5" s="551" t="s">
        <v>10196</v>
      </c>
      <c r="NVQ5" s="551" t="s">
        <v>10197</v>
      </c>
      <c r="NVR5" s="551" t="s">
        <v>10198</v>
      </c>
      <c r="NVS5" s="551" t="s">
        <v>10199</v>
      </c>
      <c r="NVT5" s="551" t="s">
        <v>10200</v>
      </c>
      <c r="NVU5" s="551" t="s">
        <v>10201</v>
      </c>
      <c r="NVV5" s="551" t="s">
        <v>10202</v>
      </c>
      <c r="NVW5" s="551" t="s">
        <v>10203</v>
      </c>
      <c r="NVX5" s="551" t="s">
        <v>10204</v>
      </c>
      <c r="NVY5" s="551" t="s">
        <v>10205</v>
      </c>
      <c r="NVZ5" s="551" t="s">
        <v>10206</v>
      </c>
      <c r="NWA5" s="551" t="s">
        <v>10207</v>
      </c>
      <c r="NWB5" s="551" t="s">
        <v>10208</v>
      </c>
      <c r="NWC5" s="551" t="s">
        <v>10209</v>
      </c>
      <c r="NWD5" s="551" t="s">
        <v>10210</v>
      </c>
      <c r="NWE5" s="551" t="s">
        <v>10211</v>
      </c>
      <c r="NWF5" s="551" t="s">
        <v>10212</v>
      </c>
      <c r="NWG5" s="551" t="s">
        <v>10213</v>
      </c>
      <c r="NWH5" s="551" t="s">
        <v>10214</v>
      </c>
      <c r="NWI5" s="551" t="s">
        <v>10215</v>
      </c>
      <c r="NWJ5" s="551" t="s">
        <v>10216</v>
      </c>
      <c r="NWK5" s="551" t="s">
        <v>10217</v>
      </c>
      <c r="NWL5" s="551" t="s">
        <v>10218</v>
      </c>
      <c r="NWM5" s="551" t="s">
        <v>10219</v>
      </c>
      <c r="NWN5" s="551" t="s">
        <v>10220</v>
      </c>
      <c r="NWO5" s="551" t="s">
        <v>10221</v>
      </c>
      <c r="NWP5" s="551" t="s">
        <v>10222</v>
      </c>
      <c r="NWQ5" s="551" t="s">
        <v>10223</v>
      </c>
      <c r="NWR5" s="551" t="s">
        <v>10224</v>
      </c>
      <c r="NWS5" s="551" t="s">
        <v>10225</v>
      </c>
      <c r="NWT5" s="551" t="s">
        <v>10226</v>
      </c>
      <c r="NWU5" s="551" t="s">
        <v>10227</v>
      </c>
      <c r="NWV5" s="551" t="s">
        <v>10228</v>
      </c>
      <c r="NWW5" s="551" t="s">
        <v>10229</v>
      </c>
      <c r="NWX5" s="551" t="s">
        <v>10230</v>
      </c>
      <c r="NWY5" s="551" t="s">
        <v>10231</v>
      </c>
      <c r="NWZ5" s="551" t="s">
        <v>10232</v>
      </c>
      <c r="NXA5" s="551" t="s">
        <v>10233</v>
      </c>
      <c r="NXB5" s="551" t="s">
        <v>10234</v>
      </c>
      <c r="NXC5" s="551" t="s">
        <v>10235</v>
      </c>
      <c r="NXD5" s="551" t="s">
        <v>10236</v>
      </c>
      <c r="NXE5" s="551" t="s">
        <v>10237</v>
      </c>
      <c r="NXF5" s="551" t="s">
        <v>10238</v>
      </c>
      <c r="NXG5" s="551" t="s">
        <v>10239</v>
      </c>
      <c r="NXH5" s="551" t="s">
        <v>10240</v>
      </c>
      <c r="NXI5" s="551" t="s">
        <v>10241</v>
      </c>
      <c r="NXJ5" s="551" t="s">
        <v>10242</v>
      </c>
      <c r="NXK5" s="551" t="s">
        <v>10243</v>
      </c>
      <c r="NXL5" s="551" t="s">
        <v>10244</v>
      </c>
      <c r="NXM5" s="551" t="s">
        <v>10245</v>
      </c>
      <c r="NXN5" s="551" t="s">
        <v>10246</v>
      </c>
      <c r="NXO5" s="551" t="s">
        <v>10247</v>
      </c>
      <c r="NXP5" s="551" t="s">
        <v>10248</v>
      </c>
      <c r="NXQ5" s="551" t="s">
        <v>10249</v>
      </c>
      <c r="NXR5" s="551" t="s">
        <v>10250</v>
      </c>
      <c r="NXS5" s="551" t="s">
        <v>10251</v>
      </c>
      <c r="NXT5" s="551" t="s">
        <v>10252</v>
      </c>
      <c r="NXU5" s="551" t="s">
        <v>10253</v>
      </c>
      <c r="NXV5" s="551" t="s">
        <v>10254</v>
      </c>
      <c r="NXW5" s="551" t="s">
        <v>10255</v>
      </c>
      <c r="NXX5" s="551" t="s">
        <v>10256</v>
      </c>
      <c r="NXY5" s="551" t="s">
        <v>10257</v>
      </c>
      <c r="NXZ5" s="551" t="s">
        <v>10258</v>
      </c>
      <c r="NYA5" s="551" t="s">
        <v>10259</v>
      </c>
      <c r="NYB5" s="551" t="s">
        <v>10260</v>
      </c>
      <c r="NYC5" s="551" t="s">
        <v>10261</v>
      </c>
      <c r="NYD5" s="551" t="s">
        <v>10262</v>
      </c>
      <c r="NYE5" s="551" t="s">
        <v>10263</v>
      </c>
      <c r="NYF5" s="551" t="s">
        <v>10264</v>
      </c>
      <c r="NYG5" s="551" t="s">
        <v>10265</v>
      </c>
      <c r="NYH5" s="551" t="s">
        <v>10266</v>
      </c>
      <c r="NYI5" s="551" t="s">
        <v>10267</v>
      </c>
      <c r="NYJ5" s="551" t="s">
        <v>10268</v>
      </c>
      <c r="NYK5" s="551" t="s">
        <v>10269</v>
      </c>
      <c r="NYL5" s="551" t="s">
        <v>10270</v>
      </c>
      <c r="NYM5" s="551" t="s">
        <v>10271</v>
      </c>
      <c r="NYN5" s="551" t="s">
        <v>10272</v>
      </c>
      <c r="NYO5" s="551" t="s">
        <v>10273</v>
      </c>
      <c r="NYP5" s="551" t="s">
        <v>10274</v>
      </c>
      <c r="NYQ5" s="551" t="s">
        <v>10275</v>
      </c>
      <c r="NYR5" s="551" t="s">
        <v>10276</v>
      </c>
      <c r="NYS5" s="551" t="s">
        <v>10277</v>
      </c>
      <c r="NYT5" s="551" t="s">
        <v>10278</v>
      </c>
      <c r="NYU5" s="551" t="s">
        <v>10279</v>
      </c>
      <c r="NYV5" s="551" t="s">
        <v>10280</v>
      </c>
      <c r="NYW5" s="551" t="s">
        <v>10281</v>
      </c>
      <c r="NYX5" s="551" t="s">
        <v>10282</v>
      </c>
      <c r="NYY5" s="551" t="s">
        <v>10283</v>
      </c>
      <c r="NYZ5" s="551" t="s">
        <v>10284</v>
      </c>
      <c r="NZA5" s="551" t="s">
        <v>10285</v>
      </c>
      <c r="NZB5" s="551" t="s">
        <v>10286</v>
      </c>
      <c r="NZC5" s="551" t="s">
        <v>10287</v>
      </c>
      <c r="NZD5" s="551" t="s">
        <v>10288</v>
      </c>
      <c r="NZE5" s="551" t="s">
        <v>10289</v>
      </c>
      <c r="NZF5" s="551" t="s">
        <v>10290</v>
      </c>
      <c r="NZG5" s="551" t="s">
        <v>10291</v>
      </c>
      <c r="NZH5" s="551" t="s">
        <v>10292</v>
      </c>
      <c r="NZI5" s="551" t="s">
        <v>10293</v>
      </c>
      <c r="NZJ5" s="551" t="s">
        <v>10294</v>
      </c>
      <c r="NZK5" s="551" t="s">
        <v>10295</v>
      </c>
      <c r="NZL5" s="551" t="s">
        <v>10296</v>
      </c>
      <c r="NZM5" s="551" t="s">
        <v>10297</v>
      </c>
      <c r="NZN5" s="551" t="s">
        <v>10298</v>
      </c>
      <c r="NZO5" s="551" t="s">
        <v>10299</v>
      </c>
      <c r="NZP5" s="551" t="s">
        <v>10300</v>
      </c>
      <c r="NZQ5" s="551" t="s">
        <v>10301</v>
      </c>
      <c r="NZR5" s="551" t="s">
        <v>10302</v>
      </c>
      <c r="NZS5" s="551" t="s">
        <v>10303</v>
      </c>
      <c r="NZT5" s="551" t="s">
        <v>10304</v>
      </c>
      <c r="NZU5" s="551" t="s">
        <v>10305</v>
      </c>
      <c r="NZV5" s="551" t="s">
        <v>10306</v>
      </c>
      <c r="NZW5" s="551" t="s">
        <v>10307</v>
      </c>
      <c r="NZX5" s="551" t="s">
        <v>10308</v>
      </c>
      <c r="NZY5" s="551" t="s">
        <v>10309</v>
      </c>
      <c r="NZZ5" s="551" t="s">
        <v>10310</v>
      </c>
      <c r="OAA5" s="551" t="s">
        <v>10311</v>
      </c>
      <c r="OAB5" s="551" t="s">
        <v>10312</v>
      </c>
      <c r="OAC5" s="551" t="s">
        <v>10313</v>
      </c>
      <c r="OAD5" s="551" t="s">
        <v>10314</v>
      </c>
      <c r="OAE5" s="551" t="s">
        <v>10315</v>
      </c>
      <c r="OAF5" s="551" t="s">
        <v>10316</v>
      </c>
      <c r="OAG5" s="551" t="s">
        <v>10317</v>
      </c>
      <c r="OAH5" s="551" t="s">
        <v>10318</v>
      </c>
      <c r="OAI5" s="551" t="s">
        <v>10319</v>
      </c>
      <c r="OAJ5" s="551" t="s">
        <v>10320</v>
      </c>
      <c r="OAK5" s="551" t="s">
        <v>10321</v>
      </c>
      <c r="OAL5" s="551" t="s">
        <v>10322</v>
      </c>
      <c r="OAM5" s="551" t="s">
        <v>10323</v>
      </c>
      <c r="OAN5" s="551" t="s">
        <v>10324</v>
      </c>
      <c r="OAO5" s="551" t="s">
        <v>10325</v>
      </c>
      <c r="OAP5" s="551" t="s">
        <v>10326</v>
      </c>
      <c r="OAQ5" s="551" t="s">
        <v>10327</v>
      </c>
      <c r="OAR5" s="551" t="s">
        <v>10328</v>
      </c>
      <c r="OAS5" s="551" t="s">
        <v>10329</v>
      </c>
      <c r="OAT5" s="551" t="s">
        <v>10330</v>
      </c>
      <c r="OAU5" s="551" t="s">
        <v>10331</v>
      </c>
      <c r="OAV5" s="551" t="s">
        <v>10332</v>
      </c>
      <c r="OAW5" s="551" t="s">
        <v>10333</v>
      </c>
      <c r="OAX5" s="551" t="s">
        <v>10334</v>
      </c>
      <c r="OAY5" s="551" t="s">
        <v>10335</v>
      </c>
      <c r="OAZ5" s="551" t="s">
        <v>10336</v>
      </c>
      <c r="OBA5" s="551" t="s">
        <v>10337</v>
      </c>
      <c r="OBB5" s="551" t="s">
        <v>10338</v>
      </c>
      <c r="OBC5" s="551" t="s">
        <v>10339</v>
      </c>
      <c r="OBD5" s="551" t="s">
        <v>10340</v>
      </c>
      <c r="OBE5" s="551" t="s">
        <v>10341</v>
      </c>
      <c r="OBF5" s="551" t="s">
        <v>10342</v>
      </c>
      <c r="OBG5" s="551" t="s">
        <v>10343</v>
      </c>
      <c r="OBH5" s="551" t="s">
        <v>10344</v>
      </c>
      <c r="OBI5" s="551" t="s">
        <v>10345</v>
      </c>
      <c r="OBJ5" s="551" t="s">
        <v>10346</v>
      </c>
      <c r="OBK5" s="551" t="s">
        <v>10347</v>
      </c>
      <c r="OBL5" s="551" t="s">
        <v>10348</v>
      </c>
      <c r="OBM5" s="551" t="s">
        <v>10349</v>
      </c>
      <c r="OBN5" s="551" t="s">
        <v>10350</v>
      </c>
      <c r="OBO5" s="551" t="s">
        <v>10351</v>
      </c>
      <c r="OBP5" s="551" t="s">
        <v>10352</v>
      </c>
      <c r="OBQ5" s="551" t="s">
        <v>10353</v>
      </c>
      <c r="OBR5" s="551" t="s">
        <v>10354</v>
      </c>
      <c r="OBS5" s="551" t="s">
        <v>10355</v>
      </c>
      <c r="OBT5" s="551" t="s">
        <v>10356</v>
      </c>
      <c r="OBU5" s="551" t="s">
        <v>10357</v>
      </c>
      <c r="OBV5" s="551" t="s">
        <v>10358</v>
      </c>
      <c r="OBW5" s="551" t="s">
        <v>10359</v>
      </c>
      <c r="OBX5" s="551" t="s">
        <v>10360</v>
      </c>
      <c r="OBY5" s="551" t="s">
        <v>10361</v>
      </c>
      <c r="OBZ5" s="551" t="s">
        <v>10362</v>
      </c>
      <c r="OCA5" s="551" t="s">
        <v>10363</v>
      </c>
      <c r="OCB5" s="551" t="s">
        <v>10364</v>
      </c>
      <c r="OCC5" s="551" t="s">
        <v>10365</v>
      </c>
      <c r="OCD5" s="551" t="s">
        <v>10366</v>
      </c>
      <c r="OCE5" s="551" t="s">
        <v>10367</v>
      </c>
      <c r="OCF5" s="551" t="s">
        <v>10368</v>
      </c>
      <c r="OCG5" s="551" t="s">
        <v>10369</v>
      </c>
      <c r="OCH5" s="551" t="s">
        <v>10370</v>
      </c>
      <c r="OCI5" s="551" t="s">
        <v>10371</v>
      </c>
      <c r="OCJ5" s="551" t="s">
        <v>10372</v>
      </c>
      <c r="OCK5" s="551" t="s">
        <v>10373</v>
      </c>
      <c r="OCL5" s="551" t="s">
        <v>10374</v>
      </c>
      <c r="OCM5" s="551" t="s">
        <v>10375</v>
      </c>
      <c r="OCN5" s="551" t="s">
        <v>10376</v>
      </c>
      <c r="OCO5" s="551" t="s">
        <v>10377</v>
      </c>
      <c r="OCP5" s="551" t="s">
        <v>10378</v>
      </c>
      <c r="OCQ5" s="551" t="s">
        <v>10379</v>
      </c>
      <c r="OCR5" s="551" t="s">
        <v>10380</v>
      </c>
      <c r="OCS5" s="551" t="s">
        <v>10381</v>
      </c>
      <c r="OCT5" s="551" t="s">
        <v>10382</v>
      </c>
      <c r="OCU5" s="551" t="s">
        <v>10383</v>
      </c>
      <c r="OCV5" s="551" t="s">
        <v>10384</v>
      </c>
      <c r="OCW5" s="551" t="s">
        <v>10385</v>
      </c>
      <c r="OCX5" s="551" t="s">
        <v>10386</v>
      </c>
      <c r="OCY5" s="551" t="s">
        <v>10387</v>
      </c>
      <c r="OCZ5" s="551" t="s">
        <v>10388</v>
      </c>
      <c r="ODA5" s="551" t="s">
        <v>10389</v>
      </c>
      <c r="ODB5" s="551" t="s">
        <v>10390</v>
      </c>
      <c r="ODC5" s="551" t="s">
        <v>10391</v>
      </c>
      <c r="ODD5" s="551" t="s">
        <v>10392</v>
      </c>
      <c r="ODE5" s="551" t="s">
        <v>10393</v>
      </c>
      <c r="ODF5" s="551" t="s">
        <v>10394</v>
      </c>
      <c r="ODG5" s="551" t="s">
        <v>10395</v>
      </c>
      <c r="ODH5" s="551" t="s">
        <v>10396</v>
      </c>
      <c r="ODI5" s="551" t="s">
        <v>10397</v>
      </c>
      <c r="ODJ5" s="551" t="s">
        <v>10398</v>
      </c>
      <c r="ODK5" s="551" t="s">
        <v>10399</v>
      </c>
      <c r="ODL5" s="551" t="s">
        <v>10400</v>
      </c>
      <c r="ODM5" s="551" t="s">
        <v>10401</v>
      </c>
      <c r="ODN5" s="551" t="s">
        <v>10402</v>
      </c>
      <c r="ODO5" s="551" t="s">
        <v>10403</v>
      </c>
      <c r="ODP5" s="551" t="s">
        <v>10404</v>
      </c>
      <c r="ODQ5" s="551" t="s">
        <v>10405</v>
      </c>
      <c r="ODR5" s="551" t="s">
        <v>10406</v>
      </c>
      <c r="ODS5" s="551" t="s">
        <v>10407</v>
      </c>
      <c r="ODT5" s="551" t="s">
        <v>10408</v>
      </c>
      <c r="ODU5" s="551" t="s">
        <v>10409</v>
      </c>
      <c r="ODV5" s="551" t="s">
        <v>10410</v>
      </c>
      <c r="ODW5" s="551" t="s">
        <v>10411</v>
      </c>
      <c r="ODX5" s="551" t="s">
        <v>10412</v>
      </c>
      <c r="ODY5" s="551" t="s">
        <v>10413</v>
      </c>
      <c r="ODZ5" s="551" t="s">
        <v>10414</v>
      </c>
      <c r="OEA5" s="551" t="s">
        <v>10415</v>
      </c>
      <c r="OEB5" s="551" t="s">
        <v>10416</v>
      </c>
      <c r="OEC5" s="551" t="s">
        <v>10417</v>
      </c>
      <c r="OED5" s="551" t="s">
        <v>10418</v>
      </c>
      <c r="OEE5" s="551" t="s">
        <v>10419</v>
      </c>
      <c r="OEF5" s="551" t="s">
        <v>10420</v>
      </c>
      <c r="OEG5" s="551" t="s">
        <v>10421</v>
      </c>
      <c r="OEH5" s="551" t="s">
        <v>10422</v>
      </c>
      <c r="OEI5" s="551" t="s">
        <v>10423</v>
      </c>
      <c r="OEJ5" s="551" t="s">
        <v>10424</v>
      </c>
      <c r="OEK5" s="551" t="s">
        <v>10425</v>
      </c>
      <c r="OEL5" s="551" t="s">
        <v>10426</v>
      </c>
      <c r="OEM5" s="551" t="s">
        <v>10427</v>
      </c>
      <c r="OEN5" s="551" t="s">
        <v>10428</v>
      </c>
      <c r="OEO5" s="551" t="s">
        <v>10429</v>
      </c>
      <c r="OEP5" s="551" t="s">
        <v>10430</v>
      </c>
      <c r="OEQ5" s="551" t="s">
        <v>10431</v>
      </c>
      <c r="OER5" s="551" t="s">
        <v>10432</v>
      </c>
      <c r="OES5" s="551" t="s">
        <v>10433</v>
      </c>
      <c r="OET5" s="551" t="s">
        <v>10434</v>
      </c>
      <c r="OEU5" s="551" t="s">
        <v>10435</v>
      </c>
      <c r="OEV5" s="551" t="s">
        <v>10436</v>
      </c>
      <c r="OEW5" s="551" t="s">
        <v>10437</v>
      </c>
      <c r="OEX5" s="551" t="s">
        <v>10438</v>
      </c>
      <c r="OEY5" s="551" t="s">
        <v>10439</v>
      </c>
      <c r="OEZ5" s="551" t="s">
        <v>10440</v>
      </c>
      <c r="OFA5" s="551" t="s">
        <v>10441</v>
      </c>
      <c r="OFB5" s="551" t="s">
        <v>10442</v>
      </c>
      <c r="OFC5" s="551" t="s">
        <v>10443</v>
      </c>
      <c r="OFD5" s="551" t="s">
        <v>10444</v>
      </c>
      <c r="OFE5" s="551" t="s">
        <v>10445</v>
      </c>
      <c r="OFF5" s="551" t="s">
        <v>10446</v>
      </c>
      <c r="OFG5" s="551" t="s">
        <v>10447</v>
      </c>
      <c r="OFH5" s="551" t="s">
        <v>10448</v>
      </c>
      <c r="OFI5" s="551" t="s">
        <v>10449</v>
      </c>
      <c r="OFJ5" s="551" t="s">
        <v>10450</v>
      </c>
      <c r="OFK5" s="551" t="s">
        <v>10451</v>
      </c>
      <c r="OFL5" s="551" t="s">
        <v>10452</v>
      </c>
      <c r="OFM5" s="551" t="s">
        <v>10453</v>
      </c>
      <c r="OFN5" s="551" t="s">
        <v>10454</v>
      </c>
      <c r="OFO5" s="551" t="s">
        <v>10455</v>
      </c>
      <c r="OFP5" s="551" t="s">
        <v>10456</v>
      </c>
      <c r="OFQ5" s="551" t="s">
        <v>10457</v>
      </c>
      <c r="OFR5" s="551" t="s">
        <v>10458</v>
      </c>
      <c r="OFS5" s="551" t="s">
        <v>10459</v>
      </c>
      <c r="OFT5" s="551" t="s">
        <v>10460</v>
      </c>
      <c r="OFU5" s="551" t="s">
        <v>10461</v>
      </c>
      <c r="OFV5" s="551" t="s">
        <v>10462</v>
      </c>
      <c r="OFW5" s="551" t="s">
        <v>10463</v>
      </c>
      <c r="OFX5" s="551" t="s">
        <v>10464</v>
      </c>
      <c r="OFY5" s="551" t="s">
        <v>10465</v>
      </c>
      <c r="OFZ5" s="551" t="s">
        <v>10466</v>
      </c>
      <c r="OGA5" s="551" t="s">
        <v>10467</v>
      </c>
      <c r="OGB5" s="551" t="s">
        <v>10468</v>
      </c>
      <c r="OGC5" s="551" t="s">
        <v>10469</v>
      </c>
      <c r="OGD5" s="551" t="s">
        <v>10470</v>
      </c>
      <c r="OGE5" s="551" t="s">
        <v>10471</v>
      </c>
      <c r="OGF5" s="551" t="s">
        <v>10472</v>
      </c>
      <c r="OGG5" s="551" t="s">
        <v>10473</v>
      </c>
      <c r="OGH5" s="551" t="s">
        <v>10474</v>
      </c>
      <c r="OGI5" s="551" t="s">
        <v>10475</v>
      </c>
      <c r="OGJ5" s="551" t="s">
        <v>10476</v>
      </c>
      <c r="OGK5" s="551" t="s">
        <v>10477</v>
      </c>
      <c r="OGL5" s="551" t="s">
        <v>10478</v>
      </c>
      <c r="OGM5" s="551" t="s">
        <v>10479</v>
      </c>
      <c r="OGN5" s="551" t="s">
        <v>10480</v>
      </c>
      <c r="OGO5" s="551" t="s">
        <v>10481</v>
      </c>
      <c r="OGP5" s="551" t="s">
        <v>10482</v>
      </c>
      <c r="OGQ5" s="551" t="s">
        <v>10483</v>
      </c>
      <c r="OGR5" s="551" t="s">
        <v>10484</v>
      </c>
      <c r="OGS5" s="551" t="s">
        <v>10485</v>
      </c>
      <c r="OGT5" s="551" t="s">
        <v>10486</v>
      </c>
      <c r="OGU5" s="551" t="s">
        <v>10487</v>
      </c>
      <c r="OGV5" s="551" t="s">
        <v>10488</v>
      </c>
      <c r="OGW5" s="551" t="s">
        <v>10489</v>
      </c>
      <c r="OGX5" s="551" t="s">
        <v>10490</v>
      </c>
      <c r="OGY5" s="551" t="s">
        <v>10491</v>
      </c>
      <c r="OGZ5" s="551" t="s">
        <v>10492</v>
      </c>
      <c r="OHA5" s="551" t="s">
        <v>10493</v>
      </c>
      <c r="OHB5" s="551" t="s">
        <v>10494</v>
      </c>
      <c r="OHC5" s="551" t="s">
        <v>10495</v>
      </c>
      <c r="OHD5" s="551" t="s">
        <v>10496</v>
      </c>
      <c r="OHE5" s="551" t="s">
        <v>10497</v>
      </c>
      <c r="OHF5" s="551" t="s">
        <v>10498</v>
      </c>
      <c r="OHG5" s="551" t="s">
        <v>10499</v>
      </c>
      <c r="OHH5" s="551" t="s">
        <v>10500</v>
      </c>
      <c r="OHI5" s="551" t="s">
        <v>10501</v>
      </c>
      <c r="OHJ5" s="551" t="s">
        <v>10502</v>
      </c>
      <c r="OHK5" s="551" t="s">
        <v>10503</v>
      </c>
      <c r="OHL5" s="551" t="s">
        <v>10504</v>
      </c>
      <c r="OHM5" s="551" t="s">
        <v>10505</v>
      </c>
      <c r="OHN5" s="551" t="s">
        <v>10506</v>
      </c>
      <c r="OHO5" s="551" t="s">
        <v>10507</v>
      </c>
      <c r="OHP5" s="551" t="s">
        <v>10508</v>
      </c>
      <c r="OHQ5" s="551" t="s">
        <v>10509</v>
      </c>
      <c r="OHR5" s="551" t="s">
        <v>10510</v>
      </c>
      <c r="OHS5" s="551" t="s">
        <v>10511</v>
      </c>
      <c r="OHT5" s="551" t="s">
        <v>10512</v>
      </c>
      <c r="OHU5" s="551" t="s">
        <v>10513</v>
      </c>
      <c r="OHV5" s="551" t="s">
        <v>10514</v>
      </c>
      <c r="OHW5" s="551" t="s">
        <v>10515</v>
      </c>
      <c r="OHX5" s="551" t="s">
        <v>10516</v>
      </c>
      <c r="OHY5" s="551" t="s">
        <v>10517</v>
      </c>
      <c r="OHZ5" s="551" t="s">
        <v>10518</v>
      </c>
      <c r="OIA5" s="551" t="s">
        <v>10519</v>
      </c>
      <c r="OIB5" s="551" t="s">
        <v>10520</v>
      </c>
      <c r="OIC5" s="551" t="s">
        <v>10521</v>
      </c>
      <c r="OID5" s="551" t="s">
        <v>10522</v>
      </c>
      <c r="OIE5" s="551" t="s">
        <v>10523</v>
      </c>
      <c r="OIF5" s="551" t="s">
        <v>10524</v>
      </c>
      <c r="OIG5" s="551" t="s">
        <v>10525</v>
      </c>
      <c r="OIH5" s="551" t="s">
        <v>10526</v>
      </c>
      <c r="OII5" s="551" t="s">
        <v>10527</v>
      </c>
      <c r="OIJ5" s="551" t="s">
        <v>10528</v>
      </c>
      <c r="OIK5" s="551" t="s">
        <v>10529</v>
      </c>
      <c r="OIL5" s="551" t="s">
        <v>10530</v>
      </c>
      <c r="OIM5" s="551" t="s">
        <v>10531</v>
      </c>
      <c r="OIN5" s="551" t="s">
        <v>10532</v>
      </c>
      <c r="OIO5" s="551" t="s">
        <v>10533</v>
      </c>
      <c r="OIP5" s="551" t="s">
        <v>10534</v>
      </c>
      <c r="OIQ5" s="551" t="s">
        <v>10535</v>
      </c>
      <c r="OIR5" s="551" t="s">
        <v>10536</v>
      </c>
      <c r="OIS5" s="551" t="s">
        <v>10537</v>
      </c>
      <c r="OIT5" s="551" t="s">
        <v>10538</v>
      </c>
      <c r="OIU5" s="551" t="s">
        <v>10539</v>
      </c>
      <c r="OIV5" s="551" t="s">
        <v>10540</v>
      </c>
      <c r="OIW5" s="551" t="s">
        <v>10541</v>
      </c>
      <c r="OIX5" s="551" t="s">
        <v>10542</v>
      </c>
      <c r="OIY5" s="551" t="s">
        <v>10543</v>
      </c>
      <c r="OIZ5" s="551" t="s">
        <v>10544</v>
      </c>
      <c r="OJA5" s="551" t="s">
        <v>10545</v>
      </c>
      <c r="OJB5" s="551" t="s">
        <v>10546</v>
      </c>
      <c r="OJC5" s="551" t="s">
        <v>10547</v>
      </c>
      <c r="OJD5" s="551" t="s">
        <v>10548</v>
      </c>
      <c r="OJE5" s="551" t="s">
        <v>10549</v>
      </c>
      <c r="OJF5" s="551" t="s">
        <v>10550</v>
      </c>
      <c r="OJG5" s="551" t="s">
        <v>10551</v>
      </c>
      <c r="OJH5" s="551" t="s">
        <v>10552</v>
      </c>
      <c r="OJI5" s="551" t="s">
        <v>10553</v>
      </c>
      <c r="OJJ5" s="551" t="s">
        <v>10554</v>
      </c>
      <c r="OJK5" s="551" t="s">
        <v>10555</v>
      </c>
      <c r="OJL5" s="551" t="s">
        <v>10556</v>
      </c>
      <c r="OJM5" s="551" t="s">
        <v>10557</v>
      </c>
      <c r="OJN5" s="551" t="s">
        <v>10558</v>
      </c>
      <c r="OJO5" s="551" t="s">
        <v>10559</v>
      </c>
      <c r="OJP5" s="551" t="s">
        <v>10560</v>
      </c>
      <c r="OJQ5" s="551" t="s">
        <v>10561</v>
      </c>
      <c r="OJR5" s="551" t="s">
        <v>10562</v>
      </c>
      <c r="OJS5" s="551" t="s">
        <v>10563</v>
      </c>
      <c r="OJT5" s="551" t="s">
        <v>10564</v>
      </c>
      <c r="OJU5" s="551" t="s">
        <v>10565</v>
      </c>
      <c r="OJV5" s="551" t="s">
        <v>10566</v>
      </c>
      <c r="OJW5" s="551" t="s">
        <v>10567</v>
      </c>
      <c r="OJX5" s="551" t="s">
        <v>10568</v>
      </c>
      <c r="OJY5" s="551" t="s">
        <v>10569</v>
      </c>
      <c r="OJZ5" s="551" t="s">
        <v>10570</v>
      </c>
      <c r="OKA5" s="551" t="s">
        <v>10571</v>
      </c>
      <c r="OKB5" s="551" t="s">
        <v>10572</v>
      </c>
      <c r="OKC5" s="551" t="s">
        <v>10573</v>
      </c>
      <c r="OKD5" s="551" t="s">
        <v>10574</v>
      </c>
      <c r="OKE5" s="551" t="s">
        <v>10575</v>
      </c>
      <c r="OKF5" s="551" t="s">
        <v>10576</v>
      </c>
      <c r="OKG5" s="551" t="s">
        <v>10577</v>
      </c>
      <c r="OKH5" s="551" t="s">
        <v>10578</v>
      </c>
      <c r="OKI5" s="551" t="s">
        <v>10579</v>
      </c>
      <c r="OKJ5" s="551" t="s">
        <v>10580</v>
      </c>
      <c r="OKK5" s="551" t="s">
        <v>10581</v>
      </c>
      <c r="OKL5" s="551" t="s">
        <v>10582</v>
      </c>
      <c r="OKM5" s="551" t="s">
        <v>10583</v>
      </c>
      <c r="OKN5" s="551" t="s">
        <v>10584</v>
      </c>
      <c r="OKO5" s="551" t="s">
        <v>10585</v>
      </c>
      <c r="OKP5" s="551" t="s">
        <v>10586</v>
      </c>
      <c r="OKQ5" s="551" t="s">
        <v>10587</v>
      </c>
      <c r="OKR5" s="551" t="s">
        <v>10588</v>
      </c>
      <c r="OKS5" s="551" t="s">
        <v>10589</v>
      </c>
      <c r="OKT5" s="551" t="s">
        <v>10590</v>
      </c>
      <c r="OKU5" s="551" t="s">
        <v>10591</v>
      </c>
      <c r="OKV5" s="551" t="s">
        <v>10592</v>
      </c>
      <c r="OKW5" s="551" t="s">
        <v>10593</v>
      </c>
      <c r="OKX5" s="551" t="s">
        <v>10594</v>
      </c>
      <c r="OKY5" s="551" t="s">
        <v>10595</v>
      </c>
      <c r="OKZ5" s="551" t="s">
        <v>10596</v>
      </c>
      <c r="OLA5" s="551" t="s">
        <v>10597</v>
      </c>
      <c r="OLB5" s="551" t="s">
        <v>10598</v>
      </c>
      <c r="OLC5" s="551" t="s">
        <v>10599</v>
      </c>
      <c r="OLD5" s="551" t="s">
        <v>10600</v>
      </c>
      <c r="OLE5" s="551" t="s">
        <v>10601</v>
      </c>
      <c r="OLF5" s="551" t="s">
        <v>10602</v>
      </c>
      <c r="OLG5" s="551" t="s">
        <v>10603</v>
      </c>
      <c r="OLH5" s="551" t="s">
        <v>10604</v>
      </c>
      <c r="OLI5" s="551" t="s">
        <v>10605</v>
      </c>
      <c r="OLJ5" s="551" t="s">
        <v>10606</v>
      </c>
      <c r="OLK5" s="551" t="s">
        <v>10607</v>
      </c>
      <c r="OLL5" s="551" t="s">
        <v>10608</v>
      </c>
      <c r="OLM5" s="551" t="s">
        <v>10609</v>
      </c>
      <c r="OLN5" s="551" t="s">
        <v>10610</v>
      </c>
      <c r="OLO5" s="551" t="s">
        <v>10611</v>
      </c>
      <c r="OLP5" s="551" t="s">
        <v>10612</v>
      </c>
      <c r="OLQ5" s="551" t="s">
        <v>10613</v>
      </c>
      <c r="OLR5" s="551" t="s">
        <v>10614</v>
      </c>
      <c r="OLS5" s="551" t="s">
        <v>10615</v>
      </c>
      <c r="OLT5" s="551" t="s">
        <v>10616</v>
      </c>
      <c r="OLU5" s="551" t="s">
        <v>10617</v>
      </c>
      <c r="OLV5" s="551" t="s">
        <v>10618</v>
      </c>
      <c r="OLW5" s="551" t="s">
        <v>10619</v>
      </c>
      <c r="OLX5" s="551" t="s">
        <v>10620</v>
      </c>
      <c r="OLY5" s="551" t="s">
        <v>10621</v>
      </c>
      <c r="OLZ5" s="551" t="s">
        <v>10622</v>
      </c>
      <c r="OMA5" s="551" t="s">
        <v>10623</v>
      </c>
      <c r="OMB5" s="551" t="s">
        <v>10624</v>
      </c>
      <c r="OMC5" s="551" t="s">
        <v>10625</v>
      </c>
      <c r="OMD5" s="551" t="s">
        <v>10626</v>
      </c>
      <c r="OME5" s="551" t="s">
        <v>10627</v>
      </c>
      <c r="OMF5" s="551" t="s">
        <v>10628</v>
      </c>
      <c r="OMG5" s="551" t="s">
        <v>10629</v>
      </c>
      <c r="OMH5" s="551" t="s">
        <v>10630</v>
      </c>
      <c r="OMI5" s="551" t="s">
        <v>10631</v>
      </c>
      <c r="OMJ5" s="551" t="s">
        <v>10632</v>
      </c>
      <c r="OMK5" s="551" t="s">
        <v>10633</v>
      </c>
      <c r="OML5" s="551" t="s">
        <v>10634</v>
      </c>
      <c r="OMM5" s="551" t="s">
        <v>10635</v>
      </c>
      <c r="OMN5" s="551" t="s">
        <v>10636</v>
      </c>
      <c r="OMO5" s="551" t="s">
        <v>10637</v>
      </c>
      <c r="OMP5" s="551" t="s">
        <v>10638</v>
      </c>
      <c r="OMQ5" s="551" t="s">
        <v>10639</v>
      </c>
      <c r="OMR5" s="551" t="s">
        <v>10640</v>
      </c>
      <c r="OMS5" s="551" t="s">
        <v>10641</v>
      </c>
      <c r="OMT5" s="551" t="s">
        <v>10642</v>
      </c>
      <c r="OMU5" s="551" t="s">
        <v>10643</v>
      </c>
      <c r="OMV5" s="551" t="s">
        <v>10644</v>
      </c>
      <c r="OMW5" s="551" t="s">
        <v>10645</v>
      </c>
      <c r="OMX5" s="551" t="s">
        <v>10646</v>
      </c>
      <c r="OMY5" s="551" t="s">
        <v>10647</v>
      </c>
      <c r="OMZ5" s="551" t="s">
        <v>10648</v>
      </c>
      <c r="ONA5" s="551" t="s">
        <v>10649</v>
      </c>
      <c r="ONB5" s="551" t="s">
        <v>10650</v>
      </c>
      <c r="ONC5" s="551" t="s">
        <v>10651</v>
      </c>
      <c r="OND5" s="551" t="s">
        <v>10652</v>
      </c>
      <c r="ONE5" s="551" t="s">
        <v>10653</v>
      </c>
      <c r="ONF5" s="551" t="s">
        <v>10654</v>
      </c>
      <c r="ONG5" s="551" t="s">
        <v>10655</v>
      </c>
      <c r="ONH5" s="551" t="s">
        <v>10656</v>
      </c>
      <c r="ONI5" s="551" t="s">
        <v>10657</v>
      </c>
      <c r="ONJ5" s="551" t="s">
        <v>10658</v>
      </c>
      <c r="ONK5" s="551" t="s">
        <v>10659</v>
      </c>
      <c r="ONL5" s="551" t="s">
        <v>10660</v>
      </c>
      <c r="ONM5" s="551" t="s">
        <v>10661</v>
      </c>
      <c r="ONN5" s="551" t="s">
        <v>10662</v>
      </c>
      <c r="ONO5" s="551" t="s">
        <v>10663</v>
      </c>
      <c r="ONP5" s="551" t="s">
        <v>10664</v>
      </c>
      <c r="ONQ5" s="551" t="s">
        <v>10665</v>
      </c>
      <c r="ONR5" s="551" t="s">
        <v>10666</v>
      </c>
      <c r="ONS5" s="551" t="s">
        <v>10667</v>
      </c>
      <c r="ONT5" s="551" t="s">
        <v>10668</v>
      </c>
      <c r="ONU5" s="551" t="s">
        <v>10669</v>
      </c>
      <c r="ONV5" s="551" t="s">
        <v>10670</v>
      </c>
      <c r="ONW5" s="551" t="s">
        <v>10671</v>
      </c>
      <c r="ONX5" s="551" t="s">
        <v>10672</v>
      </c>
      <c r="ONY5" s="551" t="s">
        <v>10673</v>
      </c>
      <c r="ONZ5" s="551" t="s">
        <v>10674</v>
      </c>
      <c r="OOA5" s="551" t="s">
        <v>10675</v>
      </c>
      <c r="OOB5" s="551" t="s">
        <v>10676</v>
      </c>
      <c r="OOC5" s="551" t="s">
        <v>10677</v>
      </c>
      <c r="OOD5" s="551" t="s">
        <v>10678</v>
      </c>
      <c r="OOE5" s="551" t="s">
        <v>10679</v>
      </c>
      <c r="OOF5" s="551" t="s">
        <v>10680</v>
      </c>
      <c r="OOG5" s="551" t="s">
        <v>10681</v>
      </c>
      <c r="OOH5" s="551" t="s">
        <v>10682</v>
      </c>
      <c r="OOI5" s="551" t="s">
        <v>10683</v>
      </c>
      <c r="OOJ5" s="551" t="s">
        <v>10684</v>
      </c>
      <c r="OOK5" s="551" t="s">
        <v>10685</v>
      </c>
      <c r="OOL5" s="551" t="s">
        <v>10686</v>
      </c>
      <c r="OOM5" s="551" t="s">
        <v>10687</v>
      </c>
      <c r="OON5" s="551" t="s">
        <v>10688</v>
      </c>
      <c r="OOO5" s="551" t="s">
        <v>10689</v>
      </c>
      <c r="OOP5" s="551" t="s">
        <v>10690</v>
      </c>
      <c r="OOQ5" s="551" t="s">
        <v>10691</v>
      </c>
      <c r="OOR5" s="551" t="s">
        <v>10692</v>
      </c>
      <c r="OOS5" s="551" t="s">
        <v>10693</v>
      </c>
      <c r="OOT5" s="551" t="s">
        <v>10694</v>
      </c>
      <c r="OOU5" s="551" t="s">
        <v>10695</v>
      </c>
      <c r="OOV5" s="551" t="s">
        <v>10696</v>
      </c>
      <c r="OOW5" s="551" t="s">
        <v>10697</v>
      </c>
      <c r="OOX5" s="551" t="s">
        <v>10698</v>
      </c>
      <c r="OOY5" s="551" t="s">
        <v>10699</v>
      </c>
      <c r="OOZ5" s="551" t="s">
        <v>10700</v>
      </c>
      <c r="OPA5" s="551" t="s">
        <v>10701</v>
      </c>
      <c r="OPB5" s="551" t="s">
        <v>10702</v>
      </c>
      <c r="OPC5" s="551" t="s">
        <v>10703</v>
      </c>
      <c r="OPD5" s="551" t="s">
        <v>10704</v>
      </c>
      <c r="OPE5" s="551" t="s">
        <v>10705</v>
      </c>
      <c r="OPF5" s="551" t="s">
        <v>10706</v>
      </c>
      <c r="OPG5" s="551" t="s">
        <v>10707</v>
      </c>
      <c r="OPH5" s="551" t="s">
        <v>10708</v>
      </c>
      <c r="OPI5" s="551" t="s">
        <v>10709</v>
      </c>
      <c r="OPJ5" s="551" t="s">
        <v>10710</v>
      </c>
      <c r="OPK5" s="551" t="s">
        <v>10711</v>
      </c>
      <c r="OPL5" s="551" t="s">
        <v>10712</v>
      </c>
      <c r="OPM5" s="551" t="s">
        <v>10713</v>
      </c>
      <c r="OPN5" s="551" t="s">
        <v>10714</v>
      </c>
      <c r="OPO5" s="551" t="s">
        <v>10715</v>
      </c>
      <c r="OPP5" s="551" t="s">
        <v>10716</v>
      </c>
      <c r="OPQ5" s="551" t="s">
        <v>10717</v>
      </c>
      <c r="OPR5" s="551" t="s">
        <v>10718</v>
      </c>
      <c r="OPS5" s="551" t="s">
        <v>10719</v>
      </c>
      <c r="OPT5" s="551" t="s">
        <v>10720</v>
      </c>
      <c r="OPU5" s="551" t="s">
        <v>10721</v>
      </c>
      <c r="OPV5" s="551" t="s">
        <v>10722</v>
      </c>
      <c r="OPW5" s="551" t="s">
        <v>10723</v>
      </c>
      <c r="OPX5" s="551" t="s">
        <v>10724</v>
      </c>
      <c r="OPY5" s="551" t="s">
        <v>10725</v>
      </c>
      <c r="OPZ5" s="551" t="s">
        <v>10726</v>
      </c>
      <c r="OQA5" s="551" t="s">
        <v>10727</v>
      </c>
      <c r="OQB5" s="551" t="s">
        <v>10728</v>
      </c>
      <c r="OQC5" s="551" t="s">
        <v>10729</v>
      </c>
      <c r="OQD5" s="551" t="s">
        <v>10730</v>
      </c>
      <c r="OQE5" s="551" t="s">
        <v>10731</v>
      </c>
      <c r="OQF5" s="551" t="s">
        <v>10732</v>
      </c>
      <c r="OQG5" s="551" t="s">
        <v>10733</v>
      </c>
      <c r="OQH5" s="551" t="s">
        <v>10734</v>
      </c>
      <c r="OQI5" s="551" t="s">
        <v>10735</v>
      </c>
      <c r="OQJ5" s="551" t="s">
        <v>10736</v>
      </c>
      <c r="OQK5" s="551" t="s">
        <v>10737</v>
      </c>
      <c r="OQL5" s="551" t="s">
        <v>10738</v>
      </c>
      <c r="OQM5" s="551" t="s">
        <v>10739</v>
      </c>
      <c r="OQN5" s="551" t="s">
        <v>10740</v>
      </c>
      <c r="OQO5" s="551" t="s">
        <v>10741</v>
      </c>
      <c r="OQP5" s="551" t="s">
        <v>10742</v>
      </c>
      <c r="OQQ5" s="551" t="s">
        <v>10743</v>
      </c>
      <c r="OQR5" s="551" t="s">
        <v>10744</v>
      </c>
      <c r="OQS5" s="551" t="s">
        <v>10745</v>
      </c>
      <c r="OQT5" s="551" t="s">
        <v>10746</v>
      </c>
      <c r="OQU5" s="551" t="s">
        <v>10747</v>
      </c>
      <c r="OQV5" s="551" t="s">
        <v>10748</v>
      </c>
      <c r="OQW5" s="551" t="s">
        <v>10749</v>
      </c>
      <c r="OQX5" s="551" t="s">
        <v>10750</v>
      </c>
      <c r="OQY5" s="551" t="s">
        <v>10751</v>
      </c>
      <c r="OQZ5" s="551" t="s">
        <v>10752</v>
      </c>
      <c r="ORA5" s="551" t="s">
        <v>10753</v>
      </c>
      <c r="ORB5" s="551" t="s">
        <v>10754</v>
      </c>
      <c r="ORC5" s="551" t="s">
        <v>10755</v>
      </c>
      <c r="ORD5" s="551" t="s">
        <v>10756</v>
      </c>
      <c r="ORE5" s="551" t="s">
        <v>10757</v>
      </c>
      <c r="ORF5" s="551" t="s">
        <v>10758</v>
      </c>
      <c r="ORG5" s="551" t="s">
        <v>10759</v>
      </c>
      <c r="ORH5" s="551" t="s">
        <v>10760</v>
      </c>
      <c r="ORI5" s="551" t="s">
        <v>10761</v>
      </c>
      <c r="ORJ5" s="551" t="s">
        <v>10762</v>
      </c>
      <c r="ORK5" s="551" t="s">
        <v>10763</v>
      </c>
      <c r="ORL5" s="551" t="s">
        <v>10764</v>
      </c>
      <c r="ORM5" s="551" t="s">
        <v>10765</v>
      </c>
      <c r="ORN5" s="551" t="s">
        <v>10766</v>
      </c>
      <c r="ORO5" s="551" t="s">
        <v>10767</v>
      </c>
      <c r="ORP5" s="551" t="s">
        <v>10768</v>
      </c>
      <c r="ORQ5" s="551" t="s">
        <v>10769</v>
      </c>
      <c r="ORR5" s="551" t="s">
        <v>10770</v>
      </c>
      <c r="ORS5" s="551" t="s">
        <v>10771</v>
      </c>
      <c r="ORT5" s="551" t="s">
        <v>10772</v>
      </c>
      <c r="ORU5" s="551" t="s">
        <v>10773</v>
      </c>
      <c r="ORV5" s="551" t="s">
        <v>10774</v>
      </c>
      <c r="ORW5" s="551" t="s">
        <v>10775</v>
      </c>
      <c r="ORX5" s="551" t="s">
        <v>10776</v>
      </c>
      <c r="ORY5" s="551" t="s">
        <v>10777</v>
      </c>
      <c r="ORZ5" s="551" t="s">
        <v>10778</v>
      </c>
      <c r="OSA5" s="551" t="s">
        <v>10779</v>
      </c>
      <c r="OSB5" s="551" t="s">
        <v>10780</v>
      </c>
      <c r="OSC5" s="551" t="s">
        <v>10781</v>
      </c>
      <c r="OSD5" s="551" t="s">
        <v>10782</v>
      </c>
      <c r="OSE5" s="551" t="s">
        <v>10783</v>
      </c>
      <c r="OSF5" s="551" t="s">
        <v>10784</v>
      </c>
      <c r="OSG5" s="551" t="s">
        <v>10785</v>
      </c>
      <c r="OSH5" s="551" t="s">
        <v>10786</v>
      </c>
      <c r="OSI5" s="551" t="s">
        <v>10787</v>
      </c>
      <c r="OSJ5" s="551" t="s">
        <v>10788</v>
      </c>
      <c r="OSK5" s="551" t="s">
        <v>10789</v>
      </c>
      <c r="OSL5" s="551" t="s">
        <v>10790</v>
      </c>
      <c r="OSM5" s="551" t="s">
        <v>10791</v>
      </c>
      <c r="OSN5" s="551" t="s">
        <v>10792</v>
      </c>
      <c r="OSO5" s="551" t="s">
        <v>10793</v>
      </c>
      <c r="OSP5" s="551" t="s">
        <v>10794</v>
      </c>
      <c r="OSQ5" s="551" t="s">
        <v>10795</v>
      </c>
      <c r="OSR5" s="551" t="s">
        <v>10796</v>
      </c>
      <c r="OSS5" s="551" t="s">
        <v>10797</v>
      </c>
      <c r="OST5" s="551" t="s">
        <v>10798</v>
      </c>
      <c r="OSU5" s="551" t="s">
        <v>10799</v>
      </c>
      <c r="OSV5" s="551" t="s">
        <v>10800</v>
      </c>
      <c r="OSW5" s="551" t="s">
        <v>10801</v>
      </c>
      <c r="OSX5" s="551" t="s">
        <v>10802</v>
      </c>
      <c r="OSY5" s="551" t="s">
        <v>10803</v>
      </c>
      <c r="OSZ5" s="551" t="s">
        <v>10804</v>
      </c>
      <c r="OTA5" s="551" t="s">
        <v>10805</v>
      </c>
      <c r="OTB5" s="551" t="s">
        <v>10806</v>
      </c>
      <c r="OTC5" s="551" t="s">
        <v>10807</v>
      </c>
      <c r="OTD5" s="551" t="s">
        <v>10808</v>
      </c>
      <c r="OTE5" s="551" t="s">
        <v>10809</v>
      </c>
      <c r="OTF5" s="551" t="s">
        <v>10810</v>
      </c>
      <c r="OTG5" s="551" t="s">
        <v>10811</v>
      </c>
      <c r="OTH5" s="551" t="s">
        <v>10812</v>
      </c>
      <c r="OTI5" s="551" t="s">
        <v>10813</v>
      </c>
      <c r="OTJ5" s="551" t="s">
        <v>10814</v>
      </c>
      <c r="OTK5" s="551" t="s">
        <v>10815</v>
      </c>
      <c r="OTL5" s="551" t="s">
        <v>10816</v>
      </c>
      <c r="OTM5" s="551" t="s">
        <v>10817</v>
      </c>
      <c r="OTN5" s="551" t="s">
        <v>10818</v>
      </c>
      <c r="OTO5" s="551" t="s">
        <v>10819</v>
      </c>
      <c r="OTP5" s="551" t="s">
        <v>10820</v>
      </c>
      <c r="OTQ5" s="551" t="s">
        <v>10821</v>
      </c>
      <c r="OTR5" s="551" t="s">
        <v>10822</v>
      </c>
      <c r="OTS5" s="551" t="s">
        <v>10823</v>
      </c>
      <c r="OTT5" s="551" t="s">
        <v>10824</v>
      </c>
      <c r="OTU5" s="551" t="s">
        <v>10825</v>
      </c>
      <c r="OTV5" s="551" t="s">
        <v>10826</v>
      </c>
      <c r="OTW5" s="551" t="s">
        <v>10827</v>
      </c>
      <c r="OTX5" s="551" t="s">
        <v>10828</v>
      </c>
      <c r="OTY5" s="551" t="s">
        <v>10829</v>
      </c>
      <c r="OTZ5" s="551" t="s">
        <v>10830</v>
      </c>
      <c r="OUA5" s="551" t="s">
        <v>10831</v>
      </c>
      <c r="OUB5" s="551" t="s">
        <v>10832</v>
      </c>
      <c r="OUC5" s="551" t="s">
        <v>10833</v>
      </c>
      <c r="OUD5" s="551" t="s">
        <v>10834</v>
      </c>
      <c r="OUE5" s="551" t="s">
        <v>10835</v>
      </c>
      <c r="OUF5" s="551" t="s">
        <v>10836</v>
      </c>
      <c r="OUG5" s="551" t="s">
        <v>10837</v>
      </c>
      <c r="OUH5" s="551" t="s">
        <v>10838</v>
      </c>
      <c r="OUI5" s="551" t="s">
        <v>10839</v>
      </c>
      <c r="OUJ5" s="551" t="s">
        <v>10840</v>
      </c>
      <c r="OUK5" s="551" t="s">
        <v>10841</v>
      </c>
      <c r="OUL5" s="551" t="s">
        <v>10842</v>
      </c>
      <c r="OUM5" s="551" t="s">
        <v>10843</v>
      </c>
      <c r="OUN5" s="551" t="s">
        <v>10844</v>
      </c>
      <c r="OUO5" s="551" t="s">
        <v>10845</v>
      </c>
      <c r="OUP5" s="551" t="s">
        <v>10846</v>
      </c>
      <c r="OUQ5" s="551" t="s">
        <v>10847</v>
      </c>
      <c r="OUR5" s="551" t="s">
        <v>10848</v>
      </c>
      <c r="OUS5" s="551" t="s">
        <v>10849</v>
      </c>
      <c r="OUT5" s="551" t="s">
        <v>10850</v>
      </c>
      <c r="OUU5" s="551" t="s">
        <v>10851</v>
      </c>
      <c r="OUV5" s="551" t="s">
        <v>10852</v>
      </c>
      <c r="OUW5" s="551" t="s">
        <v>10853</v>
      </c>
      <c r="OUX5" s="551" t="s">
        <v>10854</v>
      </c>
      <c r="OUY5" s="551" t="s">
        <v>10855</v>
      </c>
      <c r="OUZ5" s="551" t="s">
        <v>10856</v>
      </c>
      <c r="OVA5" s="551" t="s">
        <v>10857</v>
      </c>
      <c r="OVB5" s="551" t="s">
        <v>10858</v>
      </c>
      <c r="OVC5" s="551" t="s">
        <v>10859</v>
      </c>
      <c r="OVD5" s="551" t="s">
        <v>10860</v>
      </c>
      <c r="OVE5" s="551" t="s">
        <v>10861</v>
      </c>
      <c r="OVF5" s="551" t="s">
        <v>10862</v>
      </c>
      <c r="OVG5" s="551" t="s">
        <v>10863</v>
      </c>
      <c r="OVH5" s="551" t="s">
        <v>10864</v>
      </c>
      <c r="OVI5" s="551" t="s">
        <v>10865</v>
      </c>
      <c r="OVJ5" s="551" t="s">
        <v>10866</v>
      </c>
      <c r="OVK5" s="551" t="s">
        <v>10867</v>
      </c>
      <c r="OVL5" s="551" t="s">
        <v>10868</v>
      </c>
      <c r="OVM5" s="551" t="s">
        <v>10869</v>
      </c>
      <c r="OVN5" s="551" t="s">
        <v>10870</v>
      </c>
      <c r="OVO5" s="551" t="s">
        <v>10871</v>
      </c>
      <c r="OVP5" s="551" t="s">
        <v>10872</v>
      </c>
      <c r="OVQ5" s="551" t="s">
        <v>10873</v>
      </c>
      <c r="OVR5" s="551" t="s">
        <v>10874</v>
      </c>
      <c r="OVS5" s="551" t="s">
        <v>10875</v>
      </c>
      <c r="OVT5" s="551" t="s">
        <v>10876</v>
      </c>
      <c r="OVU5" s="551" t="s">
        <v>10877</v>
      </c>
      <c r="OVV5" s="551" t="s">
        <v>10878</v>
      </c>
      <c r="OVW5" s="551" t="s">
        <v>10879</v>
      </c>
      <c r="OVX5" s="551" t="s">
        <v>10880</v>
      </c>
      <c r="OVY5" s="551" t="s">
        <v>10881</v>
      </c>
      <c r="OVZ5" s="551" t="s">
        <v>10882</v>
      </c>
      <c r="OWA5" s="551" t="s">
        <v>10883</v>
      </c>
      <c r="OWB5" s="551" t="s">
        <v>10884</v>
      </c>
      <c r="OWC5" s="551" t="s">
        <v>10885</v>
      </c>
      <c r="OWD5" s="551" t="s">
        <v>10886</v>
      </c>
      <c r="OWE5" s="551" t="s">
        <v>10887</v>
      </c>
      <c r="OWF5" s="551" t="s">
        <v>10888</v>
      </c>
      <c r="OWG5" s="551" t="s">
        <v>10889</v>
      </c>
      <c r="OWH5" s="551" t="s">
        <v>10890</v>
      </c>
      <c r="OWI5" s="551" t="s">
        <v>10891</v>
      </c>
      <c r="OWJ5" s="551" t="s">
        <v>10892</v>
      </c>
      <c r="OWK5" s="551" t="s">
        <v>10893</v>
      </c>
      <c r="OWL5" s="551" t="s">
        <v>10894</v>
      </c>
      <c r="OWM5" s="551" t="s">
        <v>10895</v>
      </c>
      <c r="OWN5" s="551" t="s">
        <v>10896</v>
      </c>
      <c r="OWO5" s="551" t="s">
        <v>10897</v>
      </c>
      <c r="OWP5" s="551" t="s">
        <v>10898</v>
      </c>
      <c r="OWQ5" s="551" t="s">
        <v>10899</v>
      </c>
      <c r="OWR5" s="551" t="s">
        <v>10900</v>
      </c>
      <c r="OWS5" s="551" t="s">
        <v>10901</v>
      </c>
      <c r="OWT5" s="551" t="s">
        <v>10902</v>
      </c>
      <c r="OWU5" s="551" t="s">
        <v>10903</v>
      </c>
      <c r="OWV5" s="551" t="s">
        <v>10904</v>
      </c>
      <c r="OWW5" s="551" t="s">
        <v>10905</v>
      </c>
      <c r="OWX5" s="551" t="s">
        <v>10906</v>
      </c>
      <c r="OWY5" s="551" t="s">
        <v>10907</v>
      </c>
      <c r="OWZ5" s="551" t="s">
        <v>10908</v>
      </c>
      <c r="OXA5" s="551" t="s">
        <v>10909</v>
      </c>
      <c r="OXB5" s="551" t="s">
        <v>10910</v>
      </c>
      <c r="OXC5" s="551" t="s">
        <v>10911</v>
      </c>
      <c r="OXD5" s="551" t="s">
        <v>10912</v>
      </c>
      <c r="OXE5" s="551" t="s">
        <v>10913</v>
      </c>
      <c r="OXF5" s="551" t="s">
        <v>10914</v>
      </c>
      <c r="OXG5" s="551" t="s">
        <v>10915</v>
      </c>
      <c r="OXH5" s="551" t="s">
        <v>10916</v>
      </c>
      <c r="OXI5" s="551" t="s">
        <v>10917</v>
      </c>
      <c r="OXJ5" s="551" t="s">
        <v>10918</v>
      </c>
      <c r="OXK5" s="551" t="s">
        <v>10919</v>
      </c>
      <c r="OXL5" s="551" t="s">
        <v>10920</v>
      </c>
      <c r="OXM5" s="551" t="s">
        <v>10921</v>
      </c>
      <c r="OXN5" s="551" t="s">
        <v>10922</v>
      </c>
      <c r="OXO5" s="551" t="s">
        <v>10923</v>
      </c>
      <c r="OXP5" s="551" t="s">
        <v>10924</v>
      </c>
      <c r="OXQ5" s="551" t="s">
        <v>10925</v>
      </c>
      <c r="OXR5" s="551" t="s">
        <v>10926</v>
      </c>
      <c r="OXS5" s="551" t="s">
        <v>10927</v>
      </c>
      <c r="OXT5" s="551" t="s">
        <v>10928</v>
      </c>
      <c r="OXU5" s="551" t="s">
        <v>10929</v>
      </c>
      <c r="OXV5" s="551" t="s">
        <v>10930</v>
      </c>
      <c r="OXW5" s="551" t="s">
        <v>10931</v>
      </c>
      <c r="OXX5" s="551" t="s">
        <v>10932</v>
      </c>
      <c r="OXY5" s="551" t="s">
        <v>10933</v>
      </c>
      <c r="OXZ5" s="551" t="s">
        <v>10934</v>
      </c>
      <c r="OYA5" s="551" t="s">
        <v>10935</v>
      </c>
      <c r="OYB5" s="551" t="s">
        <v>10936</v>
      </c>
      <c r="OYC5" s="551" t="s">
        <v>10937</v>
      </c>
      <c r="OYD5" s="551" t="s">
        <v>10938</v>
      </c>
      <c r="OYE5" s="551" t="s">
        <v>10939</v>
      </c>
      <c r="OYF5" s="551" t="s">
        <v>10940</v>
      </c>
      <c r="OYG5" s="551" t="s">
        <v>10941</v>
      </c>
      <c r="OYH5" s="551" t="s">
        <v>10942</v>
      </c>
      <c r="OYI5" s="551" t="s">
        <v>10943</v>
      </c>
      <c r="OYJ5" s="551" t="s">
        <v>10944</v>
      </c>
      <c r="OYK5" s="551" t="s">
        <v>10945</v>
      </c>
      <c r="OYL5" s="551" t="s">
        <v>10946</v>
      </c>
      <c r="OYM5" s="551" t="s">
        <v>10947</v>
      </c>
      <c r="OYN5" s="551" t="s">
        <v>10948</v>
      </c>
      <c r="OYO5" s="551" t="s">
        <v>10949</v>
      </c>
      <c r="OYP5" s="551" t="s">
        <v>10950</v>
      </c>
      <c r="OYQ5" s="551" t="s">
        <v>10951</v>
      </c>
      <c r="OYR5" s="551" t="s">
        <v>10952</v>
      </c>
      <c r="OYS5" s="551" t="s">
        <v>10953</v>
      </c>
      <c r="OYT5" s="551" t="s">
        <v>10954</v>
      </c>
      <c r="OYU5" s="551" t="s">
        <v>10955</v>
      </c>
      <c r="OYV5" s="551" t="s">
        <v>10956</v>
      </c>
      <c r="OYW5" s="551" t="s">
        <v>10957</v>
      </c>
      <c r="OYX5" s="551" t="s">
        <v>10958</v>
      </c>
      <c r="OYY5" s="551" t="s">
        <v>10959</v>
      </c>
      <c r="OYZ5" s="551" t="s">
        <v>10960</v>
      </c>
      <c r="OZA5" s="551" t="s">
        <v>10961</v>
      </c>
      <c r="OZB5" s="551" t="s">
        <v>10962</v>
      </c>
      <c r="OZC5" s="551" t="s">
        <v>10963</v>
      </c>
      <c r="OZD5" s="551" t="s">
        <v>10964</v>
      </c>
      <c r="OZE5" s="551" t="s">
        <v>10965</v>
      </c>
      <c r="OZF5" s="551" t="s">
        <v>10966</v>
      </c>
      <c r="OZG5" s="551" t="s">
        <v>10967</v>
      </c>
      <c r="OZH5" s="551" t="s">
        <v>10968</v>
      </c>
      <c r="OZI5" s="551" t="s">
        <v>10969</v>
      </c>
      <c r="OZJ5" s="551" t="s">
        <v>10970</v>
      </c>
      <c r="OZK5" s="551" t="s">
        <v>10971</v>
      </c>
      <c r="OZL5" s="551" t="s">
        <v>10972</v>
      </c>
      <c r="OZM5" s="551" t="s">
        <v>10973</v>
      </c>
      <c r="OZN5" s="551" t="s">
        <v>10974</v>
      </c>
      <c r="OZO5" s="551" t="s">
        <v>10975</v>
      </c>
      <c r="OZP5" s="551" t="s">
        <v>10976</v>
      </c>
      <c r="OZQ5" s="551" t="s">
        <v>10977</v>
      </c>
      <c r="OZR5" s="551" t="s">
        <v>10978</v>
      </c>
      <c r="OZS5" s="551" t="s">
        <v>10979</v>
      </c>
      <c r="OZT5" s="551" t="s">
        <v>10980</v>
      </c>
      <c r="OZU5" s="551" t="s">
        <v>10981</v>
      </c>
      <c r="OZV5" s="551" t="s">
        <v>10982</v>
      </c>
      <c r="OZW5" s="551" t="s">
        <v>10983</v>
      </c>
      <c r="OZX5" s="551" t="s">
        <v>10984</v>
      </c>
      <c r="OZY5" s="551" t="s">
        <v>10985</v>
      </c>
      <c r="OZZ5" s="551" t="s">
        <v>10986</v>
      </c>
      <c r="PAA5" s="551" t="s">
        <v>10987</v>
      </c>
      <c r="PAB5" s="551" t="s">
        <v>10988</v>
      </c>
      <c r="PAC5" s="551" t="s">
        <v>10989</v>
      </c>
      <c r="PAD5" s="551" t="s">
        <v>10990</v>
      </c>
      <c r="PAE5" s="551" t="s">
        <v>10991</v>
      </c>
      <c r="PAF5" s="551" t="s">
        <v>10992</v>
      </c>
      <c r="PAG5" s="551" t="s">
        <v>10993</v>
      </c>
      <c r="PAH5" s="551" t="s">
        <v>10994</v>
      </c>
      <c r="PAI5" s="551" t="s">
        <v>10995</v>
      </c>
      <c r="PAJ5" s="551" t="s">
        <v>10996</v>
      </c>
      <c r="PAK5" s="551" t="s">
        <v>10997</v>
      </c>
      <c r="PAL5" s="551" t="s">
        <v>10998</v>
      </c>
      <c r="PAM5" s="551" t="s">
        <v>10999</v>
      </c>
      <c r="PAN5" s="551" t="s">
        <v>11000</v>
      </c>
      <c r="PAO5" s="551" t="s">
        <v>11001</v>
      </c>
      <c r="PAP5" s="551" t="s">
        <v>11002</v>
      </c>
      <c r="PAQ5" s="551" t="s">
        <v>11003</v>
      </c>
      <c r="PAR5" s="551" t="s">
        <v>11004</v>
      </c>
      <c r="PAS5" s="551" t="s">
        <v>11005</v>
      </c>
      <c r="PAT5" s="551" t="s">
        <v>11006</v>
      </c>
      <c r="PAU5" s="551" t="s">
        <v>11007</v>
      </c>
      <c r="PAV5" s="551" t="s">
        <v>11008</v>
      </c>
      <c r="PAW5" s="551" t="s">
        <v>11009</v>
      </c>
      <c r="PAX5" s="551" t="s">
        <v>11010</v>
      </c>
      <c r="PAY5" s="551" t="s">
        <v>11011</v>
      </c>
      <c r="PAZ5" s="551" t="s">
        <v>11012</v>
      </c>
      <c r="PBA5" s="551" t="s">
        <v>11013</v>
      </c>
      <c r="PBB5" s="551" t="s">
        <v>11014</v>
      </c>
      <c r="PBC5" s="551" t="s">
        <v>11015</v>
      </c>
      <c r="PBD5" s="551" t="s">
        <v>11016</v>
      </c>
      <c r="PBE5" s="551" t="s">
        <v>11017</v>
      </c>
      <c r="PBF5" s="551" t="s">
        <v>11018</v>
      </c>
      <c r="PBG5" s="551" t="s">
        <v>11019</v>
      </c>
      <c r="PBH5" s="551" t="s">
        <v>11020</v>
      </c>
      <c r="PBI5" s="551" t="s">
        <v>11021</v>
      </c>
      <c r="PBJ5" s="551" t="s">
        <v>11022</v>
      </c>
      <c r="PBK5" s="551" t="s">
        <v>11023</v>
      </c>
      <c r="PBL5" s="551" t="s">
        <v>11024</v>
      </c>
      <c r="PBM5" s="551" t="s">
        <v>11025</v>
      </c>
      <c r="PBN5" s="551" t="s">
        <v>11026</v>
      </c>
      <c r="PBO5" s="551" t="s">
        <v>11027</v>
      </c>
      <c r="PBP5" s="551" t="s">
        <v>11028</v>
      </c>
      <c r="PBQ5" s="551" t="s">
        <v>11029</v>
      </c>
      <c r="PBR5" s="551" t="s">
        <v>11030</v>
      </c>
      <c r="PBS5" s="551" t="s">
        <v>11031</v>
      </c>
      <c r="PBT5" s="551" t="s">
        <v>11032</v>
      </c>
      <c r="PBU5" s="551" t="s">
        <v>11033</v>
      </c>
      <c r="PBV5" s="551" t="s">
        <v>11034</v>
      </c>
      <c r="PBW5" s="551" t="s">
        <v>11035</v>
      </c>
      <c r="PBX5" s="551" t="s">
        <v>11036</v>
      </c>
      <c r="PBY5" s="551" t="s">
        <v>11037</v>
      </c>
      <c r="PBZ5" s="551" t="s">
        <v>11038</v>
      </c>
      <c r="PCA5" s="551" t="s">
        <v>11039</v>
      </c>
      <c r="PCB5" s="551" t="s">
        <v>11040</v>
      </c>
      <c r="PCC5" s="551" t="s">
        <v>11041</v>
      </c>
      <c r="PCD5" s="551" t="s">
        <v>11042</v>
      </c>
      <c r="PCE5" s="551" t="s">
        <v>11043</v>
      </c>
      <c r="PCF5" s="551" t="s">
        <v>11044</v>
      </c>
      <c r="PCG5" s="551" t="s">
        <v>11045</v>
      </c>
      <c r="PCH5" s="551" t="s">
        <v>11046</v>
      </c>
      <c r="PCI5" s="551" t="s">
        <v>11047</v>
      </c>
      <c r="PCJ5" s="551" t="s">
        <v>11048</v>
      </c>
      <c r="PCK5" s="551" t="s">
        <v>11049</v>
      </c>
      <c r="PCL5" s="551" t="s">
        <v>11050</v>
      </c>
      <c r="PCM5" s="551" t="s">
        <v>11051</v>
      </c>
      <c r="PCN5" s="551" t="s">
        <v>11052</v>
      </c>
      <c r="PCO5" s="551" t="s">
        <v>11053</v>
      </c>
      <c r="PCP5" s="551" t="s">
        <v>11054</v>
      </c>
      <c r="PCQ5" s="551" t="s">
        <v>11055</v>
      </c>
      <c r="PCR5" s="551" t="s">
        <v>11056</v>
      </c>
      <c r="PCS5" s="551" t="s">
        <v>11057</v>
      </c>
      <c r="PCT5" s="551" t="s">
        <v>11058</v>
      </c>
      <c r="PCU5" s="551" t="s">
        <v>11059</v>
      </c>
      <c r="PCV5" s="551" t="s">
        <v>11060</v>
      </c>
      <c r="PCW5" s="551" t="s">
        <v>11061</v>
      </c>
      <c r="PCX5" s="551" t="s">
        <v>11062</v>
      </c>
      <c r="PCY5" s="551" t="s">
        <v>11063</v>
      </c>
      <c r="PCZ5" s="551" t="s">
        <v>11064</v>
      </c>
      <c r="PDA5" s="551" t="s">
        <v>11065</v>
      </c>
      <c r="PDB5" s="551" t="s">
        <v>11066</v>
      </c>
      <c r="PDC5" s="551" t="s">
        <v>11067</v>
      </c>
      <c r="PDD5" s="551" t="s">
        <v>11068</v>
      </c>
      <c r="PDE5" s="551" t="s">
        <v>11069</v>
      </c>
      <c r="PDF5" s="551" t="s">
        <v>11070</v>
      </c>
      <c r="PDG5" s="551" t="s">
        <v>11071</v>
      </c>
      <c r="PDH5" s="551" t="s">
        <v>11072</v>
      </c>
      <c r="PDI5" s="551" t="s">
        <v>11073</v>
      </c>
      <c r="PDJ5" s="551" t="s">
        <v>11074</v>
      </c>
      <c r="PDK5" s="551" t="s">
        <v>11075</v>
      </c>
      <c r="PDL5" s="551" t="s">
        <v>11076</v>
      </c>
      <c r="PDM5" s="551" t="s">
        <v>11077</v>
      </c>
      <c r="PDN5" s="551" t="s">
        <v>11078</v>
      </c>
      <c r="PDO5" s="551" t="s">
        <v>11079</v>
      </c>
      <c r="PDP5" s="551" t="s">
        <v>11080</v>
      </c>
      <c r="PDQ5" s="551" t="s">
        <v>11081</v>
      </c>
      <c r="PDR5" s="551" t="s">
        <v>11082</v>
      </c>
      <c r="PDS5" s="551" t="s">
        <v>11083</v>
      </c>
      <c r="PDT5" s="551" t="s">
        <v>11084</v>
      </c>
      <c r="PDU5" s="551" t="s">
        <v>11085</v>
      </c>
      <c r="PDV5" s="551" t="s">
        <v>11086</v>
      </c>
      <c r="PDW5" s="551" t="s">
        <v>11087</v>
      </c>
      <c r="PDX5" s="551" t="s">
        <v>11088</v>
      </c>
      <c r="PDY5" s="551" t="s">
        <v>11089</v>
      </c>
      <c r="PDZ5" s="551" t="s">
        <v>11090</v>
      </c>
      <c r="PEA5" s="551" t="s">
        <v>11091</v>
      </c>
      <c r="PEB5" s="551" t="s">
        <v>11092</v>
      </c>
      <c r="PEC5" s="551" t="s">
        <v>11093</v>
      </c>
      <c r="PED5" s="551" t="s">
        <v>11094</v>
      </c>
      <c r="PEE5" s="551" t="s">
        <v>11095</v>
      </c>
      <c r="PEF5" s="551" t="s">
        <v>11096</v>
      </c>
      <c r="PEG5" s="551" t="s">
        <v>11097</v>
      </c>
      <c r="PEH5" s="551" t="s">
        <v>11098</v>
      </c>
      <c r="PEI5" s="551" t="s">
        <v>11099</v>
      </c>
      <c r="PEJ5" s="551" t="s">
        <v>11100</v>
      </c>
      <c r="PEK5" s="551" t="s">
        <v>11101</v>
      </c>
      <c r="PEL5" s="551" t="s">
        <v>11102</v>
      </c>
      <c r="PEM5" s="551" t="s">
        <v>11103</v>
      </c>
      <c r="PEN5" s="551" t="s">
        <v>11104</v>
      </c>
      <c r="PEO5" s="551" t="s">
        <v>11105</v>
      </c>
      <c r="PEP5" s="551" t="s">
        <v>11106</v>
      </c>
      <c r="PEQ5" s="551" t="s">
        <v>11107</v>
      </c>
      <c r="PER5" s="551" t="s">
        <v>11108</v>
      </c>
      <c r="PES5" s="551" t="s">
        <v>11109</v>
      </c>
      <c r="PET5" s="551" t="s">
        <v>11110</v>
      </c>
      <c r="PEU5" s="551" t="s">
        <v>11111</v>
      </c>
      <c r="PEV5" s="551" t="s">
        <v>11112</v>
      </c>
      <c r="PEW5" s="551" t="s">
        <v>11113</v>
      </c>
      <c r="PEX5" s="551" t="s">
        <v>11114</v>
      </c>
      <c r="PEY5" s="551" t="s">
        <v>11115</v>
      </c>
      <c r="PEZ5" s="551" t="s">
        <v>11116</v>
      </c>
      <c r="PFA5" s="551" t="s">
        <v>11117</v>
      </c>
      <c r="PFB5" s="551" t="s">
        <v>11118</v>
      </c>
      <c r="PFC5" s="551" t="s">
        <v>11119</v>
      </c>
      <c r="PFD5" s="551" t="s">
        <v>11120</v>
      </c>
      <c r="PFE5" s="551" t="s">
        <v>11121</v>
      </c>
      <c r="PFF5" s="551" t="s">
        <v>11122</v>
      </c>
      <c r="PFG5" s="551" t="s">
        <v>11123</v>
      </c>
      <c r="PFH5" s="551" t="s">
        <v>11124</v>
      </c>
      <c r="PFI5" s="551" t="s">
        <v>11125</v>
      </c>
      <c r="PFJ5" s="551" t="s">
        <v>11126</v>
      </c>
      <c r="PFK5" s="551" t="s">
        <v>11127</v>
      </c>
      <c r="PFL5" s="551" t="s">
        <v>11128</v>
      </c>
      <c r="PFM5" s="551" t="s">
        <v>11129</v>
      </c>
      <c r="PFN5" s="551" t="s">
        <v>11130</v>
      </c>
      <c r="PFO5" s="551" t="s">
        <v>11131</v>
      </c>
      <c r="PFP5" s="551" t="s">
        <v>11132</v>
      </c>
      <c r="PFQ5" s="551" t="s">
        <v>11133</v>
      </c>
      <c r="PFR5" s="551" t="s">
        <v>11134</v>
      </c>
      <c r="PFS5" s="551" t="s">
        <v>11135</v>
      </c>
      <c r="PFT5" s="551" t="s">
        <v>11136</v>
      </c>
      <c r="PFU5" s="551" t="s">
        <v>11137</v>
      </c>
      <c r="PFV5" s="551" t="s">
        <v>11138</v>
      </c>
      <c r="PFW5" s="551" t="s">
        <v>11139</v>
      </c>
      <c r="PFX5" s="551" t="s">
        <v>11140</v>
      </c>
      <c r="PFY5" s="551" t="s">
        <v>11141</v>
      </c>
      <c r="PFZ5" s="551" t="s">
        <v>11142</v>
      </c>
      <c r="PGA5" s="551" t="s">
        <v>11143</v>
      </c>
      <c r="PGB5" s="551" t="s">
        <v>11144</v>
      </c>
      <c r="PGC5" s="551" t="s">
        <v>11145</v>
      </c>
      <c r="PGD5" s="551" t="s">
        <v>11146</v>
      </c>
      <c r="PGE5" s="551" t="s">
        <v>11147</v>
      </c>
      <c r="PGF5" s="551" t="s">
        <v>11148</v>
      </c>
      <c r="PGG5" s="551" t="s">
        <v>11149</v>
      </c>
      <c r="PGH5" s="551" t="s">
        <v>11150</v>
      </c>
      <c r="PGI5" s="551" t="s">
        <v>11151</v>
      </c>
      <c r="PGJ5" s="551" t="s">
        <v>11152</v>
      </c>
      <c r="PGK5" s="551" t="s">
        <v>11153</v>
      </c>
      <c r="PGL5" s="551" t="s">
        <v>11154</v>
      </c>
      <c r="PGM5" s="551" t="s">
        <v>11155</v>
      </c>
      <c r="PGN5" s="551" t="s">
        <v>11156</v>
      </c>
      <c r="PGO5" s="551" t="s">
        <v>11157</v>
      </c>
      <c r="PGP5" s="551" t="s">
        <v>11158</v>
      </c>
      <c r="PGQ5" s="551" t="s">
        <v>11159</v>
      </c>
      <c r="PGR5" s="551" t="s">
        <v>11160</v>
      </c>
      <c r="PGS5" s="551" t="s">
        <v>11161</v>
      </c>
      <c r="PGT5" s="551" t="s">
        <v>11162</v>
      </c>
      <c r="PGU5" s="551" t="s">
        <v>11163</v>
      </c>
      <c r="PGV5" s="551" t="s">
        <v>11164</v>
      </c>
      <c r="PGW5" s="551" t="s">
        <v>11165</v>
      </c>
      <c r="PGX5" s="551" t="s">
        <v>11166</v>
      </c>
      <c r="PGY5" s="551" t="s">
        <v>11167</v>
      </c>
      <c r="PGZ5" s="551" t="s">
        <v>11168</v>
      </c>
      <c r="PHA5" s="551" t="s">
        <v>11169</v>
      </c>
      <c r="PHB5" s="551" t="s">
        <v>11170</v>
      </c>
      <c r="PHC5" s="551" t="s">
        <v>11171</v>
      </c>
      <c r="PHD5" s="551" t="s">
        <v>11172</v>
      </c>
      <c r="PHE5" s="551" t="s">
        <v>11173</v>
      </c>
      <c r="PHF5" s="551" t="s">
        <v>11174</v>
      </c>
      <c r="PHG5" s="551" t="s">
        <v>11175</v>
      </c>
      <c r="PHH5" s="551" t="s">
        <v>11176</v>
      </c>
      <c r="PHI5" s="551" t="s">
        <v>11177</v>
      </c>
      <c r="PHJ5" s="551" t="s">
        <v>11178</v>
      </c>
      <c r="PHK5" s="551" t="s">
        <v>11179</v>
      </c>
      <c r="PHL5" s="551" t="s">
        <v>11180</v>
      </c>
      <c r="PHM5" s="551" t="s">
        <v>11181</v>
      </c>
      <c r="PHN5" s="551" t="s">
        <v>11182</v>
      </c>
      <c r="PHO5" s="551" t="s">
        <v>11183</v>
      </c>
      <c r="PHP5" s="551" t="s">
        <v>11184</v>
      </c>
      <c r="PHQ5" s="551" t="s">
        <v>11185</v>
      </c>
      <c r="PHR5" s="551" t="s">
        <v>11186</v>
      </c>
      <c r="PHS5" s="551" t="s">
        <v>11187</v>
      </c>
      <c r="PHT5" s="551" t="s">
        <v>11188</v>
      </c>
      <c r="PHU5" s="551" t="s">
        <v>11189</v>
      </c>
      <c r="PHV5" s="551" t="s">
        <v>11190</v>
      </c>
      <c r="PHW5" s="551" t="s">
        <v>11191</v>
      </c>
      <c r="PHX5" s="551" t="s">
        <v>11192</v>
      </c>
      <c r="PHY5" s="551" t="s">
        <v>11193</v>
      </c>
      <c r="PHZ5" s="551" t="s">
        <v>11194</v>
      </c>
      <c r="PIA5" s="551" t="s">
        <v>11195</v>
      </c>
      <c r="PIB5" s="551" t="s">
        <v>11196</v>
      </c>
      <c r="PIC5" s="551" t="s">
        <v>11197</v>
      </c>
      <c r="PID5" s="551" t="s">
        <v>11198</v>
      </c>
      <c r="PIE5" s="551" t="s">
        <v>11199</v>
      </c>
      <c r="PIF5" s="551" t="s">
        <v>11200</v>
      </c>
      <c r="PIG5" s="551" t="s">
        <v>11201</v>
      </c>
      <c r="PIH5" s="551" t="s">
        <v>11202</v>
      </c>
      <c r="PII5" s="551" t="s">
        <v>11203</v>
      </c>
      <c r="PIJ5" s="551" t="s">
        <v>11204</v>
      </c>
      <c r="PIK5" s="551" t="s">
        <v>11205</v>
      </c>
      <c r="PIL5" s="551" t="s">
        <v>11206</v>
      </c>
      <c r="PIM5" s="551" t="s">
        <v>11207</v>
      </c>
      <c r="PIN5" s="551" t="s">
        <v>11208</v>
      </c>
      <c r="PIO5" s="551" t="s">
        <v>11209</v>
      </c>
      <c r="PIP5" s="551" t="s">
        <v>11210</v>
      </c>
      <c r="PIQ5" s="551" t="s">
        <v>11211</v>
      </c>
      <c r="PIR5" s="551" t="s">
        <v>11212</v>
      </c>
      <c r="PIS5" s="551" t="s">
        <v>11213</v>
      </c>
      <c r="PIT5" s="551" t="s">
        <v>11214</v>
      </c>
      <c r="PIU5" s="551" t="s">
        <v>11215</v>
      </c>
      <c r="PIV5" s="551" t="s">
        <v>11216</v>
      </c>
      <c r="PIW5" s="551" t="s">
        <v>11217</v>
      </c>
      <c r="PIX5" s="551" t="s">
        <v>11218</v>
      </c>
      <c r="PIY5" s="551" t="s">
        <v>11219</v>
      </c>
      <c r="PIZ5" s="551" t="s">
        <v>11220</v>
      </c>
      <c r="PJA5" s="551" t="s">
        <v>11221</v>
      </c>
      <c r="PJB5" s="551" t="s">
        <v>11222</v>
      </c>
      <c r="PJC5" s="551" t="s">
        <v>11223</v>
      </c>
      <c r="PJD5" s="551" t="s">
        <v>11224</v>
      </c>
      <c r="PJE5" s="551" t="s">
        <v>11225</v>
      </c>
      <c r="PJF5" s="551" t="s">
        <v>11226</v>
      </c>
      <c r="PJG5" s="551" t="s">
        <v>11227</v>
      </c>
      <c r="PJH5" s="551" t="s">
        <v>11228</v>
      </c>
      <c r="PJI5" s="551" t="s">
        <v>11229</v>
      </c>
      <c r="PJJ5" s="551" t="s">
        <v>11230</v>
      </c>
      <c r="PJK5" s="551" t="s">
        <v>11231</v>
      </c>
      <c r="PJL5" s="551" t="s">
        <v>11232</v>
      </c>
      <c r="PJM5" s="551" t="s">
        <v>11233</v>
      </c>
      <c r="PJN5" s="551" t="s">
        <v>11234</v>
      </c>
      <c r="PJO5" s="551" t="s">
        <v>11235</v>
      </c>
      <c r="PJP5" s="551" t="s">
        <v>11236</v>
      </c>
      <c r="PJQ5" s="551" t="s">
        <v>11237</v>
      </c>
      <c r="PJR5" s="551" t="s">
        <v>11238</v>
      </c>
      <c r="PJS5" s="551" t="s">
        <v>11239</v>
      </c>
      <c r="PJT5" s="551" t="s">
        <v>11240</v>
      </c>
      <c r="PJU5" s="551" t="s">
        <v>11241</v>
      </c>
      <c r="PJV5" s="551" t="s">
        <v>11242</v>
      </c>
      <c r="PJW5" s="551" t="s">
        <v>11243</v>
      </c>
      <c r="PJX5" s="551" t="s">
        <v>11244</v>
      </c>
      <c r="PJY5" s="551" t="s">
        <v>11245</v>
      </c>
      <c r="PJZ5" s="551" t="s">
        <v>11246</v>
      </c>
      <c r="PKA5" s="551" t="s">
        <v>11247</v>
      </c>
      <c r="PKB5" s="551" t="s">
        <v>11248</v>
      </c>
      <c r="PKC5" s="551" t="s">
        <v>11249</v>
      </c>
      <c r="PKD5" s="551" t="s">
        <v>11250</v>
      </c>
      <c r="PKE5" s="551" t="s">
        <v>11251</v>
      </c>
      <c r="PKF5" s="551" t="s">
        <v>11252</v>
      </c>
      <c r="PKG5" s="551" t="s">
        <v>11253</v>
      </c>
      <c r="PKH5" s="551" t="s">
        <v>11254</v>
      </c>
      <c r="PKI5" s="551" t="s">
        <v>11255</v>
      </c>
      <c r="PKJ5" s="551" t="s">
        <v>11256</v>
      </c>
      <c r="PKK5" s="551" t="s">
        <v>11257</v>
      </c>
      <c r="PKL5" s="551" t="s">
        <v>11258</v>
      </c>
      <c r="PKM5" s="551" t="s">
        <v>11259</v>
      </c>
      <c r="PKN5" s="551" t="s">
        <v>11260</v>
      </c>
      <c r="PKO5" s="551" t="s">
        <v>11261</v>
      </c>
      <c r="PKP5" s="551" t="s">
        <v>11262</v>
      </c>
      <c r="PKQ5" s="551" t="s">
        <v>11263</v>
      </c>
      <c r="PKR5" s="551" t="s">
        <v>11264</v>
      </c>
      <c r="PKS5" s="551" t="s">
        <v>11265</v>
      </c>
      <c r="PKT5" s="551" t="s">
        <v>11266</v>
      </c>
      <c r="PKU5" s="551" t="s">
        <v>11267</v>
      </c>
      <c r="PKV5" s="551" t="s">
        <v>11268</v>
      </c>
      <c r="PKW5" s="551" t="s">
        <v>11269</v>
      </c>
      <c r="PKX5" s="551" t="s">
        <v>11270</v>
      </c>
      <c r="PKY5" s="551" t="s">
        <v>11271</v>
      </c>
      <c r="PKZ5" s="551" t="s">
        <v>11272</v>
      </c>
      <c r="PLA5" s="551" t="s">
        <v>11273</v>
      </c>
      <c r="PLB5" s="551" t="s">
        <v>11274</v>
      </c>
      <c r="PLC5" s="551" t="s">
        <v>11275</v>
      </c>
      <c r="PLD5" s="551" t="s">
        <v>11276</v>
      </c>
      <c r="PLE5" s="551" t="s">
        <v>11277</v>
      </c>
      <c r="PLF5" s="551" t="s">
        <v>11278</v>
      </c>
      <c r="PLG5" s="551" t="s">
        <v>11279</v>
      </c>
      <c r="PLH5" s="551" t="s">
        <v>11280</v>
      </c>
      <c r="PLI5" s="551" t="s">
        <v>11281</v>
      </c>
      <c r="PLJ5" s="551" t="s">
        <v>11282</v>
      </c>
      <c r="PLK5" s="551" t="s">
        <v>11283</v>
      </c>
      <c r="PLL5" s="551" t="s">
        <v>11284</v>
      </c>
      <c r="PLM5" s="551" t="s">
        <v>11285</v>
      </c>
      <c r="PLN5" s="551" t="s">
        <v>11286</v>
      </c>
      <c r="PLO5" s="551" t="s">
        <v>11287</v>
      </c>
      <c r="PLP5" s="551" t="s">
        <v>11288</v>
      </c>
      <c r="PLQ5" s="551" t="s">
        <v>11289</v>
      </c>
      <c r="PLR5" s="551" t="s">
        <v>11290</v>
      </c>
      <c r="PLS5" s="551" t="s">
        <v>11291</v>
      </c>
      <c r="PLT5" s="551" t="s">
        <v>11292</v>
      </c>
      <c r="PLU5" s="551" t="s">
        <v>11293</v>
      </c>
      <c r="PLV5" s="551" t="s">
        <v>11294</v>
      </c>
      <c r="PLW5" s="551" t="s">
        <v>11295</v>
      </c>
      <c r="PLX5" s="551" t="s">
        <v>11296</v>
      </c>
      <c r="PLY5" s="551" t="s">
        <v>11297</v>
      </c>
      <c r="PLZ5" s="551" t="s">
        <v>11298</v>
      </c>
      <c r="PMA5" s="551" t="s">
        <v>11299</v>
      </c>
      <c r="PMB5" s="551" t="s">
        <v>11300</v>
      </c>
      <c r="PMC5" s="551" t="s">
        <v>11301</v>
      </c>
      <c r="PMD5" s="551" t="s">
        <v>11302</v>
      </c>
      <c r="PME5" s="551" t="s">
        <v>11303</v>
      </c>
      <c r="PMF5" s="551" t="s">
        <v>11304</v>
      </c>
      <c r="PMG5" s="551" t="s">
        <v>11305</v>
      </c>
      <c r="PMH5" s="551" t="s">
        <v>11306</v>
      </c>
      <c r="PMI5" s="551" t="s">
        <v>11307</v>
      </c>
      <c r="PMJ5" s="551" t="s">
        <v>11308</v>
      </c>
      <c r="PMK5" s="551" t="s">
        <v>11309</v>
      </c>
      <c r="PML5" s="551" t="s">
        <v>11310</v>
      </c>
      <c r="PMM5" s="551" t="s">
        <v>11311</v>
      </c>
      <c r="PMN5" s="551" t="s">
        <v>11312</v>
      </c>
      <c r="PMO5" s="551" t="s">
        <v>11313</v>
      </c>
      <c r="PMP5" s="551" t="s">
        <v>11314</v>
      </c>
      <c r="PMQ5" s="551" t="s">
        <v>11315</v>
      </c>
      <c r="PMR5" s="551" t="s">
        <v>11316</v>
      </c>
      <c r="PMS5" s="551" t="s">
        <v>11317</v>
      </c>
      <c r="PMT5" s="551" t="s">
        <v>11318</v>
      </c>
      <c r="PMU5" s="551" t="s">
        <v>11319</v>
      </c>
      <c r="PMV5" s="551" t="s">
        <v>11320</v>
      </c>
      <c r="PMW5" s="551" t="s">
        <v>11321</v>
      </c>
      <c r="PMX5" s="551" t="s">
        <v>11322</v>
      </c>
      <c r="PMY5" s="551" t="s">
        <v>11323</v>
      </c>
      <c r="PMZ5" s="551" t="s">
        <v>11324</v>
      </c>
      <c r="PNA5" s="551" t="s">
        <v>11325</v>
      </c>
      <c r="PNB5" s="551" t="s">
        <v>11326</v>
      </c>
      <c r="PNC5" s="551" t="s">
        <v>11327</v>
      </c>
      <c r="PND5" s="551" t="s">
        <v>11328</v>
      </c>
      <c r="PNE5" s="551" t="s">
        <v>11329</v>
      </c>
      <c r="PNF5" s="551" t="s">
        <v>11330</v>
      </c>
      <c r="PNG5" s="551" t="s">
        <v>11331</v>
      </c>
      <c r="PNH5" s="551" t="s">
        <v>11332</v>
      </c>
      <c r="PNI5" s="551" t="s">
        <v>11333</v>
      </c>
      <c r="PNJ5" s="551" t="s">
        <v>11334</v>
      </c>
      <c r="PNK5" s="551" t="s">
        <v>11335</v>
      </c>
      <c r="PNL5" s="551" t="s">
        <v>11336</v>
      </c>
      <c r="PNM5" s="551" t="s">
        <v>11337</v>
      </c>
      <c r="PNN5" s="551" t="s">
        <v>11338</v>
      </c>
      <c r="PNO5" s="551" t="s">
        <v>11339</v>
      </c>
      <c r="PNP5" s="551" t="s">
        <v>11340</v>
      </c>
      <c r="PNQ5" s="551" t="s">
        <v>11341</v>
      </c>
      <c r="PNR5" s="551" t="s">
        <v>11342</v>
      </c>
      <c r="PNS5" s="551" t="s">
        <v>11343</v>
      </c>
      <c r="PNT5" s="551" t="s">
        <v>11344</v>
      </c>
      <c r="PNU5" s="551" t="s">
        <v>11345</v>
      </c>
      <c r="PNV5" s="551" t="s">
        <v>11346</v>
      </c>
      <c r="PNW5" s="551" t="s">
        <v>11347</v>
      </c>
      <c r="PNX5" s="551" t="s">
        <v>11348</v>
      </c>
      <c r="PNY5" s="551" t="s">
        <v>11349</v>
      </c>
      <c r="PNZ5" s="551" t="s">
        <v>11350</v>
      </c>
      <c r="POA5" s="551" t="s">
        <v>11351</v>
      </c>
      <c r="POB5" s="551" t="s">
        <v>11352</v>
      </c>
      <c r="POC5" s="551" t="s">
        <v>11353</v>
      </c>
      <c r="POD5" s="551" t="s">
        <v>11354</v>
      </c>
      <c r="POE5" s="551" t="s">
        <v>11355</v>
      </c>
      <c r="POF5" s="551" t="s">
        <v>11356</v>
      </c>
      <c r="POG5" s="551" t="s">
        <v>11357</v>
      </c>
      <c r="POH5" s="551" t="s">
        <v>11358</v>
      </c>
      <c r="POI5" s="551" t="s">
        <v>11359</v>
      </c>
      <c r="POJ5" s="551" t="s">
        <v>11360</v>
      </c>
      <c r="POK5" s="551" t="s">
        <v>11361</v>
      </c>
      <c r="POL5" s="551" t="s">
        <v>11362</v>
      </c>
      <c r="POM5" s="551" t="s">
        <v>11363</v>
      </c>
      <c r="PON5" s="551" t="s">
        <v>11364</v>
      </c>
      <c r="POO5" s="551" t="s">
        <v>11365</v>
      </c>
      <c r="POP5" s="551" t="s">
        <v>11366</v>
      </c>
      <c r="POQ5" s="551" t="s">
        <v>11367</v>
      </c>
      <c r="POR5" s="551" t="s">
        <v>11368</v>
      </c>
      <c r="POS5" s="551" t="s">
        <v>11369</v>
      </c>
      <c r="POT5" s="551" t="s">
        <v>11370</v>
      </c>
      <c r="POU5" s="551" t="s">
        <v>11371</v>
      </c>
      <c r="POV5" s="551" t="s">
        <v>11372</v>
      </c>
      <c r="POW5" s="551" t="s">
        <v>11373</v>
      </c>
      <c r="POX5" s="551" t="s">
        <v>11374</v>
      </c>
      <c r="POY5" s="551" t="s">
        <v>11375</v>
      </c>
      <c r="POZ5" s="551" t="s">
        <v>11376</v>
      </c>
      <c r="PPA5" s="551" t="s">
        <v>11377</v>
      </c>
      <c r="PPB5" s="551" t="s">
        <v>11378</v>
      </c>
      <c r="PPC5" s="551" t="s">
        <v>11379</v>
      </c>
      <c r="PPD5" s="551" t="s">
        <v>11380</v>
      </c>
      <c r="PPE5" s="551" t="s">
        <v>11381</v>
      </c>
      <c r="PPF5" s="551" t="s">
        <v>11382</v>
      </c>
      <c r="PPG5" s="551" t="s">
        <v>11383</v>
      </c>
      <c r="PPH5" s="551" t="s">
        <v>11384</v>
      </c>
      <c r="PPI5" s="551" t="s">
        <v>11385</v>
      </c>
      <c r="PPJ5" s="551" t="s">
        <v>11386</v>
      </c>
      <c r="PPK5" s="551" t="s">
        <v>11387</v>
      </c>
      <c r="PPL5" s="551" t="s">
        <v>11388</v>
      </c>
      <c r="PPM5" s="551" t="s">
        <v>11389</v>
      </c>
      <c r="PPN5" s="551" t="s">
        <v>11390</v>
      </c>
      <c r="PPO5" s="551" t="s">
        <v>11391</v>
      </c>
      <c r="PPP5" s="551" t="s">
        <v>11392</v>
      </c>
      <c r="PPQ5" s="551" t="s">
        <v>11393</v>
      </c>
      <c r="PPR5" s="551" t="s">
        <v>11394</v>
      </c>
      <c r="PPS5" s="551" t="s">
        <v>11395</v>
      </c>
      <c r="PPT5" s="551" t="s">
        <v>11396</v>
      </c>
      <c r="PPU5" s="551" t="s">
        <v>11397</v>
      </c>
      <c r="PPV5" s="551" t="s">
        <v>11398</v>
      </c>
      <c r="PPW5" s="551" t="s">
        <v>11399</v>
      </c>
      <c r="PPX5" s="551" t="s">
        <v>11400</v>
      </c>
      <c r="PPY5" s="551" t="s">
        <v>11401</v>
      </c>
      <c r="PPZ5" s="551" t="s">
        <v>11402</v>
      </c>
      <c r="PQA5" s="551" t="s">
        <v>11403</v>
      </c>
      <c r="PQB5" s="551" t="s">
        <v>11404</v>
      </c>
      <c r="PQC5" s="551" t="s">
        <v>11405</v>
      </c>
      <c r="PQD5" s="551" t="s">
        <v>11406</v>
      </c>
      <c r="PQE5" s="551" t="s">
        <v>11407</v>
      </c>
      <c r="PQF5" s="551" t="s">
        <v>11408</v>
      </c>
      <c r="PQG5" s="551" t="s">
        <v>11409</v>
      </c>
      <c r="PQH5" s="551" t="s">
        <v>11410</v>
      </c>
      <c r="PQI5" s="551" t="s">
        <v>11411</v>
      </c>
      <c r="PQJ5" s="551" t="s">
        <v>11412</v>
      </c>
      <c r="PQK5" s="551" t="s">
        <v>11413</v>
      </c>
      <c r="PQL5" s="551" t="s">
        <v>11414</v>
      </c>
      <c r="PQM5" s="551" t="s">
        <v>11415</v>
      </c>
      <c r="PQN5" s="551" t="s">
        <v>11416</v>
      </c>
      <c r="PQO5" s="551" t="s">
        <v>11417</v>
      </c>
      <c r="PQP5" s="551" t="s">
        <v>11418</v>
      </c>
      <c r="PQQ5" s="551" t="s">
        <v>11419</v>
      </c>
      <c r="PQR5" s="551" t="s">
        <v>11420</v>
      </c>
      <c r="PQS5" s="551" t="s">
        <v>11421</v>
      </c>
      <c r="PQT5" s="551" t="s">
        <v>11422</v>
      </c>
      <c r="PQU5" s="551" t="s">
        <v>11423</v>
      </c>
      <c r="PQV5" s="551" t="s">
        <v>11424</v>
      </c>
      <c r="PQW5" s="551" t="s">
        <v>11425</v>
      </c>
      <c r="PQX5" s="551" t="s">
        <v>11426</v>
      </c>
      <c r="PQY5" s="551" t="s">
        <v>11427</v>
      </c>
      <c r="PQZ5" s="551" t="s">
        <v>11428</v>
      </c>
      <c r="PRA5" s="551" t="s">
        <v>11429</v>
      </c>
      <c r="PRB5" s="551" t="s">
        <v>11430</v>
      </c>
      <c r="PRC5" s="551" t="s">
        <v>11431</v>
      </c>
      <c r="PRD5" s="551" t="s">
        <v>11432</v>
      </c>
      <c r="PRE5" s="551" t="s">
        <v>11433</v>
      </c>
      <c r="PRF5" s="551" t="s">
        <v>11434</v>
      </c>
      <c r="PRG5" s="551" t="s">
        <v>11435</v>
      </c>
      <c r="PRH5" s="551" t="s">
        <v>11436</v>
      </c>
      <c r="PRI5" s="551" t="s">
        <v>11437</v>
      </c>
      <c r="PRJ5" s="551" t="s">
        <v>11438</v>
      </c>
      <c r="PRK5" s="551" t="s">
        <v>11439</v>
      </c>
      <c r="PRL5" s="551" t="s">
        <v>11440</v>
      </c>
      <c r="PRM5" s="551" t="s">
        <v>11441</v>
      </c>
      <c r="PRN5" s="551" t="s">
        <v>11442</v>
      </c>
      <c r="PRO5" s="551" t="s">
        <v>11443</v>
      </c>
      <c r="PRP5" s="551" t="s">
        <v>11444</v>
      </c>
      <c r="PRQ5" s="551" t="s">
        <v>11445</v>
      </c>
      <c r="PRR5" s="551" t="s">
        <v>11446</v>
      </c>
      <c r="PRS5" s="551" t="s">
        <v>11447</v>
      </c>
      <c r="PRT5" s="551" t="s">
        <v>11448</v>
      </c>
      <c r="PRU5" s="551" t="s">
        <v>11449</v>
      </c>
      <c r="PRV5" s="551" t="s">
        <v>11450</v>
      </c>
      <c r="PRW5" s="551" t="s">
        <v>11451</v>
      </c>
      <c r="PRX5" s="551" t="s">
        <v>11452</v>
      </c>
      <c r="PRY5" s="551" t="s">
        <v>11453</v>
      </c>
      <c r="PRZ5" s="551" t="s">
        <v>11454</v>
      </c>
      <c r="PSA5" s="551" t="s">
        <v>11455</v>
      </c>
      <c r="PSB5" s="551" t="s">
        <v>11456</v>
      </c>
      <c r="PSC5" s="551" t="s">
        <v>11457</v>
      </c>
      <c r="PSD5" s="551" t="s">
        <v>11458</v>
      </c>
      <c r="PSE5" s="551" t="s">
        <v>11459</v>
      </c>
      <c r="PSF5" s="551" t="s">
        <v>11460</v>
      </c>
      <c r="PSG5" s="551" t="s">
        <v>11461</v>
      </c>
      <c r="PSH5" s="551" t="s">
        <v>11462</v>
      </c>
      <c r="PSI5" s="551" t="s">
        <v>11463</v>
      </c>
      <c r="PSJ5" s="551" t="s">
        <v>11464</v>
      </c>
      <c r="PSK5" s="551" t="s">
        <v>11465</v>
      </c>
      <c r="PSL5" s="551" t="s">
        <v>11466</v>
      </c>
      <c r="PSM5" s="551" t="s">
        <v>11467</v>
      </c>
      <c r="PSN5" s="551" t="s">
        <v>11468</v>
      </c>
      <c r="PSO5" s="551" t="s">
        <v>11469</v>
      </c>
      <c r="PSP5" s="551" t="s">
        <v>11470</v>
      </c>
      <c r="PSQ5" s="551" t="s">
        <v>11471</v>
      </c>
      <c r="PSR5" s="551" t="s">
        <v>11472</v>
      </c>
      <c r="PSS5" s="551" t="s">
        <v>11473</v>
      </c>
      <c r="PST5" s="551" t="s">
        <v>11474</v>
      </c>
      <c r="PSU5" s="551" t="s">
        <v>11475</v>
      </c>
      <c r="PSV5" s="551" t="s">
        <v>11476</v>
      </c>
      <c r="PSW5" s="551" t="s">
        <v>11477</v>
      </c>
      <c r="PSX5" s="551" t="s">
        <v>11478</v>
      </c>
      <c r="PSY5" s="551" t="s">
        <v>11479</v>
      </c>
      <c r="PSZ5" s="551" t="s">
        <v>11480</v>
      </c>
      <c r="PTA5" s="551" t="s">
        <v>11481</v>
      </c>
      <c r="PTB5" s="551" t="s">
        <v>11482</v>
      </c>
      <c r="PTC5" s="551" t="s">
        <v>11483</v>
      </c>
      <c r="PTD5" s="551" t="s">
        <v>11484</v>
      </c>
      <c r="PTE5" s="551" t="s">
        <v>11485</v>
      </c>
      <c r="PTF5" s="551" t="s">
        <v>11486</v>
      </c>
      <c r="PTG5" s="551" t="s">
        <v>11487</v>
      </c>
      <c r="PTH5" s="551" t="s">
        <v>11488</v>
      </c>
      <c r="PTI5" s="551" t="s">
        <v>11489</v>
      </c>
      <c r="PTJ5" s="551" t="s">
        <v>11490</v>
      </c>
      <c r="PTK5" s="551" t="s">
        <v>11491</v>
      </c>
      <c r="PTL5" s="551" t="s">
        <v>11492</v>
      </c>
      <c r="PTM5" s="551" t="s">
        <v>11493</v>
      </c>
      <c r="PTN5" s="551" t="s">
        <v>11494</v>
      </c>
      <c r="PTO5" s="551" t="s">
        <v>11495</v>
      </c>
      <c r="PTP5" s="551" t="s">
        <v>11496</v>
      </c>
      <c r="PTQ5" s="551" t="s">
        <v>11497</v>
      </c>
      <c r="PTR5" s="551" t="s">
        <v>11498</v>
      </c>
      <c r="PTS5" s="551" t="s">
        <v>11499</v>
      </c>
      <c r="PTT5" s="551" t="s">
        <v>11500</v>
      </c>
      <c r="PTU5" s="551" t="s">
        <v>11501</v>
      </c>
      <c r="PTV5" s="551" t="s">
        <v>11502</v>
      </c>
      <c r="PTW5" s="551" t="s">
        <v>11503</v>
      </c>
      <c r="PTX5" s="551" t="s">
        <v>11504</v>
      </c>
      <c r="PTY5" s="551" t="s">
        <v>11505</v>
      </c>
      <c r="PTZ5" s="551" t="s">
        <v>11506</v>
      </c>
      <c r="PUA5" s="551" t="s">
        <v>11507</v>
      </c>
      <c r="PUB5" s="551" t="s">
        <v>11508</v>
      </c>
      <c r="PUC5" s="551" t="s">
        <v>11509</v>
      </c>
      <c r="PUD5" s="551" t="s">
        <v>11510</v>
      </c>
      <c r="PUE5" s="551" t="s">
        <v>11511</v>
      </c>
      <c r="PUF5" s="551" t="s">
        <v>11512</v>
      </c>
      <c r="PUG5" s="551" t="s">
        <v>11513</v>
      </c>
      <c r="PUH5" s="551" t="s">
        <v>11514</v>
      </c>
      <c r="PUI5" s="551" t="s">
        <v>11515</v>
      </c>
      <c r="PUJ5" s="551" t="s">
        <v>11516</v>
      </c>
      <c r="PUK5" s="551" t="s">
        <v>11517</v>
      </c>
      <c r="PUL5" s="551" t="s">
        <v>11518</v>
      </c>
      <c r="PUM5" s="551" t="s">
        <v>11519</v>
      </c>
      <c r="PUN5" s="551" t="s">
        <v>11520</v>
      </c>
      <c r="PUO5" s="551" t="s">
        <v>11521</v>
      </c>
      <c r="PUP5" s="551" t="s">
        <v>11522</v>
      </c>
      <c r="PUQ5" s="551" t="s">
        <v>11523</v>
      </c>
      <c r="PUR5" s="551" t="s">
        <v>11524</v>
      </c>
      <c r="PUS5" s="551" t="s">
        <v>11525</v>
      </c>
      <c r="PUT5" s="551" t="s">
        <v>11526</v>
      </c>
      <c r="PUU5" s="551" t="s">
        <v>11527</v>
      </c>
      <c r="PUV5" s="551" t="s">
        <v>11528</v>
      </c>
      <c r="PUW5" s="551" t="s">
        <v>11529</v>
      </c>
      <c r="PUX5" s="551" t="s">
        <v>11530</v>
      </c>
      <c r="PUY5" s="551" t="s">
        <v>11531</v>
      </c>
      <c r="PUZ5" s="551" t="s">
        <v>11532</v>
      </c>
      <c r="PVA5" s="551" t="s">
        <v>11533</v>
      </c>
      <c r="PVB5" s="551" t="s">
        <v>11534</v>
      </c>
      <c r="PVC5" s="551" t="s">
        <v>11535</v>
      </c>
      <c r="PVD5" s="551" t="s">
        <v>11536</v>
      </c>
      <c r="PVE5" s="551" t="s">
        <v>11537</v>
      </c>
      <c r="PVF5" s="551" t="s">
        <v>11538</v>
      </c>
      <c r="PVG5" s="551" t="s">
        <v>11539</v>
      </c>
      <c r="PVH5" s="551" t="s">
        <v>11540</v>
      </c>
      <c r="PVI5" s="551" t="s">
        <v>11541</v>
      </c>
      <c r="PVJ5" s="551" t="s">
        <v>11542</v>
      </c>
      <c r="PVK5" s="551" t="s">
        <v>11543</v>
      </c>
      <c r="PVL5" s="551" t="s">
        <v>11544</v>
      </c>
      <c r="PVM5" s="551" t="s">
        <v>11545</v>
      </c>
      <c r="PVN5" s="551" t="s">
        <v>11546</v>
      </c>
      <c r="PVO5" s="551" t="s">
        <v>11547</v>
      </c>
      <c r="PVP5" s="551" t="s">
        <v>11548</v>
      </c>
      <c r="PVQ5" s="551" t="s">
        <v>11549</v>
      </c>
      <c r="PVR5" s="551" t="s">
        <v>11550</v>
      </c>
      <c r="PVS5" s="551" t="s">
        <v>11551</v>
      </c>
      <c r="PVT5" s="551" t="s">
        <v>11552</v>
      </c>
      <c r="PVU5" s="551" t="s">
        <v>11553</v>
      </c>
      <c r="PVV5" s="551" t="s">
        <v>11554</v>
      </c>
      <c r="PVW5" s="551" t="s">
        <v>11555</v>
      </c>
      <c r="PVX5" s="551" t="s">
        <v>11556</v>
      </c>
      <c r="PVY5" s="551" t="s">
        <v>11557</v>
      </c>
      <c r="PVZ5" s="551" t="s">
        <v>11558</v>
      </c>
      <c r="PWA5" s="551" t="s">
        <v>11559</v>
      </c>
      <c r="PWB5" s="551" t="s">
        <v>11560</v>
      </c>
      <c r="PWC5" s="551" t="s">
        <v>11561</v>
      </c>
      <c r="PWD5" s="551" t="s">
        <v>11562</v>
      </c>
      <c r="PWE5" s="551" t="s">
        <v>11563</v>
      </c>
      <c r="PWF5" s="551" t="s">
        <v>11564</v>
      </c>
      <c r="PWG5" s="551" t="s">
        <v>11565</v>
      </c>
      <c r="PWH5" s="551" t="s">
        <v>11566</v>
      </c>
      <c r="PWI5" s="551" t="s">
        <v>11567</v>
      </c>
      <c r="PWJ5" s="551" t="s">
        <v>11568</v>
      </c>
      <c r="PWK5" s="551" t="s">
        <v>11569</v>
      </c>
      <c r="PWL5" s="551" t="s">
        <v>11570</v>
      </c>
      <c r="PWM5" s="551" t="s">
        <v>11571</v>
      </c>
      <c r="PWN5" s="551" t="s">
        <v>11572</v>
      </c>
      <c r="PWO5" s="551" t="s">
        <v>11573</v>
      </c>
      <c r="PWP5" s="551" t="s">
        <v>11574</v>
      </c>
      <c r="PWQ5" s="551" t="s">
        <v>11575</v>
      </c>
      <c r="PWR5" s="551" t="s">
        <v>11576</v>
      </c>
      <c r="PWS5" s="551" t="s">
        <v>11577</v>
      </c>
      <c r="PWT5" s="551" t="s">
        <v>11578</v>
      </c>
      <c r="PWU5" s="551" t="s">
        <v>11579</v>
      </c>
      <c r="PWV5" s="551" t="s">
        <v>11580</v>
      </c>
      <c r="PWW5" s="551" t="s">
        <v>11581</v>
      </c>
      <c r="PWX5" s="551" t="s">
        <v>11582</v>
      </c>
      <c r="PWY5" s="551" t="s">
        <v>11583</v>
      </c>
      <c r="PWZ5" s="551" t="s">
        <v>11584</v>
      </c>
      <c r="PXA5" s="551" t="s">
        <v>11585</v>
      </c>
      <c r="PXB5" s="551" t="s">
        <v>11586</v>
      </c>
      <c r="PXC5" s="551" t="s">
        <v>11587</v>
      </c>
      <c r="PXD5" s="551" t="s">
        <v>11588</v>
      </c>
      <c r="PXE5" s="551" t="s">
        <v>11589</v>
      </c>
      <c r="PXF5" s="551" t="s">
        <v>11590</v>
      </c>
      <c r="PXG5" s="551" t="s">
        <v>11591</v>
      </c>
      <c r="PXH5" s="551" t="s">
        <v>11592</v>
      </c>
      <c r="PXI5" s="551" t="s">
        <v>11593</v>
      </c>
      <c r="PXJ5" s="551" t="s">
        <v>11594</v>
      </c>
      <c r="PXK5" s="551" t="s">
        <v>11595</v>
      </c>
      <c r="PXL5" s="551" t="s">
        <v>11596</v>
      </c>
      <c r="PXM5" s="551" t="s">
        <v>11597</v>
      </c>
      <c r="PXN5" s="551" t="s">
        <v>11598</v>
      </c>
      <c r="PXO5" s="551" t="s">
        <v>11599</v>
      </c>
      <c r="PXP5" s="551" t="s">
        <v>11600</v>
      </c>
      <c r="PXQ5" s="551" t="s">
        <v>11601</v>
      </c>
      <c r="PXR5" s="551" t="s">
        <v>11602</v>
      </c>
      <c r="PXS5" s="551" t="s">
        <v>11603</v>
      </c>
      <c r="PXT5" s="551" t="s">
        <v>11604</v>
      </c>
      <c r="PXU5" s="551" t="s">
        <v>11605</v>
      </c>
      <c r="PXV5" s="551" t="s">
        <v>11606</v>
      </c>
      <c r="PXW5" s="551" t="s">
        <v>11607</v>
      </c>
      <c r="PXX5" s="551" t="s">
        <v>11608</v>
      </c>
      <c r="PXY5" s="551" t="s">
        <v>11609</v>
      </c>
      <c r="PXZ5" s="551" t="s">
        <v>11610</v>
      </c>
      <c r="PYA5" s="551" t="s">
        <v>11611</v>
      </c>
      <c r="PYB5" s="551" t="s">
        <v>11612</v>
      </c>
      <c r="PYC5" s="551" t="s">
        <v>11613</v>
      </c>
      <c r="PYD5" s="551" t="s">
        <v>11614</v>
      </c>
      <c r="PYE5" s="551" t="s">
        <v>11615</v>
      </c>
      <c r="PYF5" s="551" t="s">
        <v>11616</v>
      </c>
      <c r="PYG5" s="551" t="s">
        <v>11617</v>
      </c>
      <c r="PYH5" s="551" t="s">
        <v>11618</v>
      </c>
      <c r="PYI5" s="551" t="s">
        <v>11619</v>
      </c>
      <c r="PYJ5" s="551" t="s">
        <v>11620</v>
      </c>
      <c r="PYK5" s="551" t="s">
        <v>11621</v>
      </c>
      <c r="PYL5" s="551" t="s">
        <v>11622</v>
      </c>
      <c r="PYM5" s="551" t="s">
        <v>11623</v>
      </c>
      <c r="PYN5" s="551" t="s">
        <v>11624</v>
      </c>
      <c r="PYO5" s="551" t="s">
        <v>11625</v>
      </c>
      <c r="PYP5" s="551" t="s">
        <v>11626</v>
      </c>
      <c r="PYQ5" s="551" t="s">
        <v>11627</v>
      </c>
      <c r="PYR5" s="551" t="s">
        <v>11628</v>
      </c>
      <c r="PYS5" s="551" t="s">
        <v>11629</v>
      </c>
      <c r="PYT5" s="551" t="s">
        <v>11630</v>
      </c>
      <c r="PYU5" s="551" t="s">
        <v>11631</v>
      </c>
      <c r="PYV5" s="551" t="s">
        <v>11632</v>
      </c>
      <c r="PYW5" s="551" t="s">
        <v>11633</v>
      </c>
      <c r="PYX5" s="551" t="s">
        <v>11634</v>
      </c>
      <c r="PYY5" s="551" t="s">
        <v>11635</v>
      </c>
      <c r="PYZ5" s="551" t="s">
        <v>11636</v>
      </c>
      <c r="PZA5" s="551" t="s">
        <v>11637</v>
      </c>
      <c r="PZB5" s="551" t="s">
        <v>11638</v>
      </c>
      <c r="PZC5" s="551" t="s">
        <v>11639</v>
      </c>
      <c r="PZD5" s="551" t="s">
        <v>11640</v>
      </c>
      <c r="PZE5" s="551" t="s">
        <v>11641</v>
      </c>
      <c r="PZF5" s="551" t="s">
        <v>11642</v>
      </c>
      <c r="PZG5" s="551" t="s">
        <v>11643</v>
      </c>
      <c r="PZH5" s="551" t="s">
        <v>11644</v>
      </c>
      <c r="PZI5" s="551" t="s">
        <v>11645</v>
      </c>
      <c r="PZJ5" s="551" t="s">
        <v>11646</v>
      </c>
      <c r="PZK5" s="551" t="s">
        <v>11647</v>
      </c>
      <c r="PZL5" s="551" t="s">
        <v>11648</v>
      </c>
      <c r="PZM5" s="551" t="s">
        <v>11649</v>
      </c>
      <c r="PZN5" s="551" t="s">
        <v>11650</v>
      </c>
      <c r="PZO5" s="551" t="s">
        <v>11651</v>
      </c>
      <c r="PZP5" s="551" t="s">
        <v>11652</v>
      </c>
      <c r="PZQ5" s="551" t="s">
        <v>11653</v>
      </c>
      <c r="PZR5" s="551" t="s">
        <v>11654</v>
      </c>
      <c r="PZS5" s="551" t="s">
        <v>11655</v>
      </c>
      <c r="PZT5" s="551" t="s">
        <v>11656</v>
      </c>
      <c r="PZU5" s="551" t="s">
        <v>11657</v>
      </c>
      <c r="PZV5" s="551" t="s">
        <v>11658</v>
      </c>
      <c r="PZW5" s="551" t="s">
        <v>11659</v>
      </c>
      <c r="PZX5" s="551" t="s">
        <v>11660</v>
      </c>
      <c r="PZY5" s="551" t="s">
        <v>11661</v>
      </c>
      <c r="PZZ5" s="551" t="s">
        <v>11662</v>
      </c>
      <c r="QAA5" s="551" t="s">
        <v>11663</v>
      </c>
      <c r="QAB5" s="551" t="s">
        <v>11664</v>
      </c>
      <c r="QAC5" s="551" t="s">
        <v>11665</v>
      </c>
      <c r="QAD5" s="551" t="s">
        <v>11666</v>
      </c>
      <c r="QAE5" s="551" t="s">
        <v>11667</v>
      </c>
      <c r="QAF5" s="551" t="s">
        <v>11668</v>
      </c>
      <c r="QAG5" s="551" t="s">
        <v>11669</v>
      </c>
      <c r="QAH5" s="551" t="s">
        <v>11670</v>
      </c>
      <c r="QAI5" s="551" t="s">
        <v>11671</v>
      </c>
      <c r="QAJ5" s="551" t="s">
        <v>11672</v>
      </c>
      <c r="QAK5" s="551" t="s">
        <v>11673</v>
      </c>
      <c r="QAL5" s="551" t="s">
        <v>11674</v>
      </c>
      <c r="QAM5" s="551" t="s">
        <v>11675</v>
      </c>
      <c r="QAN5" s="551" t="s">
        <v>11676</v>
      </c>
      <c r="QAO5" s="551" t="s">
        <v>11677</v>
      </c>
      <c r="QAP5" s="551" t="s">
        <v>11678</v>
      </c>
      <c r="QAQ5" s="551" t="s">
        <v>11679</v>
      </c>
      <c r="QAR5" s="551" t="s">
        <v>11680</v>
      </c>
      <c r="QAS5" s="551" t="s">
        <v>11681</v>
      </c>
      <c r="QAT5" s="551" t="s">
        <v>11682</v>
      </c>
      <c r="QAU5" s="551" t="s">
        <v>11683</v>
      </c>
      <c r="QAV5" s="551" t="s">
        <v>11684</v>
      </c>
      <c r="QAW5" s="551" t="s">
        <v>11685</v>
      </c>
      <c r="QAX5" s="551" t="s">
        <v>11686</v>
      </c>
      <c r="QAY5" s="551" t="s">
        <v>11687</v>
      </c>
      <c r="QAZ5" s="551" t="s">
        <v>11688</v>
      </c>
      <c r="QBA5" s="551" t="s">
        <v>11689</v>
      </c>
      <c r="QBB5" s="551" t="s">
        <v>11690</v>
      </c>
      <c r="QBC5" s="551" t="s">
        <v>11691</v>
      </c>
      <c r="QBD5" s="551" t="s">
        <v>11692</v>
      </c>
      <c r="QBE5" s="551" t="s">
        <v>11693</v>
      </c>
      <c r="QBF5" s="551" t="s">
        <v>11694</v>
      </c>
      <c r="QBG5" s="551" t="s">
        <v>11695</v>
      </c>
      <c r="QBH5" s="551" t="s">
        <v>11696</v>
      </c>
      <c r="QBI5" s="551" t="s">
        <v>11697</v>
      </c>
      <c r="QBJ5" s="551" t="s">
        <v>11698</v>
      </c>
      <c r="QBK5" s="551" t="s">
        <v>11699</v>
      </c>
      <c r="QBL5" s="551" t="s">
        <v>11700</v>
      </c>
      <c r="QBM5" s="551" t="s">
        <v>11701</v>
      </c>
      <c r="QBN5" s="551" t="s">
        <v>11702</v>
      </c>
      <c r="QBO5" s="551" t="s">
        <v>11703</v>
      </c>
      <c r="QBP5" s="551" t="s">
        <v>11704</v>
      </c>
      <c r="QBQ5" s="551" t="s">
        <v>11705</v>
      </c>
      <c r="QBR5" s="551" t="s">
        <v>11706</v>
      </c>
      <c r="QBS5" s="551" t="s">
        <v>11707</v>
      </c>
      <c r="QBT5" s="551" t="s">
        <v>11708</v>
      </c>
      <c r="QBU5" s="551" t="s">
        <v>11709</v>
      </c>
      <c r="QBV5" s="551" t="s">
        <v>11710</v>
      </c>
      <c r="QBW5" s="551" t="s">
        <v>11711</v>
      </c>
      <c r="QBX5" s="551" t="s">
        <v>11712</v>
      </c>
      <c r="QBY5" s="551" t="s">
        <v>11713</v>
      </c>
      <c r="QBZ5" s="551" t="s">
        <v>11714</v>
      </c>
      <c r="QCA5" s="551" t="s">
        <v>11715</v>
      </c>
      <c r="QCB5" s="551" t="s">
        <v>11716</v>
      </c>
      <c r="QCC5" s="551" t="s">
        <v>11717</v>
      </c>
      <c r="QCD5" s="551" t="s">
        <v>11718</v>
      </c>
      <c r="QCE5" s="551" t="s">
        <v>11719</v>
      </c>
      <c r="QCF5" s="551" t="s">
        <v>11720</v>
      </c>
      <c r="QCG5" s="551" t="s">
        <v>11721</v>
      </c>
      <c r="QCH5" s="551" t="s">
        <v>11722</v>
      </c>
      <c r="QCI5" s="551" t="s">
        <v>11723</v>
      </c>
      <c r="QCJ5" s="551" t="s">
        <v>11724</v>
      </c>
      <c r="QCK5" s="551" t="s">
        <v>11725</v>
      </c>
      <c r="QCL5" s="551" t="s">
        <v>11726</v>
      </c>
      <c r="QCM5" s="551" t="s">
        <v>11727</v>
      </c>
      <c r="QCN5" s="551" t="s">
        <v>11728</v>
      </c>
      <c r="QCO5" s="551" t="s">
        <v>11729</v>
      </c>
      <c r="QCP5" s="551" t="s">
        <v>11730</v>
      </c>
      <c r="QCQ5" s="551" t="s">
        <v>11731</v>
      </c>
      <c r="QCR5" s="551" t="s">
        <v>11732</v>
      </c>
      <c r="QCS5" s="551" t="s">
        <v>11733</v>
      </c>
      <c r="QCT5" s="551" t="s">
        <v>11734</v>
      </c>
      <c r="QCU5" s="551" t="s">
        <v>11735</v>
      </c>
      <c r="QCV5" s="551" t="s">
        <v>11736</v>
      </c>
      <c r="QCW5" s="551" t="s">
        <v>11737</v>
      </c>
      <c r="QCX5" s="551" t="s">
        <v>11738</v>
      </c>
      <c r="QCY5" s="551" t="s">
        <v>11739</v>
      </c>
      <c r="QCZ5" s="551" t="s">
        <v>11740</v>
      </c>
      <c r="QDA5" s="551" t="s">
        <v>11741</v>
      </c>
      <c r="QDB5" s="551" t="s">
        <v>11742</v>
      </c>
      <c r="QDC5" s="551" t="s">
        <v>11743</v>
      </c>
      <c r="QDD5" s="551" t="s">
        <v>11744</v>
      </c>
      <c r="QDE5" s="551" t="s">
        <v>11745</v>
      </c>
      <c r="QDF5" s="551" t="s">
        <v>11746</v>
      </c>
      <c r="QDG5" s="551" t="s">
        <v>11747</v>
      </c>
      <c r="QDH5" s="551" t="s">
        <v>11748</v>
      </c>
      <c r="QDI5" s="551" t="s">
        <v>11749</v>
      </c>
      <c r="QDJ5" s="551" t="s">
        <v>11750</v>
      </c>
      <c r="QDK5" s="551" t="s">
        <v>11751</v>
      </c>
      <c r="QDL5" s="551" t="s">
        <v>11752</v>
      </c>
      <c r="QDM5" s="551" t="s">
        <v>11753</v>
      </c>
      <c r="QDN5" s="551" t="s">
        <v>11754</v>
      </c>
      <c r="QDO5" s="551" t="s">
        <v>11755</v>
      </c>
      <c r="QDP5" s="551" t="s">
        <v>11756</v>
      </c>
      <c r="QDQ5" s="551" t="s">
        <v>11757</v>
      </c>
      <c r="QDR5" s="551" t="s">
        <v>11758</v>
      </c>
      <c r="QDS5" s="551" t="s">
        <v>11759</v>
      </c>
      <c r="QDT5" s="551" t="s">
        <v>11760</v>
      </c>
      <c r="QDU5" s="551" t="s">
        <v>11761</v>
      </c>
      <c r="QDV5" s="551" t="s">
        <v>11762</v>
      </c>
      <c r="QDW5" s="551" t="s">
        <v>11763</v>
      </c>
      <c r="QDX5" s="551" t="s">
        <v>11764</v>
      </c>
      <c r="QDY5" s="551" t="s">
        <v>11765</v>
      </c>
      <c r="QDZ5" s="551" t="s">
        <v>11766</v>
      </c>
      <c r="QEA5" s="551" t="s">
        <v>11767</v>
      </c>
      <c r="QEB5" s="551" t="s">
        <v>11768</v>
      </c>
      <c r="QEC5" s="551" t="s">
        <v>11769</v>
      </c>
      <c r="QED5" s="551" t="s">
        <v>11770</v>
      </c>
      <c r="QEE5" s="551" t="s">
        <v>11771</v>
      </c>
      <c r="QEF5" s="551" t="s">
        <v>11772</v>
      </c>
      <c r="QEG5" s="551" t="s">
        <v>11773</v>
      </c>
      <c r="QEH5" s="551" t="s">
        <v>11774</v>
      </c>
      <c r="QEI5" s="551" t="s">
        <v>11775</v>
      </c>
      <c r="QEJ5" s="551" t="s">
        <v>11776</v>
      </c>
      <c r="QEK5" s="551" t="s">
        <v>11777</v>
      </c>
      <c r="QEL5" s="551" t="s">
        <v>11778</v>
      </c>
      <c r="QEM5" s="551" t="s">
        <v>11779</v>
      </c>
      <c r="QEN5" s="551" t="s">
        <v>11780</v>
      </c>
      <c r="QEO5" s="551" t="s">
        <v>11781</v>
      </c>
      <c r="QEP5" s="551" t="s">
        <v>11782</v>
      </c>
      <c r="QEQ5" s="551" t="s">
        <v>11783</v>
      </c>
      <c r="QER5" s="551" t="s">
        <v>11784</v>
      </c>
      <c r="QES5" s="551" t="s">
        <v>11785</v>
      </c>
      <c r="QET5" s="551" t="s">
        <v>11786</v>
      </c>
      <c r="QEU5" s="551" t="s">
        <v>11787</v>
      </c>
      <c r="QEV5" s="551" t="s">
        <v>11788</v>
      </c>
      <c r="QEW5" s="551" t="s">
        <v>11789</v>
      </c>
      <c r="QEX5" s="551" t="s">
        <v>11790</v>
      </c>
      <c r="QEY5" s="551" t="s">
        <v>11791</v>
      </c>
      <c r="QEZ5" s="551" t="s">
        <v>11792</v>
      </c>
      <c r="QFA5" s="551" t="s">
        <v>11793</v>
      </c>
      <c r="QFB5" s="551" t="s">
        <v>11794</v>
      </c>
      <c r="QFC5" s="551" t="s">
        <v>11795</v>
      </c>
      <c r="QFD5" s="551" t="s">
        <v>11796</v>
      </c>
      <c r="QFE5" s="551" t="s">
        <v>11797</v>
      </c>
      <c r="QFF5" s="551" t="s">
        <v>11798</v>
      </c>
      <c r="QFG5" s="551" t="s">
        <v>11799</v>
      </c>
      <c r="QFH5" s="551" t="s">
        <v>11800</v>
      </c>
      <c r="QFI5" s="551" t="s">
        <v>11801</v>
      </c>
      <c r="QFJ5" s="551" t="s">
        <v>11802</v>
      </c>
      <c r="QFK5" s="551" t="s">
        <v>11803</v>
      </c>
      <c r="QFL5" s="551" t="s">
        <v>11804</v>
      </c>
      <c r="QFM5" s="551" t="s">
        <v>11805</v>
      </c>
      <c r="QFN5" s="551" t="s">
        <v>11806</v>
      </c>
      <c r="QFO5" s="551" t="s">
        <v>11807</v>
      </c>
      <c r="QFP5" s="551" t="s">
        <v>11808</v>
      </c>
      <c r="QFQ5" s="551" t="s">
        <v>11809</v>
      </c>
      <c r="QFR5" s="551" t="s">
        <v>11810</v>
      </c>
      <c r="QFS5" s="551" t="s">
        <v>11811</v>
      </c>
      <c r="QFT5" s="551" t="s">
        <v>11812</v>
      </c>
      <c r="QFU5" s="551" t="s">
        <v>11813</v>
      </c>
      <c r="QFV5" s="551" t="s">
        <v>11814</v>
      </c>
      <c r="QFW5" s="551" t="s">
        <v>11815</v>
      </c>
      <c r="QFX5" s="551" t="s">
        <v>11816</v>
      </c>
      <c r="QFY5" s="551" t="s">
        <v>11817</v>
      </c>
      <c r="QFZ5" s="551" t="s">
        <v>11818</v>
      </c>
      <c r="QGA5" s="551" t="s">
        <v>11819</v>
      </c>
      <c r="QGB5" s="551" t="s">
        <v>11820</v>
      </c>
      <c r="QGC5" s="551" t="s">
        <v>11821</v>
      </c>
      <c r="QGD5" s="551" t="s">
        <v>11822</v>
      </c>
      <c r="QGE5" s="551" t="s">
        <v>11823</v>
      </c>
      <c r="QGF5" s="551" t="s">
        <v>11824</v>
      </c>
      <c r="QGG5" s="551" t="s">
        <v>11825</v>
      </c>
      <c r="QGH5" s="551" t="s">
        <v>11826</v>
      </c>
      <c r="QGI5" s="551" t="s">
        <v>11827</v>
      </c>
      <c r="QGJ5" s="551" t="s">
        <v>11828</v>
      </c>
      <c r="QGK5" s="551" t="s">
        <v>11829</v>
      </c>
      <c r="QGL5" s="551" t="s">
        <v>11830</v>
      </c>
      <c r="QGM5" s="551" t="s">
        <v>11831</v>
      </c>
      <c r="QGN5" s="551" t="s">
        <v>11832</v>
      </c>
      <c r="QGO5" s="551" t="s">
        <v>11833</v>
      </c>
      <c r="QGP5" s="551" t="s">
        <v>11834</v>
      </c>
      <c r="QGQ5" s="551" t="s">
        <v>11835</v>
      </c>
      <c r="QGR5" s="551" t="s">
        <v>11836</v>
      </c>
      <c r="QGS5" s="551" t="s">
        <v>11837</v>
      </c>
      <c r="QGT5" s="551" t="s">
        <v>11838</v>
      </c>
      <c r="QGU5" s="551" t="s">
        <v>11839</v>
      </c>
      <c r="QGV5" s="551" t="s">
        <v>11840</v>
      </c>
      <c r="QGW5" s="551" t="s">
        <v>11841</v>
      </c>
      <c r="QGX5" s="551" t="s">
        <v>11842</v>
      </c>
      <c r="QGY5" s="551" t="s">
        <v>11843</v>
      </c>
      <c r="QGZ5" s="551" t="s">
        <v>11844</v>
      </c>
      <c r="QHA5" s="551" t="s">
        <v>11845</v>
      </c>
      <c r="QHB5" s="551" t="s">
        <v>11846</v>
      </c>
      <c r="QHC5" s="551" t="s">
        <v>11847</v>
      </c>
      <c r="QHD5" s="551" t="s">
        <v>11848</v>
      </c>
      <c r="QHE5" s="551" t="s">
        <v>11849</v>
      </c>
      <c r="QHF5" s="551" t="s">
        <v>11850</v>
      </c>
      <c r="QHG5" s="551" t="s">
        <v>11851</v>
      </c>
      <c r="QHH5" s="551" t="s">
        <v>11852</v>
      </c>
      <c r="QHI5" s="551" t="s">
        <v>11853</v>
      </c>
      <c r="QHJ5" s="551" t="s">
        <v>11854</v>
      </c>
      <c r="QHK5" s="551" t="s">
        <v>11855</v>
      </c>
      <c r="QHL5" s="551" t="s">
        <v>11856</v>
      </c>
      <c r="QHM5" s="551" t="s">
        <v>11857</v>
      </c>
      <c r="QHN5" s="551" t="s">
        <v>11858</v>
      </c>
      <c r="QHO5" s="551" t="s">
        <v>11859</v>
      </c>
      <c r="QHP5" s="551" t="s">
        <v>11860</v>
      </c>
      <c r="QHQ5" s="551" t="s">
        <v>11861</v>
      </c>
      <c r="QHR5" s="551" t="s">
        <v>11862</v>
      </c>
      <c r="QHS5" s="551" t="s">
        <v>11863</v>
      </c>
      <c r="QHT5" s="551" t="s">
        <v>11864</v>
      </c>
      <c r="QHU5" s="551" t="s">
        <v>11865</v>
      </c>
      <c r="QHV5" s="551" t="s">
        <v>11866</v>
      </c>
      <c r="QHW5" s="551" t="s">
        <v>11867</v>
      </c>
      <c r="QHX5" s="551" t="s">
        <v>11868</v>
      </c>
      <c r="QHY5" s="551" t="s">
        <v>11869</v>
      </c>
      <c r="QHZ5" s="551" t="s">
        <v>11870</v>
      </c>
      <c r="QIA5" s="551" t="s">
        <v>11871</v>
      </c>
      <c r="QIB5" s="551" t="s">
        <v>11872</v>
      </c>
      <c r="QIC5" s="551" t="s">
        <v>11873</v>
      </c>
      <c r="QID5" s="551" t="s">
        <v>11874</v>
      </c>
      <c r="QIE5" s="551" t="s">
        <v>11875</v>
      </c>
      <c r="QIF5" s="551" t="s">
        <v>11876</v>
      </c>
      <c r="QIG5" s="551" t="s">
        <v>11877</v>
      </c>
      <c r="QIH5" s="551" t="s">
        <v>11878</v>
      </c>
      <c r="QII5" s="551" t="s">
        <v>11879</v>
      </c>
      <c r="QIJ5" s="551" t="s">
        <v>11880</v>
      </c>
      <c r="QIK5" s="551" t="s">
        <v>11881</v>
      </c>
      <c r="QIL5" s="551" t="s">
        <v>11882</v>
      </c>
      <c r="QIM5" s="551" t="s">
        <v>11883</v>
      </c>
      <c r="QIN5" s="551" t="s">
        <v>11884</v>
      </c>
      <c r="QIO5" s="551" t="s">
        <v>11885</v>
      </c>
      <c r="QIP5" s="551" t="s">
        <v>11886</v>
      </c>
      <c r="QIQ5" s="551" t="s">
        <v>11887</v>
      </c>
      <c r="QIR5" s="551" t="s">
        <v>11888</v>
      </c>
      <c r="QIS5" s="551" t="s">
        <v>11889</v>
      </c>
      <c r="QIT5" s="551" t="s">
        <v>11890</v>
      </c>
      <c r="QIU5" s="551" t="s">
        <v>11891</v>
      </c>
      <c r="QIV5" s="551" t="s">
        <v>11892</v>
      </c>
      <c r="QIW5" s="551" t="s">
        <v>11893</v>
      </c>
      <c r="QIX5" s="551" t="s">
        <v>11894</v>
      </c>
      <c r="QIY5" s="551" t="s">
        <v>11895</v>
      </c>
      <c r="QIZ5" s="551" t="s">
        <v>11896</v>
      </c>
      <c r="QJA5" s="551" t="s">
        <v>11897</v>
      </c>
      <c r="QJB5" s="551" t="s">
        <v>11898</v>
      </c>
      <c r="QJC5" s="551" t="s">
        <v>11899</v>
      </c>
      <c r="QJD5" s="551" t="s">
        <v>11900</v>
      </c>
      <c r="QJE5" s="551" t="s">
        <v>11901</v>
      </c>
      <c r="QJF5" s="551" t="s">
        <v>11902</v>
      </c>
      <c r="QJG5" s="551" t="s">
        <v>11903</v>
      </c>
      <c r="QJH5" s="551" t="s">
        <v>11904</v>
      </c>
      <c r="QJI5" s="551" t="s">
        <v>11905</v>
      </c>
      <c r="QJJ5" s="551" t="s">
        <v>11906</v>
      </c>
      <c r="QJK5" s="551" t="s">
        <v>11907</v>
      </c>
      <c r="QJL5" s="551" t="s">
        <v>11908</v>
      </c>
      <c r="QJM5" s="551" t="s">
        <v>11909</v>
      </c>
      <c r="QJN5" s="551" t="s">
        <v>11910</v>
      </c>
      <c r="QJO5" s="551" t="s">
        <v>11911</v>
      </c>
      <c r="QJP5" s="551" t="s">
        <v>11912</v>
      </c>
      <c r="QJQ5" s="551" t="s">
        <v>11913</v>
      </c>
      <c r="QJR5" s="551" t="s">
        <v>11914</v>
      </c>
      <c r="QJS5" s="551" t="s">
        <v>11915</v>
      </c>
      <c r="QJT5" s="551" t="s">
        <v>11916</v>
      </c>
      <c r="QJU5" s="551" t="s">
        <v>11917</v>
      </c>
      <c r="QJV5" s="551" t="s">
        <v>11918</v>
      </c>
      <c r="QJW5" s="551" t="s">
        <v>11919</v>
      </c>
      <c r="QJX5" s="551" t="s">
        <v>11920</v>
      </c>
      <c r="QJY5" s="551" t="s">
        <v>11921</v>
      </c>
      <c r="QJZ5" s="551" t="s">
        <v>11922</v>
      </c>
      <c r="QKA5" s="551" t="s">
        <v>11923</v>
      </c>
      <c r="QKB5" s="551" t="s">
        <v>11924</v>
      </c>
      <c r="QKC5" s="551" t="s">
        <v>11925</v>
      </c>
      <c r="QKD5" s="551" t="s">
        <v>11926</v>
      </c>
      <c r="QKE5" s="551" t="s">
        <v>11927</v>
      </c>
      <c r="QKF5" s="551" t="s">
        <v>11928</v>
      </c>
      <c r="QKG5" s="551" t="s">
        <v>11929</v>
      </c>
      <c r="QKH5" s="551" t="s">
        <v>11930</v>
      </c>
      <c r="QKI5" s="551" t="s">
        <v>11931</v>
      </c>
      <c r="QKJ5" s="551" t="s">
        <v>11932</v>
      </c>
      <c r="QKK5" s="551" t="s">
        <v>11933</v>
      </c>
      <c r="QKL5" s="551" t="s">
        <v>11934</v>
      </c>
      <c r="QKM5" s="551" t="s">
        <v>11935</v>
      </c>
      <c r="QKN5" s="551" t="s">
        <v>11936</v>
      </c>
      <c r="QKO5" s="551" t="s">
        <v>11937</v>
      </c>
      <c r="QKP5" s="551" t="s">
        <v>11938</v>
      </c>
      <c r="QKQ5" s="551" t="s">
        <v>11939</v>
      </c>
      <c r="QKR5" s="551" t="s">
        <v>11940</v>
      </c>
      <c r="QKS5" s="551" t="s">
        <v>11941</v>
      </c>
      <c r="QKT5" s="551" t="s">
        <v>11942</v>
      </c>
      <c r="QKU5" s="551" t="s">
        <v>11943</v>
      </c>
      <c r="QKV5" s="551" t="s">
        <v>11944</v>
      </c>
      <c r="QKW5" s="551" t="s">
        <v>11945</v>
      </c>
      <c r="QKX5" s="551" t="s">
        <v>11946</v>
      </c>
      <c r="QKY5" s="551" t="s">
        <v>11947</v>
      </c>
      <c r="QKZ5" s="551" t="s">
        <v>11948</v>
      </c>
      <c r="QLA5" s="551" t="s">
        <v>11949</v>
      </c>
      <c r="QLB5" s="551" t="s">
        <v>11950</v>
      </c>
      <c r="QLC5" s="551" t="s">
        <v>11951</v>
      </c>
      <c r="QLD5" s="551" t="s">
        <v>11952</v>
      </c>
      <c r="QLE5" s="551" t="s">
        <v>11953</v>
      </c>
      <c r="QLF5" s="551" t="s">
        <v>11954</v>
      </c>
      <c r="QLG5" s="551" t="s">
        <v>11955</v>
      </c>
      <c r="QLH5" s="551" t="s">
        <v>11956</v>
      </c>
      <c r="QLI5" s="551" t="s">
        <v>11957</v>
      </c>
      <c r="QLJ5" s="551" t="s">
        <v>11958</v>
      </c>
      <c r="QLK5" s="551" t="s">
        <v>11959</v>
      </c>
      <c r="QLL5" s="551" t="s">
        <v>11960</v>
      </c>
      <c r="QLM5" s="551" t="s">
        <v>11961</v>
      </c>
      <c r="QLN5" s="551" t="s">
        <v>11962</v>
      </c>
      <c r="QLO5" s="551" t="s">
        <v>11963</v>
      </c>
      <c r="QLP5" s="551" t="s">
        <v>11964</v>
      </c>
      <c r="QLQ5" s="551" t="s">
        <v>11965</v>
      </c>
      <c r="QLR5" s="551" t="s">
        <v>11966</v>
      </c>
      <c r="QLS5" s="551" t="s">
        <v>11967</v>
      </c>
      <c r="QLT5" s="551" t="s">
        <v>11968</v>
      </c>
      <c r="QLU5" s="551" t="s">
        <v>11969</v>
      </c>
      <c r="QLV5" s="551" t="s">
        <v>11970</v>
      </c>
      <c r="QLW5" s="551" t="s">
        <v>11971</v>
      </c>
      <c r="QLX5" s="551" t="s">
        <v>11972</v>
      </c>
      <c r="QLY5" s="551" t="s">
        <v>11973</v>
      </c>
      <c r="QLZ5" s="551" t="s">
        <v>11974</v>
      </c>
      <c r="QMA5" s="551" t="s">
        <v>11975</v>
      </c>
      <c r="QMB5" s="551" t="s">
        <v>11976</v>
      </c>
      <c r="QMC5" s="551" t="s">
        <v>11977</v>
      </c>
      <c r="QMD5" s="551" t="s">
        <v>11978</v>
      </c>
      <c r="QME5" s="551" t="s">
        <v>11979</v>
      </c>
      <c r="QMF5" s="551" t="s">
        <v>11980</v>
      </c>
      <c r="QMG5" s="551" t="s">
        <v>11981</v>
      </c>
      <c r="QMH5" s="551" t="s">
        <v>11982</v>
      </c>
      <c r="QMI5" s="551" t="s">
        <v>11983</v>
      </c>
      <c r="QMJ5" s="551" t="s">
        <v>11984</v>
      </c>
      <c r="QMK5" s="551" t="s">
        <v>11985</v>
      </c>
      <c r="QML5" s="551" t="s">
        <v>11986</v>
      </c>
      <c r="QMM5" s="551" t="s">
        <v>11987</v>
      </c>
      <c r="QMN5" s="551" t="s">
        <v>11988</v>
      </c>
      <c r="QMO5" s="551" t="s">
        <v>11989</v>
      </c>
      <c r="QMP5" s="551" t="s">
        <v>11990</v>
      </c>
      <c r="QMQ5" s="551" t="s">
        <v>11991</v>
      </c>
      <c r="QMR5" s="551" t="s">
        <v>11992</v>
      </c>
      <c r="QMS5" s="551" t="s">
        <v>11993</v>
      </c>
      <c r="QMT5" s="551" t="s">
        <v>11994</v>
      </c>
      <c r="QMU5" s="551" t="s">
        <v>11995</v>
      </c>
      <c r="QMV5" s="551" t="s">
        <v>11996</v>
      </c>
      <c r="QMW5" s="551" t="s">
        <v>11997</v>
      </c>
      <c r="QMX5" s="551" t="s">
        <v>11998</v>
      </c>
      <c r="QMY5" s="551" t="s">
        <v>11999</v>
      </c>
      <c r="QMZ5" s="551" t="s">
        <v>12000</v>
      </c>
      <c r="QNA5" s="551" t="s">
        <v>12001</v>
      </c>
      <c r="QNB5" s="551" t="s">
        <v>12002</v>
      </c>
      <c r="QNC5" s="551" t="s">
        <v>12003</v>
      </c>
      <c r="QND5" s="551" t="s">
        <v>12004</v>
      </c>
      <c r="QNE5" s="551" t="s">
        <v>12005</v>
      </c>
      <c r="QNF5" s="551" t="s">
        <v>12006</v>
      </c>
      <c r="QNG5" s="551" t="s">
        <v>12007</v>
      </c>
      <c r="QNH5" s="551" t="s">
        <v>12008</v>
      </c>
      <c r="QNI5" s="551" t="s">
        <v>12009</v>
      </c>
      <c r="QNJ5" s="551" t="s">
        <v>12010</v>
      </c>
      <c r="QNK5" s="551" t="s">
        <v>12011</v>
      </c>
      <c r="QNL5" s="551" t="s">
        <v>12012</v>
      </c>
      <c r="QNM5" s="551" t="s">
        <v>12013</v>
      </c>
      <c r="QNN5" s="551" t="s">
        <v>12014</v>
      </c>
      <c r="QNO5" s="551" t="s">
        <v>12015</v>
      </c>
      <c r="QNP5" s="551" t="s">
        <v>12016</v>
      </c>
      <c r="QNQ5" s="551" t="s">
        <v>12017</v>
      </c>
      <c r="QNR5" s="551" t="s">
        <v>12018</v>
      </c>
      <c r="QNS5" s="551" t="s">
        <v>12019</v>
      </c>
      <c r="QNT5" s="551" t="s">
        <v>12020</v>
      </c>
      <c r="QNU5" s="551" t="s">
        <v>12021</v>
      </c>
      <c r="QNV5" s="551" t="s">
        <v>12022</v>
      </c>
      <c r="QNW5" s="551" t="s">
        <v>12023</v>
      </c>
      <c r="QNX5" s="551" t="s">
        <v>12024</v>
      </c>
      <c r="QNY5" s="551" t="s">
        <v>12025</v>
      </c>
      <c r="QNZ5" s="551" t="s">
        <v>12026</v>
      </c>
      <c r="QOA5" s="551" t="s">
        <v>12027</v>
      </c>
      <c r="QOB5" s="551" t="s">
        <v>12028</v>
      </c>
      <c r="QOC5" s="551" t="s">
        <v>12029</v>
      </c>
      <c r="QOD5" s="551" t="s">
        <v>12030</v>
      </c>
      <c r="QOE5" s="551" t="s">
        <v>12031</v>
      </c>
      <c r="QOF5" s="551" t="s">
        <v>12032</v>
      </c>
      <c r="QOG5" s="551" t="s">
        <v>12033</v>
      </c>
      <c r="QOH5" s="551" t="s">
        <v>12034</v>
      </c>
      <c r="QOI5" s="551" t="s">
        <v>12035</v>
      </c>
      <c r="QOJ5" s="551" t="s">
        <v>12036</v>
      </c>
      <c r="QOK5" s="551" t="s">
        <v>12037</v>
      </c>
      <c r="QOL5" s="551" t="s">
        <v>12038</v>
      </c>
      <c r="QOM5" s="551" t="s">
        <v>12039</v>
      </c>
      <c r="QON5" s="551" t="s">
        <v>12040</v>
      </c>
      <c r="QOO5" s="551" t="s">
        <v>12041</v>
      </c>
      <c r="QOP5" s="551" t="s">
        <v>12042</v>
      </c>
      <c r="QOQ5" s="551" t="s">
        <v>12043</v>
      </c>
      <c r="QOR5" s="551" t="s">
        <v>12044</v>
      </c>
      <c r="QOS5" s="551" t="s">
        <v>12045</v>
      </c>
      <c r="QOT5" s="551" t="s">
        <v>12046</v>
      </c>
      <c r="QOU5" s="551" t="s">
        <v>12047</v>
      </c>
      <c r="QOV5" s="551" t="s">
        <v>12048</v>
      </c>
      <c r="QOW5" s="551" t="s">
        <v>12049</v>
      </c>
      <c r="QOX5" s="551" t="s">
        <v>12050</v>
      </c>
      <c r="QOY5" s="551" t="s">
        <v>12051</v>
      </c>
      <c r="QOZ5" s="551" t="s">
        <v>12052</v>
      </c>
      <c r="QPA5" s="551" t="s">
        <v>12053</v>
      </c>
      <c r="QPB5" s="551" t="s">
        <v>12054</v>
      </c>
      <c r="QPC5" s="551" t="s">
        <v>12055</v>
      </c>
      <c r="QPD5" s="551" t="s">
        <v>12056</v>
      </c>
      <c r="QPE5" s="551" t="s">
        <v>12057</v>
      </c>
      <c r="QPF5" s="551" t="s">
        <v>12058</v>
      </c>
      <c r="QPG5" s="551" t="s">
        <v>12059</v>
      </c>
      <c r="QPH5" s="551" t="s">
        <v>12060</v>
      </c>
      <c r="QPI5" s="551" t="s">
        <v>12061</v>
      </c>
      <c r="QPJ5" s="551" t="s">
        <v>12062</v>
      </c>
      <c r="QPK5" s="551" t="s">
        <v>12063</v>
      </c>
      <c r="QPL5" s="551" t="s">
        <v>12064</v>
      </c>
      <c r="QPM5" s="551" t="s">
        <v>12065</v>
      </c>
      <c r="QPN5" s="551" t="s">
        <v>12066</v>
      </c>
      <c r="QPO5" s="551" t="s">
        <v>12067</v>
      </c>
      <c r="QPP5" s="551" t="s">
        <v>12068</v>
      </c>
      <c r="QPQ5" s="551" t="s">
        <v>12069</v>
      </c>
      <c r="QPR5" s="551" t="s">
        <v>12070</v>
      </c>
      <c r="QPS5" s="551" t="s">
        <v>12071</v>
      </c>
      <c r="QPT5" s="551" t="s">
        <v>12072</v>
      </c>
      <c r="QPU5" s="551" t="s">
        <v>12073</v>
      </c>
      <c r="QPV5" s="551" t="s">
        <v>12074</v>
      </c>
      <c r="QPW5" s="551" t="s">
        <v>12075</v>
      </c>
      <c r="QPX5" s="551" t="s">
        <v>12076</v>
      </c>
      <c r="QPY5" s="551" t="s">
        <v>12077</v>
      </c>
      <c r="QPZ5" s="551" t="s">
        <v>12078</v>
      </c>
      <c r="QQA5" s="551" t="s">
        <v>12079</v>
      </c>
      <c r="QQB5" s="551" t="s">
        <v>12080</v>
      </c>
      <c r="QQC5" s="551" t="s">
        <v>12081</v>
      </c>
      <c r="QQD5" s="551" t="s">
        <v>12082</v>
      </c>
      <c r="QQE5" s="551" t="s">
        <v>12083</v>
      </c>
      <c r="QQF5" s="551" t="s">
        <v>12084</v>
      </c>
      <c r="QQG5" s="551" t="s">
        <v>12085</v>
      </c>
      <c r="QQH5" s="551" t="s">
        <v>12086</v>
      </c>
      <c r="QQI5" s="551" t="s">
        <v>12087</v>
      </c>
      <c r="QQJ5" s="551" t="s">
        <v>12088</v>
      </c>
      <c r="QQK5" s="551" t="s">
        <v>12089</v>
      </c>
      <c r="QQL5" s="551" t="s">
        <v>12090</v>
      </c>
      <c r="QQM5" s="551" t="s">
        <v>12091</v>
      </c>
      <c r="QQN5" s="551" t="s">
        <v>12092</v>
      </c>
      <c r="QQO5" s="551" t="s">
        <v>12093</v>
      </c>
      <c r="QQP5" s="551" t="s">
        <v>12094</v>
      </c>
      <c r="QQQ5" s="551" t="s">
        <v>12095</v>
      </c>
      <c r="QQR5" s="551" t="s">
        <v>12096</v>
      </c>
      <c r="QQS5" s="551" t="s">
        <v>12097</v>
      </c>
      <c r="QQT5" s="551" t="s">
        <v>12098</v>
      </c>
      <c r="QQU5" s="551" t="s">
        <v>12099</v>
      </c>
      <c r="QQV5" s="551" t="s">
        <v>12100</v>
      </c>
      <c r="QQW5" s="551" t="s">
        <v>12101</v>
      </c>
      <c r="QQX5" s="551" t="s">
        <v>12102</v>
      </c>
      <c r="QQY5" s="551" t="s">
        <v>12103</v>
      </c>
      <c r="QQZ5" s="551" t="s">
        <v>12104</v>
      </c>
      <c r="QRA5" s="551" t="s">
        <v>12105</v>
      </c>
      <c r="QRB5" s="551" t="s">
        <v>12106</v>
      </c>
      <c r="QRC5" s="551" t="s">
        <v>12107</v>
      </c>
      <c r="QRD5" s="551" t="s">
        <v>12108</v>
      </c>
      <c r="QRE5" s="551" t="s">
        <v>12109</v>
      </c>
      <c r="QRF5" s="551" t="s">
        <v>12110</v>
      </c>
      <c r="QRG5" s="551" t="s">
        <v>12111</v>
      </c>
      <c r="QRH5" s="551" t="s">
        <v>12112</v>
      </c>
      <c r="QRI5" s="551" t="s">
        <v>12113</v>
      </c>
      <c r="QRJ5" s="551" t="s">
        <v>12114</v>
      </c>
      <c r="QRK5" s="551" t="s">
        <v>12115</v>
      </c>
      <c r="QRL5" s="551" t="s">
        <v>12116</v>
      </c>
      <c r="QRM5" s="551" t="s">
        <v>12117</v>
      </c>
      <c r="QRN5" s="551" t="s">
        <v>12118</v>
      </c>
      <c r="QRO5" s="551" t="s">
        <v>12119</v>
      </c>
      <c r="QRP5" s="551" t="s">
        <v>12120</v>
      </c>
      <c r="QRQ5" s="551" t="s">
        <v>12121</v>
      </c>
      <c r="QRR5" s="551" t="s">
        <v>12122</v>
      </c>
      <c r="QRS5" s="551" t="s">
        <v>12123</v>
      </c>
      <c r="QRT5" s="551" t="s">
        <v>12124</v>
      </c>
      <c r="QRU5" s="551" t="s">
        <v>12125</v>
      </c>
      <c r="QRV5" s="551" t="s">
        <v>12126</v>
      </c>
      <c r="QRW5" s="551" t="s">
        <v>12127</v>
      </c>
      <c r="QRX5" s="551" t="s">
        <v>12128</v>
      </c>
      <c r="QRY5" s="551" t="s">
        <v>12129</v>
      </c>
      <c r="QRZ5" s="551" t="s">
        <v>12130</v>
      </c>
      <c r="QSA5" s="551" t="s">
        <v>12131</v>
      </c>
      <c r="QSB5" s="551" t="s">
        <v>12132</v>
      </c>
      <c r="QSC5" s="551" t="s">
        <v>12133</v>
      </c>
      <c r="QSD5" s="551" t="s">
        <v>12134</v>
      </c>
      <c r="QSE5" s="551" t="s">
        <v>12135</v>
      </c>
      <c r="QSF5" s="551" t="s">
        <v>12136</v>
      </c>
      <c r="QSG5" s="551" t="s">
        <v>12137</v>
      </c>
      <c r="QSH5" s="551" t="s">
        <v>12138</v>
      </c>
      <c r="QSI5" s="551" t="s">
        <v>12139</v>
      </c>
      <c r="QSJ5" s="551" t="s">
        <v>12140</v>
      </c>
      <c r="QSK5" s="551" t="s">
        <v>12141</v>
      </c>
      <c r="QSL5" s="551" t="s">
        <v>12142</v>
      </c>
      <c r="QSM5" s="551" t="s">
        <v>12143</v>
      </c>
      <c r="QSN5" s="551" t="s">
        <v>12144</v>
      </c>
      <c r="QSO5" s="551" t="s">
        <v>12145</v>
      </c>
      <c r="QSP5" s="551" t="s">
        <v>12146</v>
      </c>
      <c r="QSQ5" s="551" t="s">
        <v>12147</v>
      </c>
      <c r="QSR5" s="551" t="s">
        <v>12148</v>
      </c>
      <c r="QSS5" s="551" t="s">
        <v>12149</v>
      </c>
      <c r="QST5" s="551" t="s">
        <v>12150</v>
      </c>
      <c r="QSU5" s="551" t="s">
        <v>12151</v>
      </c>
      <c r="QSV5" s="551" t="s">
        <v>12152</v>
      </c>
      <c r="QSW5" s="551" t="s">
        <v>12153</v>
      </c>
      <c r="QSX5" s="551" t="s">
        <v>12154</v>
      </c>
      <c r="QSY5" s="551" t="s">
        <v>12155</v>
      </c>
      <c r="QSZ5" s="551" t="s">
        <v>12156</v>
      </c>
      <c r="QTA5" s="551" t="s">
        <v>12157</v>
      </c>
      <c r="QTB5" s="551" t="s">
        <v>12158</v>
      </c>
      <c r="QTC5" s="551" t="s">
        <v>12159</v>
      </c>
      <c r="QTD5" s="551" t="s">
        <v>12160</v>
      </c>
      <c r="QTE5" s="551" t="s">
        <v>12161</v>
      </c>
      <c r="QTF5" s="551" t="s">
        <v>12162</v>
      </c>
      <c r="QTG5" s="551" t="s">
        <v>12163</v>
      </c>
      <c r="QTH5" s="551" t="s">
        <v>12164</v>
      </c>
      <c r="QTI5" s="551" t="s">
        <v>12165</v>
      </c>
      <c r="QTJ5" s="551" t="s">
        <v>12166</v>
      </c>
      <c r="QTK5" s="551" t="s">
        <v>12167</v>
      </c>
      <c r="QTL5" s="551" t="s">
        <v>12168</v>
      </c>
      <c r="QTM5" s="551" t="s">
        <v>12169</v>
      </c>
      <c r="QTN5" s="551" t="s">
        <v>12170</v>
      </c>
      <c r="QTO5" s="551" t="s">
        <v>12171</v>
      </c>
      <c r="QTP5" s="551" t="s">
        <v>12172</v>
      </c>
      <c r="QTQ5" s="551" t="s">
        <v>12173</v>
      </c>
      <c r="QTR5" s="551" t="s">
        <v>12174</v>
      </c>
      <c r="QTS5" s="551" t="s">
        <v>12175</v>
      </c>
      <c r="QTT5" s="551" t="s">
        <v>12176</v>
      </c>
      <c r="QTU5" s="551" t="s">
        <v>12177</v>
      </c>
      <c r="QTV5" s="551" t="s">
        <v>12178</v>
      </c>
      <c r="QTW5" s="551" t="s">
        <v>12179</v>
      </c>
      <c r="QTX5" s="551" t="s">
        <v>12180</v>
      </c>
      <c r="QTY5" s="551" t="s">
        <v>12181</v>
      </c>
      <c r="QTZ5" s="551" t="s">
        <v>12182</v>
      </c>
      <c r="QUA5" s="551" t="s">
        <v>12183</v>
      </c>
      <c r="QUB5" s="551" t="s">
        <v>12184</v>
      </c>
      <c r="QUC5" s="551" t="s">
        <v>12185</v>
      </c>
      <c r="QUD5" s="551" t="s">
        <v>12186</v>
      </c>
      <c r="QUE5" s="551" t="s">
        <v>12187</v>
      </c>
      <c r="QUF5" s="551" t="s">
        <v>12188</v>
      </c>
      <c r="QUG5" s="551" t="s">
        <v>12189</v>
      </c>
      <c r="QUH5" s="551" t="s">
        <v>12190</v>
      </c>
      <c r="QUI5" s="551" t="s">
        <v>12191</v>
      </c>
      <c r="QUJ5" s="551" t="s">
        <v>12192</v>
      </c>
      <c r="QUK5" s="551" t="s">
        <v>12193</v>
      </c>
      <c r="QUL5" s="551" t="s">
        <v>12194</v>
      </c>
      <c r="QUM5" s="551" t="s">
        <v>12195</v>
      </c>
      <c r="QUN5" s="551" t="s">
        <v>12196</v>
      </c>
      <c r="QUO5" s="551" t="s">
        <v>12197</v>
      </c>
      <c r="QUP5" s="551" t="s">
        <v>12198</v>
      </c>
      <c r="QUQ5" s="551" t="s">
        <v>12199</v>
      </c>
      <c r="QUR5" s="551" t="s">
        <v>12200</v>
      </c>
      <c r="QUS5" s="551" t="s">
        <v>12201</v>
      </c>
      <c r="QUT5" s="551" t="s">
        <v>12202</v>
      </c>
      <c r="QUU5" s="551" t="s">
        <v>12203</v>
      </c>
      <c r="QUV5" s="551" t="s">
        <v>12204</v>
      </c>
      <c r="QUW5" s="551" t="s">
        <v>12205</v>
      </c>
      <c r="QUX5" s="551" t="s">
        <v>12206</v>
      </c>
      <c r="QUY5" s="551" t="s">
        <v>12207</v>
      </c>
      <c r="QUZ5" s="551" t="s">
        <v>12208</v>
      </c>
      <c r="QVA5" s="551" t="s">
        <v>12209</v>
      </c>
      <c r="QVB5" s="551" t="s">
        <v>12210</v>
      </c>
      <c r="QVC5" s="551" t="s">
        <v>12211</v>
      </c>
      <c r="QVD5" s="551" t="s">
        <v>12212</v>
      </c>
      <c r="QVE5" s="551" t="s">
        <v>12213</v>
      </c>
      <c r="QVF5" s="551" t="s">
        <v>12214</v>
      </c>
      <c r="QVG5" s="551" t="s">
        <v>12215</v>
      </c>
      <c r="QVH5" s="551" t="s">
        <v>12216</v>
      </c>
      <c r="QVI5" s="551" t="s">
        <v>12217</v>
      </c>
      <c r="QVJ5" s="551" t="s">
        <v>12218</v>
      </c>
      <c r="QVK5" s="551" t="s">
        <v>12219</v>
      </c>
      <c r="QVL5" s="551" t="s">
        <v>12220</v>
      </c>
      <c r="QVM5" s="551" t="s">
        <v>12221</v>
      </c>
      <c r="QVN5" s="551" t="s">
        <v>12222</v>
      </c>
      <c r="QVO5" s="551" t="s">
        <v>12223</v>
      </c>
      <c r="QVP5" s="551" t="s">
        <v>12224</v>
      </c>
      <c r="QVQ5" s="551" t="s">
        <v>12225</v>
      </c>
      <c r="QVR5" s="551" t="s">
        <v>12226</v>
      </c>
      <c r="QVS5" s="551" t="s">
        <v>12227</v>
      </c>
      <c r="QVT5" s="551" t="s">
        <v>12228</v>
      </c>
      <c r="QVU5" s="551" t="s">
        <v>12229</v>
      </c>
      <c r="QVV5" s="551" t="s">
        <v>12230</v>
      </c>
      <c r="QVW5" s="551" t="s">
        <v>12231</v>
      </c>
      <c r="QVX5" s="551" t="s">
        <v>12232</v>
      </c>
      <c r="QVY5" s="551" t="s">
        <v>12233</v>
      </c>
      <c r="QVZ5" s="551" t="s">
        <v>12234</v>
      </c>
      <c r="QWA5" s="551" t="s">
        <v>12235</v>
      </c>
      <c r="QWB5" s="551" t="s">
        <v>12236</v>
      </c>
      <c r="QWC5" s="551" t="s">
        <v>12237</v>
      </c>
      <c r="QWD5" s="551" t="s">
        <v>12238</v>
      </c>
      <c r="QWE5" s="551" t="s">
        <v>12239</v>
      </c>
      <c r="QWF5" s="551" t="s">
        <v>12240</v>
      </c>
      <c r="QWG5" s="551" t="s">
        <v>12241</v>
      </c>
      <c r="QWH5" s="551" t="s">
        <v>12242</v>
      </c>
      <c r="QWI5" s="551" t="s">
        <v>12243</v>
      </c>
      <c r="QWJ5" s="551" t="s">
        <v>12244</v>
      </c>
      <c r="QWK5" s="551" t="s">
        <v>12245</v>
      </c>
      <c r="QWL5" s="551" t="s">
        <v>12246</v>
      </c>
      <c r="QWM5" s="551" t="s">
        <v>12247</v>
      </c>
      <c r="QWN5" s="551" t="s">
        <v>12248</v>
      </c>
      <c r="QWO5" s="551" t="s">
        <v>12249</v>
      </c>
      <c r="QWP5" s="551" t="s">
        <v>12250</v>
      </c>
      <c r="QWQ5" s="551" t="s">
        <v>12251</v>
      </c>
      <c r="QWR5" s="551" t="s">
        <v>12252</v>
      </c>
      <c r="QWS5" s="551" t="s">
        <v>12253</v>
      </c>
      <c r="QWT5" s="551" t="s">
        <v>12254</v>
      </c>
      <c r="QWU5" s="551" t="s">
        <v>12255</v>
      </c>
      <c r="QWV5" s="551" t="s">
        <v>12256</v>
      </c>
      <c r="QWW5" s="551" t="s">
        <v>12257</v>
      </c>
      <c r="QWX5" s="551" t="s">
        <v>12258</v>
      </c>
      <c r="QWY5" s="551" t="s">
        <v>12259</v>
      </c>
      <c r="QWZ5" s="551" t="s">
        <v>12260</v>
      </c>
      <c r="QXA5" s="551" t="s">
        <v>12261</v>
      </c>
      <c r="QXB5" s="551" t="s">
        <v>12262</v>
      </c>
      <c r="QXC5" s="551" t="s">
        <v>12263</v>
      </c>
      <c r="QXD5" s="551" t="s">
        <v>12264</v>
      </c>
      <c r="QXE5" s="551" t="s">
        <v>12265</v>
      </c>
      <c r="QXF5" s="551" t="s">
        <v>12266</v>
      </c>
      <c r="QXG5" s="551" t="s">
        <v>12267</v>
      </c>
      <c r="QXH5" s="551" t="s">
        <v>12268</v>
      </c>
      <c r="QXI5" s="551" t="s">
        <v>12269</v>
      </c>
      <c r="QXJ5" s="551" t="s">
        <v>12270</v>
      </c>
      <c r="QXK5" s="551" t="s">
        <v>12271</v>
      </c>
      <c r="QXL5" s="551" t="s">
        <v>12272</v>
      </c>
      <c r="QXM5" s="551" t="s">
        <v>12273</v>
      </c>
      <c r="QXN5" s="551" t="s">
        <v>12274</v>
      </c>
      <c r="QXO5" s="551" t="s">
        <v>12275</v>
      </c>
      <c r="QXP5" s="551" t="s">
        <v>12276</v>
      </c>
      <c r="QXQ5" s="551" t="s">
        <v>12277</v>
      </c>
      <c r="QXR5" s="551" t="s">
        <v>12278</v>
      </c>
      <c r="QXS5" s="551" t="s">
        <v>12279</v>
      </c>
      <c r="QXT5" s="551" t="s">
        <v>12280</v>
      </c>
      <c r="QXU5" s="551" t="s">
        <v>12281</v>
      </c>
      <c r="QXV5" s="551" t="s">
        <v>12282</v>
      </c>
      <c r="QXW5" s="551" t="s">
        <v>12283</v>
      </c>
      <c r="QXX5" s="551" t="s">
        <v>12284</v>
      </c>
      <c r="QXY5" s="551" t="s">
        <v>12285</v>
      </c>
      <c r="QXZ5" s="551" t="s">
        <v>12286</v>
      </c>
      <c r="QYA5" s="551" t="s">
        <v>12287</v>
      </c>
      <c r="QYB5" s="551" t="s">
        <v>12288</v>
      </c>
      <c r="QYC5" s="551" t="s">
        <v>12289</v>
      </c>
      <c r="QYD5" s="551" t="s">
        <v>12290</v>
      </c>
      <c r="QYE5" s="551" t="s">
        <v>12291</v>
      </c>
      <c r="QYF5" s="551" t="s">
        <v>12292</v>
      </c>
      <c r="QYG5" s="551" t="s">
        <v>12293</v>
      </c>
      <c r="QYH5" s="551" t="s">
        <v>12294</v>
      </c>
      <c r="QYI5" s="551" t="s">
        <v>12295</v>
      </c>
      <c r="QYJ5" s="551" t="s">
        <v>12296</v>
      </c>
      <c r="QYK5" s="551" t="s">
        <v>12297</v>
      </c>
      <c r="QYL5" s="551" t="s">
        <v>12298</v>
      </c>
      <c r="QYM5" s="551" t="s">
        <v>12299</v>
      </c>
      <c r="QYN5" s="551" t="s">
        <v>12300</v>
      </c>
      <c r="QYO5" s="551" t="s">
        <v>12301</v>
      </c>
      <c r="QYP5" s="551" t="s">
        <v>12302</v>
      </c>
      <c r="QYQ5" s="551" t="s">
        <v>12303</v>
      </c>
      <c r="QYR5" s="551" t="s">
        <v>12304</v>
      </c>
      <c r="QYS5" s="551" t="s">
        <v>12305</v>
      </c>
      <c r="QYT5" s="551" t="s">
        <v>12306</v>
      </c>
      <c r="QYU5" s="551" t="s">
        <v>12307</v>
      </c>
      <c r="QYV5" s="551" t="s">
        <v>12308</v>
      </c>
      <c r="QYW5" s="551" t="s">
        <v>12309</v>
      </c>
      <c r="QYX5" s="551" t="s">
        <v>12310</v>
      </c>
      <c r="QYY5" s="551" t="s">
        <v>12311</v>
      </c>
      <c r="QYZ5" s="551" t="s">
        <v>12312</v>
      </c>
      <c r="QZA5" s="551" t="s">
        <v>12313</v>
      </c>
      <c r="QZB5" s="551" t="s">
        <v>12314</v>
      </c>
      <c r="QZC5" s="551" t="s">
        <v>12315</v>
      </c>
      <c r="QZD5" s="551" t="s">
        <v>12316</v>
      </c>
      <c r="QZE5" s="551" t="s">
        <v>12317</v>
      </c>
      <c r="QZF5" s="551" t="s">
        <v>12318</v>
      </c>
      <c r="QZG5" s="551" t="s">
        <v>12319</v>
      </c>
      <c r="QZH5" s="551" t="s">
        <v>12320</v>
      </c>
      <c r="QZI5" s="551" t="s">
        <v>12321</v>
      </c>
      <c r="QZJ5" s="551" t="s">
        <v>12322</v>
      </c>
      <c r="QZK5" s="551" t="s">
        <v>12323</v>
      </c>
      <c r="QZL5" s="551" t="s">
        <v>12324</v>
      </c>
      <c r="QZM5" s="551" t="s">
        <v>12325</v>
      </c>
      <c r="QZN5" s="551" t="s">
        <v>12326</v>
      </c>
      <c r="QZO5" s="551" t="s">
        <v>12327</v>
      </c>
      <c r="QZP5" s="551" t="s">
        <v>12328</v>
      </c>
      <c r="QZQ5" s="551" t="s">
        <v>12329</v>
      </c>
      <c r="QZR5" s="551" t="s">
        <v>12330</v>
      </c>
      <c r="QZS5" s="551" t="s">
        <v>12331</v>
      </c>
      <c r="QZT5" s="551" t="s">
        <v>12332</v>
      </c>
      <c r="QZU5" s="551" t="s">
        <v>12333</v>
      </c>
      <c r="QZV5" s="551" t="s">
        <v>12334</v>
      </c>
      <c r="QZW5" s="551" t="s">
        <v>12335</v>
      </c>
      <c r="QZX5" s="551" t="s">
        <v>12336</v>
      </c>
      <c r="QZY5" s="551" t="s">
        <v>12337</v>
      </c>
      <c r="QZZ5" s="551" t="s">
        <v>12338</v>
      </c>
      <c r="RAA5" s="551" t="s">
        <v>12339</v>
      </c>
      <c r="RAB5" s="551" t="s">
        <v>12340</v>
      </c>
      <c r="RAC5" s="551" t="s">
        <v>12341</v>
      </c>
      <c r="RAD5" s="551" t="s">
        <v>12342</v>
      </c>
      <c r="RAE5" s="551" t="s">
        <v>12343</v>
      </c>
      <c r="RAF5" s="551" t="s">
        <v>12344</v>
      </c>
      <c r="RAG5" s="551" t="s">
        <v>12345</v>
      </c>
      <c r="RAH5" s="551" t="s">
        <v>12346</v>
      </c>
      <c r="RAI5" s="551" t="s">
        <v>12347</v>
      </c>
      <c r="RAJ5" s="551" t="s">
        <v>12348</v>
      </c>
      <c r="RAK5" s="551" t="s">
        <v>12349</v>
      </c>
      <c r="RAL5" s="551" t="s">
        <v>12350</v>
      </c>
      <c r="RAM5" s="551" t="s">
        <v>12351</v>
      </c>
      <c r="RAN5" s="551" t="s">
        <v>12352</v>
      </c>
      <c r="RAO5" s="551" t="s">
        <v>12353</v>
      </c>
      <c r="RAP5" s="551" t="s">
        <v>12354</v>
      </c>
      <c r="RAQ5" s="551" t="s">
        <v>12355</v>
      </c>
      <c r="RAR5" s="551" t="s">
        <v>12356</v>
      </c>
      <c r="RAS5" s="551" t="s">
        <v>12357</v>
      </c>
      <c r="RAT5" s="551" t="s">
        <v>12358</v>
      </c>
      <c r="RAU5" s="551" t="s">
        <v>12359</v>
      </c>
      <c r="RAV5" s="551" t="s">
        <v>12360</v>
      </c>
      <c r="RAW5" s="551" t="s">
        <v>12361</v>
      </c>
      <c r="RAX5" s="551" t="s">
        <v>12362</v>
      </c>
      <c r="RAY5" s="551" t="s">
        <v>12363</v>
      </c>
      <c r="RAZ5" s="551" t="s">
        <v>12364</v>
      </c>
      <c r="RBA5" s="551" t="s">
        <v>12365</v>
      </c>
      <c r="RBB5" s="551" t="s">
        <v>12366</v>
      </c>
      <c r="RBC5" s="551" t="s">
        <v>12367</v>
      </c>
      <c r="RBD5" s="551" t="s">
        <v>12368</v>
      </c>
      <c r="RBE5" s="551" t="s">
        <v>12369</v>
      </c>
      <c r="RBF5" s="551" t="s">
        <v>12370</v>
      </c>
      <c r="RBG5" s="551" t="s">
        <v>12371</v>
      </c>
      <c r="RBH5" s="551" t="s">
        <v>12372</v>
      </c>
      <c r="RBI5" s="551" t="s">
        <v>12373</v>
      </c>
      <c r="RBJ5" s="551" t="s">
        <v>12374</v>
      </c>
      <c r="RBK5" s="551" t="s">
        <v>12375</v>
      </c>
      <c r="RBL5" s="551" t="s">
        <v>12376</v>
      </c>
      <c r="RBM5" s="551" t="s">
        <v>12377</v>
      </c>
      <c r="RBN5" s="551" t="s">
        <v>12378</v>
      </c>
      <c r="RBO5" s="551" t="s">
        <v>12379</v>
      </c>
      <c r="RBP5" s="551" t="s">
        <v>12380</v>
      </c>
      <c r="RBQ5" s="551" t="s">
        <v>12381</v>
      </c>
      <c r="RBR5" s="551" t="s">
        <v>12382</v>
      </c>
      <c r="RBS5" s="551" t="s">
        <v>12383</v>
      </c>
      <c r="RBT5" s="551" t="s">
        <v>12384</v>
      </c>
      <c r="RBU5" s="551" t="s">
        <v>12385</v>
      </c>
      <c r="RBV5" s="551" t="s">
        <v>12386</v>
      </c>
      <c r="RBW5" s="551" t="s">
        <v>12387</v>
      </c>
      <c r="RBX5" s="551" t="s">
        <v>12388</v>
      </c>
      <c r="RBY5" s="551" t="s">
        <v>12389</v>
      </c>
      <c r="RBZ5" s="551" t="s">
        <v>12390</v>
      </c>
      <c r="RCA5" s="551" t="s">
        <v>12391</v>
      </c>
      <c r="RCB5" s="551" t="s">
        <v>12392</v>
      </c>
      <c r="RCC5" s="551" t="s">
        <v>12393</v>
      </c>
      <c r="RCD5" s="551" t="s">
        <v>12394</v>
      </c>
      <c r="RCE5" s="551" t="s">
        <v>12395</v>
      </c>
      <c r="RCF5" s="551" t="s">
        <v>12396</v>
      </c>
      <c r="RCG5" s="551" t="s">
        <v>12397</v>
      </c>
      <c r="RCH5" s="551" t="s">
        <v>12398</v>
      </c>
      <c r="RCI5" s="551" t="s">
        <v>12399</v>
      </c>
      <c r="RCJ5" s="551" t="s">
        <v>12400</v>
      </c>
      <c r="RCK5" s="551" t="s">
        <v>12401</v>
      </c>
      <c r="RCL5" s="551" t="s">
        <v>12402</v>
      </c>
      <c r="RCM5" s="551" t="s">
        <v>12403</v>
      </c>
      <c r="RCN5" s="551" t="s">
        <v>12404</v>
      </c>
      <c r="RCO5" s="551" t="s">
        <v>12405</v>
      </c>
      <c r="RCP5" s="551" t="s">
        <v>12406</v>
      </c>
      <c r="RCQ5" s="551" t="s">
        <v>12407</v>
      </c>
      <c r="RCR5" s="551" t="s">
        <v>12408</v>
      </c>
      <c r="RCS5" s="551" t="s">
        <v>12409</v>
      </c>
      <c r="RCT5" s="551" t="s">
        <v>12410</v>
      </c>
      <c r="RCU5" s="551" t="s">
        <v>12411</v>
      </c>
      <c r="RCV5" s="551" t="s">
        <v>12412</v>
      </c>
      <c r="RCW5" s="551" t="s">
        <v>12413</v>
      </c>
      <c r="RCX5" s="551" t="s">
        <v>12414</v>
      </c>
      <c r="RCY5" s="551" t="s">
        <v>12415</v>
      </c>
      <c r="RCZ5" s="551" t="s">
        <v>12416</v>
      </c>
      <c r="RDA5" s="551" t="s">
        <v>12417</v>
      </c>
      <c r="RDB5" s="551" t="s">
        <v>12418</v>
      </c>
      <c r="RDC5" s="551" t="s">
        <v>12419</v>
      </c>
      <c r="RDD5" s="551" t="s">
        <v>12420</v>
      </c>
      <c r="RDE5" s="551" t="s">
        <v>12421</v>
      </c>
      <c r="RDF5" s="551" t="s">
        <v>12422</v>
      </c>
      <c r="RDG5" s="551" t="s">
        <v>12423</v>
      </c>
      <c r="RDH5" s="551" t="s">
        <v>12424</v>
      </c>
      <c r="RDI5" s="551" t="s">
        <v>12425</v>
      </c>
      <c r="RDJ5" s="551" t="s">
        <v>12426</v>
      </c>
      <c r="RDK5" s="551" t="s">
        <v>12427</v>
      </c>
      <c r="RDL5" s="551" t="s">
        <v>12428</v>
      </c>
      <c r="RDM5" s="551" t="s">
        <v>12429</v>
      </c>
      <c r="RDN5" s="551" t="s">
        <v>12430</v>
      </c>
      <c r="RDO5" s="551" t="s">
        <v>12431</v>
      </c>
      <c r="RDP5" s="551" t="s">
        <v>12432</v>
      </c>
      <c r="RDQ5" s="551" t="s">
        <v>12433</v>
      </c>
      <c r="RDR5" s="551" t="s">
        <v>12434</v>
      </c>
      <c r="RDS5" s="551" t="s">
        <v>12435</v>
      </c>
      <c r="RDT5" s="551" t="s">
        <v>12436</v>
      </c>
      <c r="RDU5" s="551" t="s">
        <v>12437</v>
      </c>
      <c r="RDV5" s="551" t="s">
        <v>12438</v>
      </c>
      <c r="RDW5" s="551" t="s">
        <v>12439</v>
      </c>
      <c r="RDX5" s="551" t="s">
        <v>12440</v>
      </c>
      <c r="RDY5" s="551" t="s">
        <v>12441</v>
      </c>
      <c r="RDZ5" s="551" t="s">
        <v>12442</v>
      </c>
      <c r="REA5" s="551" t="s">
        <v>12443</v>
      </c>
      <c r="REB5" s="551" t="s">
        <v>12444</v>
      </c>
      <c r="REC5" s="551" t="s">
        <v>12445</v>
      </c>
      <c r="RED5" s="551" t="s">
        <v>12446</v>
      </c>
      <c r="REE5" s="551" t="s">
        <v>12447</v>
      </c>
      <c r="REF5" s="551" t="s">
        <v>12448</v>
      </c>
      <c r="REG5" s="551" t="s">
        <v>12449</v>
      </c>
      <c r="REH5" s="551" t="s">
        <v>12450</v>
      </c>
      <c r="REI5" s="551" t="s">
        <v>12451</v>
      </c>
      <c r="REJ5" s="551" t="s">
        <v>12452</v>
      </c>
      <c r="REK5" s="551" t="s">
        <v>12453</v>
      </c>
      <c r="REL5" s="551" t="s">
        <v>12454</v>
      </c>
      <c r="REM5" s="551" t="s">
        <v>12455</v>
      </c>
      <c r="REN5" s="551" t="s">
        <v>12456</v>
      </c>
      <c r="REO5" s="551" t="s">
        <v>12457</v>
      </c>
      <c r="REP5" s="551" t="s">
        <v>12458</v>
      </c>
      <c r="REQ5" s="551" t="s">
        <v>12459</v>
      </c>
      <c r="RER5" s="551" t="s">
        <v>12460</v>
      </c>
      <c r="RES5" s="551" t="s">
        <v>12461</v>
      </c>
      <c r="RET5" s="551" t="s">
        <v>12462</v>
      </c>
      <c r="REU5" s="551" t="s">
        <v>12463</v>
      </c>
      <c r="REV5" s="551" t="s">
        <v>12464</v>
      </c>
      <c r="REW5" s="551" t="s">
        <v>12465</v>
      </c>
      <c r="REX5" s="551" t="s">
        <v>12466</v>
      </c>
      <c r="REY5" s="551" t="s">
        <v>12467</v>
      </c>
      <c r="REZ5" s="551" t="s">
        <v>12468</v>
      </c>
      <c r="RFA5" s="551" t="s">
        <v>12469</v>
      </c>
      <c r="RFB5" s="551" t="s">
        <v>12470</v>
      </c>
      <c r="RFC5" s="551" t="s">
        <v>12471</v>
      </c>
      <c r="RFD5" s="551" t="s">
        <v>12472</v>
      </c>
      <c r="RFE5" s="551" t="s">
        <v>12473</v>
      </c>
      <c r="RFF5" s="551" t="s">
        <v>12474</v>
      </c>
      <c r="RFG5" s="551" t="s">
        <v>12475</v>
      </c>
      <c r="RFH5" s="551" t="s">
        <v>12476</v>
      </c>
      <c r="RFI5" s="551" t="s">
        <v>12477</v>
      </c>
      <c r="RFJ5" s="551" t="s">
        <v>12478</v>
      </c>
      <c r="RFK5" s="551" t="s">
        <v>12479</v>
      </c>
      <c r="RFL5" s="551" t="s">
        <v>12480</v>
      </c>
      <c r="RFM5" s="551" t="s">
        <v>12481</v>
      </c>
      <c r="RFN5" s="551" t="s">
        <v>12482</v>
      </c>
      <c r="RFO5" s="551" t="s">
        <v>12483</v>
      </c>
      <c r="RFP5" s="551" t="s">
        <v>12484</v>
      </c>
      <c r="RFQ5" s="551" t="s">
        <v>12485</v>
      </c>
      <c r="RFR5" s="551" t="s">
        <v>12486</v>
      </c>
      <c r="RFS5" s="551" t="s">
        <v>12487</v>
      </c>
      <c r="RFT5" s="551" t="s">
        <v>12488</v>
      </c>
      <c r="RFU5" s="551" t="s">
        <v>12489</v>
      </c>
      <c r="RFV5" s="551" t="s">
        <v>12490</v>
      </c>
      <c r="RFW5" s="551" t="s">
        <v>12491</v>
      </c>
      <c r="RFX5" s="551" t="s">
        <v>12492</v>
      </c>
      <c r="RFY5" s="551" t="s">
        <v>12493</v>
      </c>
      <c r="RFZ5" s="551" t="s">
        <v>12494</v>
      </c>
      <c r="RGA5" s="551" t="s">
        <v>12495</v>
      </c>
      <c r="RGB5" s="551" t="s">
        <v>12496</v>
      </c>
      <c r="RGC5" s="551" t="s">
        <v>12497</v>
      </c>
      <c r="RGD5" s="551" t="s">
        <v>12498</v>
      </c>
      <c r="RGE5" s="551" t="s">
        <v>12499</v>
      </c>
      <c r="RGF5" s="551" t="s">
        <v>12500</v>
      </c>
      <c r="RGG5" s="551" t="s">
        <v>12501</v>
      </c>
      <c r="RGH5" s="551" t="s">
        <v>12502</v>
      </c>
      <c r="RGI5" s="551" t="s">
        <v>12503</v>
      </c>
      <c r="RGJ5" s="551" t="s">
        <v>12504</v>
      </c>
      <c r="RGK5" s="551" t="s">
        <v>12505</v>
      </c>
      <c r="RGL5" s="551" t="s">
        <v>12506</v>
      </c>
      <c r="RGM5" s="551" t="s">
        <v>12507</v>
      </c>
      <c r="RGN5" s="551" t="s">
        <v>12508</v>
      </c>
      <c r="RGO5" s="551" t="s">
        <v>12509</v>
      </c>
      <c r="RGP5" s="551" t="s">
        <v>12510</v>
      </c>
      <c r="RGQ5" s="551" t="s">
        <v>12511</v>
      </c>
      <c r="RGR5" s="551" t="s">
        <v>12512</v>
      </c>
      <c r="RGS5" s="551" t="s">
        <v>12513</v>
      </c>
      <c r="RGT5" s="551" t="s">
        <v>12514</v>
      </c>
      <c r="RGU5" s="551" t="s">
        <v>12515</v>
      </c>
      <c r="RGV5" s="551" t="s">
        <v>12516</v>
      </c>
      <c r="RGW5" s="551" t="s">
        <v>12517</v>
      </c>
      <c r="RGX5" s="551" t="s">
        <v>12518</v>
      </c>
      <c r="RGY5" s="551" t="s">
        <v>12519</v>
      </c>
      <c r="RGZ5" s="551" t="s">
        <v>12520</v>
      </c>
      <c r="RHA5" s="551" t="s">
        <v>12521</v>
      </c>
      <c r="RHB5" s="551" t="s">
        <v>12522</v>
      </c>
      <c r="RHC5" s="551" t="s">
        <v>12523</v>
      </c>
      <c r="RHD5" s="551" t="s">
        <v>12524</v>
      </c>
      <c r="RHE5" s="551" t="s">
        <v>12525</v>
      </c>
      <c r="RHF5" s="551" t="s">
        <v>12526</v>
      </c>
      <c r="RHG5" s="551" t="s">
        <v>12527</v>
      </c>
      <c r="RHH5" s="551" t="s">
        <v>12528</v>
      </c>
      <c r="RHI5" s="551" t="s">
        <v>12529</v>
      </c>
      <c r="RHJ5" s="551" t="s">
        <v>12530</v>
      </c>
      <c r="RHK5" s="551" t="s">
        <v>12531</v>
      </c>
      <c r="RHL5" s="551" t="s">
        <v>12532</v>
      </c>
      <c r="RHM5" s="551" t="s">
        <v>12533</v>
      </c>
      <c r="RHN5" s="551" t="s">
        <v>12534</v>
      </c>
      <c r="RHO5" s="551" t="s">
        <v>12535</v>
      </c>
      <c r="RHP5" s="551" t="s">
        <v>12536</v>
      </c>
      <c r="RHQ5" s="551" t="s">
        <v>12537</v>
      </c>
      <c r="RHR5" s="551" t="s">
        <v>12538</v>
      </c>
      <c r="RHS5" s="551" t="s">
        <v>12539</v>
      </c>
      <c r="RHT5" s="551" t="s">
        <v>12540</v>
      </c>
      <c r="RHU5" s="551" t="s">
        <v>12541</v>
      </c>
      <c r="RHV5" s="551" t="s">
        <v>12542</v>
      </c>
      <c r="RHW5" s="551" t="s">
        <v>12543</v>
      </c>
      <c r="RHX5" s="551" t="s">
        <v>12544</v>
      </c>
      <c r="RHY5" s="551" t="s">
        <v>12545</v>
      </c>
      <c r="RHZ5" s="551" t="s">
        <v>12546</v>
      </c>
      <c r="RIA5" s="551" t="s">
        <v>12547</v>
      </c>
      <c r="RIB5" s="551" t="s">
        <v>12548</v>
      </c>
      <c r="RIC5" s="551" t="s">
        <v>12549</v>
      </c>
      <c r="RID5" s="551" t="s">
        <v>12550</v>
      </c>
      <c r="RIE5" s="551" t="s">
        <v>12551</v>
      </c>
      <c r="RIF5" s="551" t="s">
        <v>12552</v>
      </c>
      <c r="RIG5" s="551" t="s">
        <v>12553</v>
      </c>
      <c r="RIH5" s="551" t="s">
        <v>12554</v>
      </c>
      <c r="RII5" s="551" t="s">
        <v>12555</v>
      </c>
      <c r="RIJ5" s="551" t="s">
        <v>12556</v>
      </c>
      <c r="RIK5" s="551" t="s">
        <v>12557</v>
      </c>
      <c r="RIL5" s="551" t="s">
        <v>12558</v>
      </c>
      <c r="RIM5" s="551" t="s">
        <v>12559</v>
      </c>
      <c r="RIN5" s="551" t="s">
        <v>12560</v>
      </c>
      <c r="RIO5" s="551" t="s">
        <v>12561</v>
      </c>
      <c r="RIP5" s="551" t="s">
        <v>12562</v>
      </c>
      <c r="RIQ5" s="551" t="s">
        <v>12563</v>
      </c>
      <c r="RIR5" s="551" t="s">
        <v>12564</v>
      </c>
      <c r="RIS5" s="551" t="s">
        <v>12565</v>
      </c>
      <c r="RIT5" s="551" t="s">
        <v>12566</v>
      </c>
      <c r="RIU5" s="551" t="s">
        <v>12567</v>
      </c>
      <c r="RIV5" s="551" t="s">
        <v>12568</v>
      </c>
      <c r="RIW5" s="551" t="s">
        <v>12569</v>
      </c>
      <c r="RIX5" s="551" t="s">
        <v>12570</v>
      </c>
      <c r="RIY5" s="551" t="s">
        <v>12571</v>
      </c>
      <c r="RIZ5" s="551" t="s">
        <v>12572</v>
      </c>
      <c r="RJA5" s="551" t="s">
        <v>12573</v>
      </c>
      <c r="RJB5" s="551" t="s">
        <v>12574</v>
      </c>
      <c r="RJC5" s="551" t="s">
        <v>12575</v>
      </c>
      <c r="RJD5" s="551" t="s">
        <v>12576</v>
      </c>
      <c r="RJE5" s="551" t="s">
        <v>12577</v>
      </c>
      <c r="RJF5" s="551" t="s">
        <v>12578</v>
      </c>
      <c r="RJG5" s="551" t="s">
        <v>12579</v>
      </c>
      <c r="RJH5" s="551" t="s">
        <v>12580</v>
      </c>
      <c r="RJI5" s="551" t="s">
        <v>12581</v>
      </c>
      <c r="RJJ5" s="551" t="s">
        <v>12582</v>
      </c>
      <c r="RJK5" s="551" t="s">
        <v>12583</v>
      </c>
      <c r="RJL5" s="551" t="s">
        <v>12584</v>
      </c>
      <c r="RJM5" s="551" t="s">
        <v>12585</v>
      </c>
      <c r="RJN5" s="551" t="s">
        <v>12586</v>
      </c>
      <c r="RJO5" s="551" t="s">
        <v>12587</v>
      </c>
      <c r="RJP5" s="551" t="s">
        <v>12588</v>
      </c>
      <c r="RJQ5" s="551" t="s">
        <v>12589</v>
      </c>
      <c r="RJR5" s="551" t="s">
        <v>12590</v>
      </c>
      <c r="RJS5" s="551" t="s">
        <v>12591</v>
      </c>
      <c r="RJT5" s="551" t="s">
        <v>12592</v>
      </c>
      <c r="RJU5" s="551" t="s">
        <v>12593</v>
      </c>
      <c r="RJV5" s="551" t="s">
        <v>12594</v>
      </c>
      <c r="RJW5" s="551" t="s">
        <v>12595</v>
      </c>
      <c r="RJX5" s="551" t="s">
        <v>12596</v>
      </c>
      <c r="RJY5" s="551" t="s">
        <v>12597</v>
      </c>
      <c r="RJZ5" s="551" t="s">
        <v>12598</v>
      </c>
      <c r="RKA5" s="551" t="s">
        <v>12599</v>
      </c>
      <c r="RKB5" s="551" t="s">
        <v>12600</v>
      </c>
      <c r="RKC5" s="551" t="s">
        <v>12601</v>
      </c>
      <c r="RKD5" s="551" t="s">
        <v>12602</v>
      </c>
      <c r="RKE5" s="551" t="s">
        <v>12603</v>
      </c>
      <c r="RKF5" s="551" t="s">
        <v>12604</v>
      </c>
      <c r="RKG5" s="551" t="s">
        <v>12605</v>
      </c>
      <c r="RKH5" s="551" t="s">
        <v>12606</v>
      </c>
      <c r="RKI5" s="551" t="s">
        <v>12607</v>
      </c>
      <c r="RKJ5" s="551" t="s">
        <v>12608</v>
      </c>
      <c r="RKK5" s="551" t="s">
        <v>12609</v>
      </c>
      <c r="RKL5" s="551" t="s">
        <v>12610</v>
      </c>
      <c r="RKM5" s="551" t="s">
        <v>12611</v>
      </c>
      <c r="RKN5" s="551" t="s">
        <v>12612</v>
      </c>
      <c r="RKO5" s="551" t="s">
        <v>12613</v>
      </c>
      <c r="RKP5" s="551" t="s">
        <v>12614</v>
      </c>
      <c r="RKQ5" s="551" t="s">
        <v>12615</v>
      </c>
      <c r="RKR5" s="551" t="s">
        <v>12616</v>
      </c>
      <c r="RKS5" s="551" t="s">
        <v>12617</v>
      </c>
      <c r="RKT5" s="551" t="s">
        <v>12618</v>
      </c>
      <c r="RKU5" s="551" t="s">
        <v>12619</v>
      </c>
      <c r="RKV5" s="551" t="s">
        <v>12620</v>
      </c>
      <c r="RKW5" s="551" t="s">
        <v>12621</v>
      </c>
      <c r="RKX5" s="551" t="s">
        <v>12622</v>
      </c>
      <c r="RKY5" s="551" t="s">
        <v>12623</v>
      </c>
      <c r="RKZ5" s="551" t="s">
        <v>12624</v>
      </c>
      <c r="RLA5" s="551" t="s">
        <v>12625</v>
      </c>
      <c r="RLB5" s="551" t="s">
        <v>12626</v>
      </c>
      <c r="RLC5" s="551" t="s">
        <v>12627</v>
      </c>
      <c r="RLD5" s="551" t="s">
        <v>12628</v>
      </c>
      <c r="RLE5" s="551" t="s">
        <v>12629</v>
      </c>
      <c r="RLF5" s="551" t="s">
        <v>12630</v>
      </c>
      <c r="RLG5" s="551" t="s">
        <v>12631</v>
      </c>
      <c r="RLH5" s="551" t="s">
        <v>12632</v>
      </c>
      <c r="RLI5" s="551" t="s">
        <v>12633</v>
      </c>
      <c r="RLJ5" s="551" t="s">
        <v>12634</v>
      </c>
      <c r="RLK5" s="551" t="s">
        <v>12635</v>
      </c>
      <c r="RLL5" s="551" t="s">
        <v>12636</v>
      </c>
      <c r="RLM5" s="551" t="s">
        <v>12637</v>
      </c>
      <c r="RLN5" s="551" t="s">
        <v>12638</v>
      </c>
      <c r="RLO5" s="551" t="s">
        <v>12639</v>
      </c>
      <c r="RLP5" s="551" t="s">
        <v>12640</v>
      </c>
      <c r="RLQ5" s="551" t="s">
        <v>12641</v>
      </c>
      <c r="RLR5" s="551" t="s">
        <v>12642</v>
      </c>
      <c r="RLS5" s="551" t="s">
        <v>12643</v>
      </c>
      <c r="RLT5" s="551" t="s">
        <v>12644</v>
      </c>
      <c r="RLU5" s="551" t="s">
        <v>12645</v>
      </c>
      <c r="RLV5" s="551" t="s">
        <v>12646</v>
      </c>
      <c r="RLW5" s="551" t="s">
        <v>12647</v>
      </c>
      <c r="RLX5" s="551" t="s">
        <v>12648</v>
      </c>
      <c r="RLY5" s="551" t="s">
        <v>12649</v>
      </c>
      <c r="RLZ5" s="551" t="s">
        <v>12650</v>
      </c>
      <c r="RMA5" s="551" t="s">
        <v>12651</v>
      </c>
      <c r="RMB5" s="551" t="s">
        <v>12652</v>
      </c>
      <c r="RMC5" s="551" t="s">
        <v>12653</v>
      </c>
      <c r="RMD5" s="551" t="s">
        <v>12654</v>
      </c>
      <c r="RME5" s="551" t="s">
        <v>12655</v>
      </c>
      <c r="RMF5" s="551" t="s">
        <v>12656</v>
      </c>
      <c r="RMG5" s="551" t="s">
        <v>12657</v>
      </c>
      <c r="RMH5" s="551" t="s">
        <v>12658</v>
      </c>
      <c r="RMI5" s="551" t="s">
        <v>12659</v>
      </c>
      <c r="RMJ5" s="551" t="s">
        <v>12660</v>
      </c>
      <c r="RMK5" s="551" t="s">
        <v>12661</v>
      </c>
      <c r="RML5" s="551" t="s">
        <v>12662</v>
      </c>
      <c r="RMM5" s="551" t="s">
        <v>12663</v>
      </c>
      <c r="RMN5" s="551" t="s">
        <v>12664</v>
      </c>
      <c r="RMO5" s="551" t="s">
        <v>12665</v>
      </c>
      <c r="RMP5" s="551" t="s">
        <v>12666</v>
      </c>
      <c r="RMQ5" s="551" t="s">
        <v>12667</v>
      </c>
      <c r="RMR5" s="551" t="s">
        <v>12668</v>
      </c>
      <c r="RMS5" s="551" t="s">
        <v>12669</v>
      </c>
      <c r="RMT5" s="551" t="s">
        <v>12670</v>
      </c>
      <c r="RMU5" s="551" t="s">
        <v>12671</v>
      </c>
      <c r="RMV5" s="551" t="s">
        <v>12672</v>
      </c>
      <c r="RMW5" s="551" t="s">
        <v>12673</v>
      </c>
      <c r="RMX5" s="551" t="s">
        <v>12674</v>
      </c>
      <c r="RMY5" s="551" t="s">
        <v>12675</v>
      </c>
      <c r="RMZ5" s="551" t="s">
        <v>12676</v>
      </c>
      <c r="RNA5" s="551" t="s">
        <v>12677</v>
      </c>
      <c r="RNB5" s="551" t="s">
        <v>12678</v>
      </c>
      <c r="RNC5" s="551" t="s">
        <v>12679</v>
      </c>
      <c r="RND5" s="551" t="s">
        <v>12680</v>
      </c>
      <c r="RNE5" s="551" t="s">
        <v>12681</v>
      </c>
      <c r="RNF5" s="551" t="s">
        <v>12682</v>
      </c>
      <c r="RNG5" s="551" t="s">
        <v>12683</v>
      </c>
      <c r="RNH5" s="551" t="s">
        <v>12684</v>
      </c>
      <c r="RNI5" s="551" t="s">
        <v>12685</v>
      </c>
      <c r="RNJ5" s="551" t="s">
        <v>12686</v>
      </c>
      <c r="RNK5" s="551" t="s">
        <v>12687</v>
      </c>
      <c r="RNL5" s="551" t="s">
        <v>12688</v>
      </c>
      <c r="RNM5" s="551" t="s">
        <v>12689</v>
      </c>
      <c r="RNN5" s="551" t="s">
        <v>12690</v>
      </c>
      <c r="RNO5" s="551" t="s">
        <v>12691</v>
      </c>
      <c r="RNP5" s="551" t="s">
        <v>12692</v>
      </c>
      <c r="RNQ5" s="551" t="s">
        <v>12693</v>
      </c>
      <c r="RNR5" s="551" t="s">
        <v>12694</v>
      </c>
      <c r="RNS5" s="551" t="s">
        <v>12695</v>
      </c>
      <c r="RNT5" s="551" t="s">
        <v>12696</v>
      </c>
      <c r="RNU5" s="551" t="s">
        <v>12697</v>
      </c>
      <c r="RNV5" s="551" t="s">
        <v>12698</v>
      </c>
      <c r="RNW5" s="551" t="s">
        <v>12699</v>
      </c>
      <c r="RNX5" s="551" t="s">
        <v>12700</v>
      </c>
      <c r="RNY5" s="551" t="s">
        <v>12701</v>
      </c>
      <c r="RNZ5" s="551" t="s">
        <v>12702</v>
      </c>
      <c r="ROA5" s="551" t="s">
        <v>12703</v>
      </c>
      <c r="ROB5" s="551" t="s">
        <v>12704</v>
      </c>
      <c r="ROC5" s="551" t="s">
        <v>12705</v>
      </c>
      <c r="ROD5" s="551" t="s">
        <v>12706</v>
      </c>
      <c r="ROE5" s="551" t="s">
        <v>12707</v>
      </c>
      <c r="ROF5" s="551" t="s">
        <v>12708</v>
      </c>
      <c r="ROG5" s="551" t="s">
        <v>12709</v>
      </c>
      <c r="ROH5" s="551" t="s">
        <v>12710</v>
      </c>
      <c r="ROI5" s="551" t="s">
        <v>12711</v>
      </c>
      <c r="ROJ5" s="551" t="s">
        <v>12712</v>
      </c>
      <c r="ROK5" s="551" t="s">
        <v>12713</v>
      </c>
      <c r="ROL5" s="551" t="s">
        <v>12714</v>
      </c>
      <c r="ROM5" s="551" t="s">
        <v>12715</v>
      </c>
      <c r="RON5" s="551" t="s">
        <v>12716</v>
      </c>
      <c r="ROO5" s="551" t="s">
        <v>12717</v>
      </c>
      <c r="ROP5" s="551" t="s">
        <v>12718</v>
      </c>
      <c r="ROQ5" s="551" t="s">
        <v>12719</v>
      </c>
      <c r="ROR5" s="551" t="s">
        <v>12720</v>
      </c>
      <c r="ROS5" s="551" t="s">
        <v>12721</v>
      </c>
      <c r="ROT5" s="551" t="s">
        <v>12722</v>
      </c>
      <c r="ROU5" s="551" t="s">
        <v>12723</v>
      </c>
      <c r="ROV5" s="551" t="s">
        <v>12724</v>
      </c>
      <c r="ROW5" s="551" t="s">
        <v>12725</v>
      </c>
      <c r="ROX5" s="551" t="s">
        <v>12726</v>
      </c>
      <c r="ROY5" s="551" t="s">
        <v>12727</v>
      </c>
      <c r="ROZ5" s="551" t="s">
        <v>12728</v>
      </c>
      <c r="RPA5" s="551" t="s">
        <v>12729</v>
      </c>
      <c r="RPB5" s="551" t="s">
        <v>12730</v>
      </c>
      <c r="RPC5" s="551" t="s">
        <v>12731</v>
      </c>
      <c r="RPD5" s="551" t="s">
        <v>12732</v>
      </c>
      <c r="RPE5" s="551" t="s">
        <v>12733</v>
      </c>
      <c r="RPF5" s="551" t="s">
        <v>12734</v>
      </c>
      <c r="RPG5" s="551" t="s">
        <v>12735</v>
      </c>
      <c r="RPH5" s="551" t="s">
        <v>12736</v>
      </c>
      <c r="RPI5" s="551" t="s">
        <v>12737</v>
      </c>
      <c r="RPJ5" s="551" t="s">
        <v>12738</v>
      </c>
      <c r="RPK5" s="551" t="s">
        <v>12739</v>
      </c>
      <c r="RPL5" s="551" t="s">
        <v>12740</v>
      </c>
      <c r="RPM5" s="551" t="s">
        <v>12741</v>
      </c>
      <c r="RPN5" s="551" t="s">
        <v>12742</v>
      </c>
      <c r="RPO5" s="551" t="s">
        <v>12743</v>
      </c>
      <c r="RPP5" s="551" t="s">
        <v>12744</v>
      </c>
      <c r="RPQ5" s="551" t="s">
        <v>12745</v>
      </c>
      <c r="RPR5" s="551" t="s">
        <v>12746</v>
      </c>
      <c r="RPS5" s="551" t="s">
        <v>12747</v>
      </c>
      <c r="RPT5" s="551" t="s">
        <v>12748</v>
      </c>
      <c r="RPU5" s="551" t="s">
        <v>12749</v>
      </c>
      <c r="RPV5" s="551" t="s">
        <v>12750</v>
      </c>
      <c r="RPW5" s="551" t="s">
        <v>12751</v>
      </c>
      <c r="RPX5" s="551" t="s">
        <v>12752</v>
      </c>
      <c r="RPY5" s="551" t="s">
        <v>12753</v>
      </c>
      <c r="RPZ5" s="551" t="s">
        <v>12754</v>
      </c>
      <c r="RQA5" s="551" t="s">
        <v>12755</v>
      </c>
      <c r="RQB5" s="551" t="s">
        <v>12756</v>
      </c>
      <c r="RQC5" s="551" t="s">
        <v>12757</v>
      </c>
      <c r="RQD5" s="551" t="s">
        <v>12758</v>
      </c>
      <c r="RQE5" s="551" t="s">
        <v>12759</v>
      </c>
      <c r="RQF5" s="551" t="s">
        <v>12760</v>
      </c>
      <c r="RQG5" s="551" t="s">
        <v>12761</v>
      </c>
      <c r="RQH5" s="551" t="s">
        <v>12762</v>
      </c>
      <c r="RQI5" s="551" t="s">
        <v>12763</v>
      </c>
      <c r="RQJ5" s="551" t="s">
        <v>12764</v>
      </c>
      <c r="RQK5" s="551" t="s">
        <v>12765</v>
      </c>
      <c r="RQL5" s="551" t="s">
        <v>12766</v>
      </c>
      <c r="RQM5" s="551" t="s">
        <v>12767</v>
      </c>
      <c r="RQN5" s="551" t="s">
        <v>12768</v>
      </c>
      <c r="RQO5" s="551" t="s">
        <v>12769</v>
      </c>
      <c r="RQP5" s="551" t="s">
        <v>12770</v>
      </c>
      <c r="RQQ5" s="551" t="s">
        <v>12771</v>
      </c>
      <c r="RQR5" s="551" t="s">
        <v>12772</v>
      </c>
      <c r="RQS5" s="551" t="s">
        <v>12773</v>
      </c>
      <c r="RQT5" s="551" t="s">
        <v>12774</v>
      </c>
      <c r="RQU5" s="551" t="s">
        <v>12775</v>
      </c>
      <c r="RQV5" s="551" t="s">
        <v>12776</v>
      </c>
      <c r="RQW5" s="551" t="s">
        <v>12777</v>
      </c>
      <c r="RQX5" s="551" t="s">
        <v>12778</v>
      </c>
      <c r="RQY5" s="551" t="s">
        <v>12779</v>
      </c>
      <c r="RQZ5" s="551" t="s">
        <v>12780</v>
      </c>
      <c r="RRA5" s="551" t="s">
        <v>12781</v>
      </c>
      <c r="RRB5" s="551" t="s">
        <v>12782</v>
      </c>
      <c r="RRC5" s="551" t="s">
        <v>12783</v>
      </c>
      <c r="RRD5" s="551" t="s">
        <v>12784</v>
      </c>
      <c r="RRE5" s="551" t="s">
        <v>12785</v>
      </c>
      <c r="RRF5" s="551" t="s">
        <v>12786</v>
      </c>
      <c r="RRG5" s="551" t="s">
        <v>12787</v>
      </c>
      <c r="RRH5" s="551" t="s">
        <v>12788</v>
      </c>
      <c r="RRI5" s="551" t="s">
        <v>12789</v>
      </c>
      <c r="RRJ5" s="551" t="s">
        <v>12790</v>
      </c>
      <c r="RRK5" s="551" t="s">
        <v>12791</v>
      </c>
      <c r="RRL5" s="551" t="s">
        <v>12792</v>
      </c>
      <c r="RRM5" s="551" t="s">
        <v>12793</v>
      </c>
      <c r="RRN5" s="551" t="s">
        <v>12794</v>
      </c>
      <c r="RRO5" s="551" t="s">
        <v>12795</v>
      </c>
      <c r="RRP5" s="551" t="s">
        <v>12796</v>
      </c>
      <c r="RRQ5" s="551" t="s">
        <v>12797</v>
      </c>
      <c r="RRR5" s="551" t="s">
        <v>12798</v>
      </c>
      <c r="RRS5" s="551" t="s">
        <v>12799</v>
      </c>
      <c r="RRT5" s="551" t="s">
        <v>12800</v>
      </c>
      <c r="RRU5" s="551" t="s">
        <v>12801</v>
      </c>
      <c r="RRV5" s="551" t="s">
        <v>12802</v>
      </c>
      <c r="RRW5" s="551" t="s">
        <v>12803</v>
      </c>
      <c r="RRX5" s="551" t="s">
        <v>12804</v>
      </c>
      <c r="RRY5" s="551" t="s">
        <v>12805</v>
      </c>
      <c r="RRZ5" s="551" t="s">
        <v>12806</v>
      </c>
      <c r="RSA5" s="551" t="s">
        <v>12807</v>
      </c>
      <c r="RSB5" s="551" t="s">
        <v>12808</v>
      </c>
      <c r="RSC5" s="551" t="s">
        <v>12809</v>
      </c>
      <c r="RSD5" s="551" t="s">
        <v>12810</v>
      </c>
      <c r="RSE5" s="551" t="s">
        <v>12811</v>
      </c>
      <c r="RSF5" s="551" t="s">
        <v>12812</v>
      </c>
      <c r="RSG5" s="551" t="s">
        <v>12813</v>
      </c>
      <c r="RSH5" s="551" t="s">
        <v>12814</v>
      </c>
      <c r="RSI5" s="551" t="s">
        <v>12815</v>
      </c>
      <c r="RSJ5" s="551" t="s">
        <v>12816</v>
      </c>
      <c r="RSK5" s="551" t="s">
        <v>12817</v>
      </c>
      <c r="RSL5" s="551" t="s">
        <v>12818</v>
      </c>
      <c r="RSM5" s="551" t="s">
        <v>12819</v>
      </c>
      <c r="RSN5" s="551" t="s">
        <v>12820</v>
      </c>
      <c r="RSO5" s="551" t="s">
        <v>12821</v>
      </c>
      <c r="RSP5" s="551" t="s">
        <v>12822</v>
      </c>
      <c r="RSQ5" s="551" t="s">
        <v>12823</v>
      </c>
      <c r="RSR5" s="551" t="s">
        <v>12824</v>
      </c>
      <c r="RSS5" s="551" t="s">
        <v>12825</v>
      </c>
      <c r="RST5" s="551" t="s">
        <v>12826</v>
      </c>
      <c r="RSU5" s="551" t="s">
        <v>12827</v>
      </c>
      <c r="RSV5" s="551" t="s">
        <v>12828</v>
      </c>
      <c r="RSW5" s="551" t="s">
        <v>12829</v>
      </c>
      <c r="RSX5" s="551" t="s">
        <v>12830</v>
      </c>
      <c r="RSY5" s="551" t="s">
        <v>12831</v>
      </c>
      <c r="RSZ5" s="551" t="s">
        <v>12832</v>
      </c>
      <c r="RTA5" s="551" t="s">
        <v>12833</v>
      </c>
      <c r="RTB5" s="551" t="s">
        <v>12834</v>
      </c>
      <c r="RTC5" s="551" t="s">
        <v>12835</v>
      </c>
      <c r="RTD5" s="551" t="s">
        <v>12836</v>
      </c>
      <c r="RTE5" s="551" t="s">
        <v>12837</v>
      </c>
      <c r="RTF5" s="551" t="s">
        <v>12838</v>
      </c>
      <c r="RTG5" s="551" t="s">
        <v>12839</v>
      </c>
      <c r="RTH5" s="551" t="s">
        <v>12840</v>
      </c>
      <c r="RTI5" s="551" t="s">
        <v>12841</v>
      </c>
      <c r="RTJ5" s="551" t="s">
        <v>12842</v>
      </c>
      <c r="RTK5" s="551" t="s">
        <v>12843</v>
      </c>
      <c r="RTL5" s="551" t="s">
        <v>12844</v>
      </c>
      <c r="RTM5" s="551" t="s">
        <v>12845</v>
      </c>
      <c r="RTN5" s="551" t="s">
        <v>12846</v>
      </c>
      <c r="RTO5" s="551" t="s">
        <v>12847</v>
      </c>
      <c r="RTP5" s="551" t="s">
        <v>12848</v>
      </c>
      <c r="RTQ5" s="551" t="s">
        <v>12849</v>
      </c>
      <c r="RTR5" s="551" t="s">
        <v>12850</v>
      </c>
      <c r="RTS5" s="551" t="s">
        <v>12851</v>
      </c>
      <c r="RTT5" s="551" t="s">
        <v>12852</v>
      </c>
      <c r="RTU5" s="551" t="s">
        <v>12853</v>
      </c>
      <c r="RTV5" s="551" t="s">
        <v>12854</v>
      </c>
      <c r="RTW5" s="551" t="s">
        <v>12855</v>
      </c>
      <c r="RTX5" s="551" t="s">
        <v>12856</v>
      </c>
      <c r="RTY5" s="551" t="s">
        <v>12857</v>
      </c>
      <c r="RTZ5" s="551" t="s">
        <v>12858</v>
      </c>
      <c r="RUA5" s="551" t="s">
        <v>12859</v>
      </c>
      <c r="RUB5" s="551" t="s">
        <v>12860</v>
      </c>
      <c r="RUC5" s="551" t="s">
        <v>12861</v>
      </c>
      <c r="RUD5" s="551" t="s">
        <v>12862</v>
      </c>
      <c r="RUE5" s="551" t="s">
        <v>12863</v>
      </c>
      <c r="RUF5" s="551" t="s">
        <v>12864</v>
      </c>
      <c r="RUG5" s="551" t="s">
        <v>12865</v>
      </c>
      <c r="RUH5" s="551" t="s">
        <v>12866</v>
      </c>
      <c r="RUI5" s="551" t="s">
        <v>12867</v>
      </c>
      <c r="RUJ5" s="551" t="s">
        <v>12868</v>
      </c>
      <c r="RUK5" s="551" t="s">
        <v>12869</v>
      </c>
      <c r="RUL5" s="551" t="s">
        <v>12870</v>
      </c>
      <c r="RUM5" s="551" t="s">
        <v>12871</v>
      </c>
      <c r="RUN5" s="551" t="s">
        <v>12872</v>
      </c>
      <c r="RUO5" s="551" t="s">
        <v>12873</v>
      </c>
      <c r="RUP5" s="551" t="s">
        <v>12874</v>
      </c>
      <c r="RUQ5" s="551" t="s">
        <v>12875</v>
      </c>
      <c r="RUR5" s="551" t="s">
        <v>12876</v>
      </c>
      <c r="RUS5" s="551" t="s">
        <v>12877</v>
      </c>
      <c r="RUT5" s="551" t="s">
        <v>12878</v>
      </c>
      <c r="RUU5" s="551" t="s">
        <v>12879</v>
      </c>
      <c r="RUV5" s="551" t="s">
        <v>12880</v>
      </c>
      <c r="RUW5" s="551" t="s">
        <v>12881</v>
      </c>
      <c r="RUX5" s="551" t="s">
        <v>12882</v>
      </c>
      <c r="RUY5" s="551" t="s">
        <v>12883</v>
      </c>
      <c r="RUZ5" s="551" t="s">
        <v>12884</v>
      </c>
      <c r="RVA5" s="551" t="s">
        <v>12885</v>
      </c>
      <c r="RVB5" s="551" t="s">
        <v>12886</v>
      </c>
      <c r="RVC5" s="551" t="s">
        <v>12887</v>
      </c>
      <c r="RVD5" s="551" t="s">
        <v>12888</v>
      </c>
      <c r="RVE5" s="551" t="s">
        <v>12889</v>
      </c>
      <c r="RVF5" s="551" t="s">
        <v>12890</v>
      </c>
      <c r="RVG5" s="551" t="s">
        <v>12891</v>
      </c>
      <c r="RVH5" s="551" t="s">
        <v>12892</v>
      </c>
      <c r="RVI5" s="551" t="s">
        <v>12893</v>
      </c>
      <c r="RVJ5" s="551" t="s">
        <v>12894</v>
      </c>
      <c r="RVK5" s="551" t="s">
        <v>12895</v>
      </c>
      <c r="RVL5" s="551" t="s">
        <v>12896</v>
      </c>
      <c r="RVM5" s="551" t="s">
        <v>12897</v>
      </c>
      <c r="RVN5" s="551" t="s">
        <v>12898</v>
      </c>
      <c r="RVO5" s="551" t="s">
        <v>12899</v>
      </c>
      <c r="RVP5" s="551" t="s">
        <v>12900</v>
      </c>
      <c r="RVQ5" s="551" t="s">
        <v>12901</v>
      </c>
      <c r="RVR5" s="551" t="s">
        <v>12902</v>
      </c>
      <c r="RVS5" s="551" t="s">
        <v>12903</v>
      </c>
      <c r="RVT5" s="551" t="s">
        <v>12904</v>
      </c>
      <c r="RVU5" s="551" t="s">
        <v>12905</v>
      </c>
      <c r="RVV5" s="551" t="s">
        <v>12906</v>
      </c>
      <c r="RVW5" s="551" t="s">
        <v>12907</v>
      </c>
      <c r="RVX5" s="551" t="s">
        <v>12908</v>
      </c>
      <c r="RVY5" s="551" t="s">
        <v>12909</v>
      </c>
      <c r="RVZ5" s="551" t="s">
        <v>12910</v>
      </c>
      <c r="RWA5" s="551" t="s">
        <v>12911</v>
      </c>
      <c r="RWB5" s="551" t="s">
        <v>12912</v>
      </c>
      <c r="RWC5" s="551" t="s">
        <v>12913</v>
      </c>
      <c r="RWD5" s="551" t="s">
        <v>12914</v>
      </c>
      <c r="RWE5" s="551" t="s">
        <v>12915</v>
      </c>
      <c r="RWF5" s="551" t="s">
        <v>12916</v>
      </c>
      <c r="RWG5" s="551" t="s">
        <v>12917</v>
      </c>
      <c r="RWH5" s="551" t="s">
        <v>12918</v>
      </c>
      <c r="RWI5" s="551" t="s">
        <v>12919</v>
      </c>
      <c r="RWJ5" s="551" t="s">
        <v>12920</v>
      </c>
      <c r="RWK5" s="551" t="s">
        <v>12921</v>
      </c>
      <c r="RWL5" s="551" t="s">
        <v>12922</v>
      </c>
      <c r="RWM5" s="551" t="s">
        <v>12923</v>
      </c>
      <c r="RWN5" s="551" t="s">
        <v>12924</v>
      </c>
      <c r="RWO5" s="551" t="s">
        <v>12925</v>
      </c>
      <c r="RWP5" s="551" t="s">
        <v>12926</v>
      </c>
      <c r="RWQ5" s="551" t="s">
        <v>12927</v>
      </c>
      <c r="RWR5" s="551" t="s">
        <v>12928</v>
      </c>
      <c r="RWS5" s="551" t="s">
        <v>12929</v>
      </c>
      <c r="RWT5" s="551" t="s">
        <v>12930</v>
      </c>
      <c r="RWU5" s="551" t="s">
        <v>12931</v>
      </c>
      <c r="RWV5" s="551" t="s">
        <v>12932</v>
      </c>
      <c r="RWW5" s="551" t="s">
        <v>12933</v>
      </c>
      <c r="RWX5" s="551" t="s">
        <v>12934</v>
      </c>
      <c r="RWY5" s="551" t="s">
        <v>12935</v>
      </c>
      <c r="RWZ5" s="551" t="s">
        <v>12936</v>
      </c>
      <c r="RXA5" s="551" t="s">
        <v>12937</v>
      </c>
      <c r="RXB5" s="551" t="s">
        <v>12938</v>
      </c>
      <c r="RXC5" s="551" t="s">
        <v>12939</v>
      </c>
      <c r="RXD5" s="551" t="s">
        <v>12940</v>
      </c>
      <c r="RXE5" s="551" t="s">
        <v>12941</v>
      </c>
      <c r="RXF5" s="551" t="s">
        <v>12942</v>
      </c>
      <c r="RXG5" s="551" t="s">
        <v>12943</v>
      </c>
      <c r="RXH5" s="551" t="s">
        <v>12944</v>
      </c>
      <c r="RXI5" s="551" t="s">
        <v>12945</v>
      </c>
      <c r="RXJ5" s="551" t="s">
        <v>12946</v>
      </c>
      <c r="RXK5" s="551" t="s">
        <v>12947</v>
      </c>
      <c r="RXL5" s="551" t="s">
        <v>12948</v>
      </c>
      <c r="RXM5" s="551" t="s">
        <v>12949</v>
      </c>
      <c r="RXN5" s="551" t="s">
        <v>12950</v>
      </c>
      <c r="RXO5" s="551" t="s">
        <v>12951</v>
      </c>
      <c r="RXP5" s="551" t="s">
        <v>12952</v>
      </c>
      <c r="RXQ5" s="551" t="s">
        <v>12953</v>
      </c>
      <c r="RXR5" s="551" t="s">
        <v>12954</v>
      </c>
      <c r="RXS5" s="551" t="s">
        <v>12955</v>
      </c>
      <c r="RXT5" s="551" t="s">
        <v>12956</v>
      </c>
      <c r="RXU5" s="551" t="s">
        <v>12957</v>
      </c>
      <c r="RXV5" s="551" t="s">
        <v>12958</v>
      </c>
      <c r="RXW5" s="551" t="s">
        <v>12959</v>
      </c>
      <c r="RXX5" s="551" t="s">
        <v>12960</v>
      </c>
      <c r="RXY5" s="551" t="s">
        <v>12961</v>
      </c>
      <c r="RXZ5" s="551" t="s">
        <v>12962</v>
      </c>
      <c r="RYA5" s="551" t="s">
        <v>12963</v>
      </c>
      <c r="RYB5" s="551" t="s">
        <v>12964</v>
      </c>
      <c r="RYC5" s="551" t="s">
        <v>12965</v>
      </c>
      <c r="RYD5" s="551" t="s">
        <v>12966</v>
      </c>
      <c r="RYE5" s="551" t="s">
        <v>12967</v>
      </c>
      <c r="RYF5" s="551" t="s">
        <v>12968</v>
      </c>
      <c r="RYG5" s="551" t="s">
        <v>12969</v>
      </c>
      <c r="RYH5" s="551" t="s">
        <v>12970</v>
      </c>
      <c r="RYI5" s="551" t="s">
        <v>12971</v>
      </c>
      <c r="RYJ5" s="551" t="s">
        <v>12972</v>
      </c>
      <c r="RYK5" s="551" t="s">
        <v>12973</v>
      </c>
      <c r="RYL5" s="551" t="s">
        <v>12974</v>
      </c>
      <c r="RYM5" s="551" t="s">
        <v>12975</v>
      </c>
      <c r="RYN5" s="551" t="s">
        <v>12976</v>
      </c>
      <c r="RYO5" s="551" t="s">
        <v>12977</v>
      </c>
      <c r="RYP5" s="551" t="s">
        <v>12978</v>
      </c>
      <c r="RYQ5" s="551" t="s">
        <v>12979</v>
      </c>
      <c r="RYR5" s="551" t="s">
        <v>12980</v>
      </c>
      <c r="RYS5" s="551" t="s">
        <v>12981</v>
      </c>
      <c r="RYT5" s="551" t="s">
        <v>12982</v>
      </c>
      <c r="RYU5" s="551" t="s">
        <v>12983</v>
      </c>
      <c r="RYV5" s="551" t="s">
        <v>12984</v>
      </c>
      <c r="RYW5" s="551" t="s">
        <v>12985</v>
      </c>
      <c r="RYX5" s="551" t="s">
        <v>12986</v>
      </c>
      <c r="RYY5" s="551" t="s">
        <v>12987</v>
      </c>
      <c r="RYZ5" s="551" t="s">
        <v>12988</v>
      </c>
      <c r="RZA5" s="551" t="s">
        <v>12989</v>
      </c>
      <c r="RZB5" s="551" t="s">
        <v>12990</v>
      </c>
      <c r="RZC5" s="551" t="s">
        <v>12991</v>
      </c>
      <c r="RZD5" s="551" t="s">
        <v>12992</v>
      </c>
      <c r="RZE5" s="551" t="s">
        <v>12993</v>
      </c>
      <c r="RZF5" s="551" t="s">
        <v>12994</v>
      </c>
      <c r="RZG5" s="551" t="s">
        <v>12995</v>
      </c>
      <c r="RZH5" s="551" t="s">
        <v>12996</v>
      </c>
      <c r="RZI5" s="551" t="s">
        <v>12997</v>
      </c>
      <c r="RZJ5" s="551" t="s">
        <v>12998</v>
      </c>
      <c r="RZK5" s="551" t="s">
        <v>12999</v>
      </c>
      <c r="RZL5" s="551" t="s">
        <v>13000</v>
      </c>
      <c r="RZM5" s="551" t="s">
        <v>13001</v>
      </c>
      <c r="RZN5" s="551" t="s">
        <v>13002</v>
      </c>
      <c r="RZO5" s="551" t="s">
        <v>13003</v>
      </c>
      <c r="RZP5" s="551" t="s">
        <v>13004</v>
      </c>
      <c r="RZQ5" s="551" t="s">
        <v>13005</v>
      </c>
      <c r="RZR5" s="551" t="s">
        <v>13006</v>
      </c>
      <c r="RZS5" s="551" t="s">
        <v>13007</v>
      </c>
      <c r="RZT5" s="551" t="s">
        <v>13008</v>
      </c>
      <c r="RZU5" s="551" t="s">
        <v>13009</v>
      </c>
      <c r="RZV5" s="551" t="s">
        <v>13010</v>
      </c>
      <c r="RZW5" s="551" t="s">
        <v>13011</v>
      </c>
      <c r="RZX5" s="551" t="s">
        <v>13012</v>
      </c>
      <c r="RZY5" s="551" t="s">
        <v>13013</v>
      </c>
      <c r="RZZ5" s="551" t="s">
        <v>13014</v>
      </c>
      <c r="SAA5" s="551" t="s">
        <v>13015</v>
      </c>
      <c r="SAB5" s="551" t="s">
        <v>13016</v>
      </c>
      <c r="SAC5" s="551" t="s">
        <v>13017</v>
      </c>
      <c r="SAD5" s="551" t="s">
        <v>13018</v>
      </c>
      <c r="SAE5" s="551" t="s">
        <v>13019</v>
      </c>
      <c r="SAF5" s="551" t="s">
        <v>13020</v>
      </c>
      <c r="SAG5" s="551" t="s">
        <v>13021</v>
      </c>
      <c r="SAH5" s="551" t="s">
        <v>13022</v>
      </c>
      <c r="SAI5" s="551" t="s">
        <v>13023</v>
      </c>
      <c r="SAJ5" s="551" t="s">
        <v>13024</v>
      </c>
      <c r="SAK5" s="551" t="s">
        <v>13025</v>
      </c>
      <c r="SAL5" s="551" t="s">
        <v>13026</v>
      </c>
      <c r="SAM5" s="551" t="s">
        <v>13027</v>
      </c>
      <c r="SAN5" s="551" t="s">
        <v>13028</v>
      </c>
      <c r="SAO5" s="551" t="s">
        <v>13029</v>
      </c>
      <c r="SAP5" s="551" t="s">
        <v>13030</v>
      </c>
      <c r="SAQ5" s="551" t="s">
        <v>13031</v>
      </c>
      <c r="SAR5" s="551" t="s">
        <v>13032</v>
      </c>
      <c r="SAS5" s="551" t="s">
        <v>13033</v>
      </c>
      <c r="SAT5" s="551" t="s">
        <v>13034</v>
      </c>
      <c r="SAU5" s="551" t="s">
        <v>13035</v>
      </c>
      <c r="SAV5" s="551" t="s">
        <v>13036</v>
      </c>
      <c r="SAW5" s="551" t="s">
        <v>13037</v>
      </c>
      <c r="SAX5" s="551" t="s">
        <v>13038</v>
      </c>
      <c r="SAY5" s="551" t="s">
        <v>13039</v>
      </c>
      <c r="SAZ5" s="551" t="s">
        <v>13040</v>
      </c>
      <c r="SBA5" s="551" t="s">
        <v>13041</v>
      </c>
      <c r="SBB5" s="551" t="s">
        <v>13042</v>
      </c>
      <c r="SBC5" s="551" t="s">
        <v>13043</v>
      </c>
      <c r="SBD5" s="551" t="s">
        <v>13044</v>
      </c>
      <c r="SBE5" s="551" t="s">
        <v>13045</v>
      </c>
      <c r="SBF5" s="551" t="s">
        <v>13046</v>
      </c>
      <c r="SBG5" s="551" t="s">
        <v>13047</v>
      </c>
      <c r="SBH5" s="551" t="s">
        <v>13048</v>
      </c>
      <c r="SBI5" s="551" t="s">
        <v>13049</v>
      </c>
      <c r="SBJ5" s="551" t="s">
        <v>13050</v>
      </c>
      <c r="SBK5" s="551" t="s">
        <v>13051</v>
      </c>
      <c r="SBL5" s="551" t="s">
        <v>13052</v>
      </c>
      <c r="SBM5" s="551" t="s">
        <v>13053</v>
      </c>
      <c r="SBN5" s="551" t="s">
        <v>13054</v>
      </c>
      <c r="SBO5" s="551" t="s">
        <v>13055</v>
      </c>
      <c r="SBP5" s="551" t="s">
        <v>13056</v>
      </c>
      <c r="SBQ5" s="551" t="s">
        <v>13057</v>
      </c>
      <c r="SBR5" s="551" t="s">
        <v>13058</v>
      </c>
      <c r="SBS5" s="551" t="s">
        <v>13059</v>
      </c>
      <c r="SBT5" s="551" t="s">
        <v>13060</v>
      </c>
      <c r="SBU5" s="551" t="s">
        <v>13061</v>
      </c>
      <c r="SBV5" s="551" t="s">
        <v>13062</v>
      </c>
      <c r="SBW5" s="551" t="s">
        <v>13063</v>
      </c>
      <c r="SBX5" s="551" t="s">
        <v>13064</v>
      </c>
      <c r="SBY5" s="551" t="s">
        <v>13065</v>
      </c>
      <c r="SBZ5" s="551" t="s">
        <v>13066</v>
      </c>
      <c r="SCA5" s="551" t="s">
        <v>13067</v>
      </c>
      <c r="SCB5" s="551" t="s">
        <v>13068</v>
      </c>
      <c r="SCC5" s="551" t="s">
        <v>13069</v>
      </c>
      <c r="SCD5" s="551" t="s">
        <v>13070</v>
      </c>
      <c r="SCE5" s="551" t="s">
        <v>13071</v>
      </c>
      <c r="SCF5" s="551" t="s">
        <v>13072</v>
      </c>
      <c r="SCG5" s="551" t="s">
        <v>13073</v>
      </c>
      <c r="SCH5" s="551" t="s">
        <v>13074</v>
      </c>
      <c r="SCI5" s="551" t="s">
        <v>13075</v>
      </c>
      <c r="SCJ5" s="551" t="s">
        <v>13076</v>
      </c>
      <c r="SCK5" s="551" t="s">
        <v>13077</v>
      </c>
      <c r="SCL5" s="551" t="s">
        <v>13078</v>
      </c>
      <c r="SCM5" s="551" t="s">
        <v>13079</v>
      </c>
      <c r="SCN5" s="551" t="s">
        <v>13080</v>
      </c>
      <c r="SCO5" s="551" t="s">
        <v>13081</v>
      </c>
      <c r="SCP5" s="551" t="s">
        <v>13082</v>
      </c>
      <c r="SCQ5" s="551" t="s">
        <v>13083</v>
      </c>
      <c r="SCR5" s="551" t="s">
        <v>13084</v>
      </c>
      <c r="SCS5" s="551" t="s">
        <v>13085</v>
      </c>
      <c r="SCT5" s="551" t="s">
        <v>13086</v>
      </c>
      <c r="SCU5" s="551" t="s">
        <v>13087</v>
      </c>
      <c r="SCV5" s="551" t="s">
        <v>13088</v>
      </c>
      <c r="SCW5" s="551" t="s">
        <v>13089</v>
      </c>
      <c r="SCX5" s="551" t="s">
        <v>13090</v>
      </c>
      <c r="SCY5" s="551" t="s">
        <v>13091</v>
      </c>
      <c r="SCZ5" s="551" t="s">
        <v>13092</v>
      </c>
      <c r="SDA5" s="551" t="s">
        <v>13093</v>
      </c>
      <c r="SDB5" s="551" t="s">
        <v>13094</v>
      </c>
      <c r="SDC5" s="551" t="s">
        <v>13095</v>
      </c>
      <c r="SDD5" s="551" t="s">
        <v>13096</v>
      </c>
      <c r="SDE5" s="551" t="s">
        <v>13097</v>
      </c>
      <c r="SDF5" s="551" t="s">
        <v>13098</v>
      </c>
      <c r="SDG5" s="551" t="s">
        <v>13099</v>
      </c>
      <c r="SDH5" s="551" t="s">
        <v>13100</v>
      </c>
      <c r="SDI5" s="551" t="s">
        <v>13101</v>
      </c>
      <c r="SDJ5" s="551" t="s">
        <v>13102</v>
      </c>
      <c r="SDK5" s="551" t="s">
        <v>13103</v>
      </c>
      <c r="SDL5" s="551" t="s">
        <v>13104</v>
      </c>
      <c r="SDM5" s="551" t="s">
        <v>13105</v>
      </c>
      <c r="SDN5" s="551" t="s">
        <v>13106</v>
      </c>
      <c r="SDO5" s="551" t="s">
        <v>13107</v>
      </c>
      <c r="SDP5" s="551" t="s">
        <v>13108</v>
      </c>
      <c r="SDQ5" s="551" t="s">
        <v>13109</v>
      </c>
      <c r="SDR5" s="551" t="s">
        <v>13110</v>
      </c>
      <c r="SDS5" s="551" t="s">
        <v>13111</v>
      </c>
      <c r="SDT5" s="551" t="s">
        <v>13112</v>
      </c>
      <c r="SDU5" s="551" t="s">
        <v>13113</v>
      </c>
      <c r="SDV5" s="551" t="s">
        <v>13114</v>
      </c>
      <c r="SDW5" s="551" t="s">
        <v>13115</v>
      </c>
      <c r="SDX5" s="551" t="s">
        <v>13116</v>
      </c>
      <c r="SDY5" s="551" t="s">
        <v>13117</v>
      </c>
      <c r="SDZ5" s="551" t="s">
        <v>13118</v>
      </c>
      <c r="SEA5" s="551" t="s">
        <v>13119</v>
      </c>
      <c r="SEB5" s="551" t="s">
        <v>13120</v>
      </c>
      <c r="SEC5" s="551" t="s">
        <v>13121</v>
      </c>
      <c r="SED5" s="551" t="s">
        <v>13122</v>
      </c>
      <c r="SEE5" s="551" t="s">
        <v>13123</v>
      </c>
      <c r="SEF5" s="551" t="s">
        <v>13124</v>
      </c>
      <c r="SEG5" s="551" t="s">
        <v>13125</v>
      </c>
      <c r="SEH5" s="551" t="s">
        <v>13126</v>
      </c>
      <c r="SEI5" s="551" t="s">
        <v>13127</v>
      </c>
      <c r="SEJ5" s="551" t="s">
        <v>13128</v>
      </c>
      <c r="SEK5" s="551" t="s">
        <v>13129</v>
      </c>
      <c r="SEL5" s="551" t="s">
        <v>13130</v>
      </c>
      <c r="SEM5" s="551" t="s">
        <v>13131</v>
      </c>
      <c r="SEN5" s="551" t="s">
        <v>13132</v>
      </c>
      <c r="SEO5" s="551" t="s">
        <v>13133</v>
      </c>
      <c r="SEP5" s="551" t="s">
        <v>13134</v>
      </c>
      <c r="SEQ5" s="551" t="s">
        <v>13135</v>
      </c>
      <c r="SER5" s="551" t="s">
        <v>13136</v>
      </c>
      <c r="SES5" s="551" t="s">
        <v>13137</v>
      </c>
      <c r="SET5" s="551" t="s">
        <v>13138</v>
      </c>
      <c r="SEU5" s="551" t="s">
        <v>13139</v>
      </c>
      <c r="SEV5" s="551" t="s">
        <v>13140</v>
      </c>
      <c r="SEW5" s="551" t="s">
        <v>13141</v>
      </c>
      <c r="SEX5" s="551" t="s">
        <v>13142</v>
      </c>
      <c r="SEY5" s="551" t="s">
        <v>13143</v>
      </c>
      <c r="SEZ5" s="551" t="s">
        <v>13144</v>
      </c>
      <c r="SFA5" s="551" t="s">
        <v>13145</v>
      </c>
      <c r="SFB5" s="551" t="s">
        <v>13146</v>
      </c>
      <c r="SFC5" s="551" t="s">
        <v>13147</v>
      </c>
      <c r="SFD5" s="551" t="s">
        <v>13148</v>
      </c>
      <c r="SFE5" s="551" t="s">
        <v>13149</v>
      </c>
      <c r="SFF5" s="551" t="s">
        <v>13150</v>
      </c>
      <c r="SFG5" s="551" t="s">
        <v>13151</v>
      </c>
      <c r="SFH5" s="551" t="s">
        <v>13152</v>
      </c>
      <c r="SFI5" s="551" t="s">
        <v>13153</v>
      </c>
      <c r="SFJ5" s="551" t="s">
        <v>13154</v>
      </c>
      <c r="SFK5" s="551" t="s">
        <v>13155</v>
      </c>
      <c r="SFL5" s="551" t="s">
        <v>13156</v>
      </c>
      <c r="SFM5" s="551" t="s">
        <v>13157</v>
      </c>
      <c r="SFN5" s="551" t="s">
        <v>13158</v>
      </c>
      <c r="SFO5" s="551" t="s">
        <v>13159</v>
      </c>
      <c r="SFP5" s="551" t="s">
        <v>13160</v>
      </c>
      <c r="SFQ5" s="551" t="s">
        <v>13161</v>
      </c>
      <c r="SFR5" s="551" t="s">
        <v>13162</v>
      </c>
      <c r="SFS5" s="551" t="s">
        <v>13163</v>
      </c>
      <c r="SFT5" s="551" t="s">
        <v>13164</v>
      </c>
      <c r="SFU5" s="551" t="s">
        <v>13165</v>
      </c>
      <c r="SFV5" s="551" t="s">
        <v>13166</v>
      </c>
      <c r="SFW5" s="551" t="s">
        <v>13167</v>
      </c>
      <c r="SFX5" s="551" t="s">
        <v>13168</v>
      </c>
      <c r="SFY5" s="551" t="s">
        <v>13169</v>
      </c>
      <c r="SFZ5" s="551" t="s">
        <v>13170</v>
      </c>
      <c r="SGA5" s="551" t="s">
        <v>13171</v>
      </c>
      <c r="SGB5" s="551" t="s">
        <v>13172</v>
      </c>
      <c r="SGC5" s="551" t="s">
        <v>13173</v>
      </c>
      <c r="SGD5" s="551" t="s">
        <v>13174</v>
      </c>
      <c r="SGE5" s="551" t="s">
        <v>13175</v>
      </c>
      <c r="SGF5" s="551" t="s">
        <v>13176</v>
      </c>
      <c r="SGG5" s="551" t="s">
        <v>13177</v>
      </c>
      <c r="SGH5" s="551" t="s">
        <v>13178</v>
      </c>
      <c r="SGI5" s="551" t="s">
        <v>13179</v>
      </c>
      <c r="SGJ5" s="551" t="s">
        <v>13180</v>
      </c>
      <c r="SGK5" s="551" t="s">
        <v>13181</v>
      </c>
      <c r="SGL5" s="551" t="s">
        <v>13182</v>
      </c>
      <c r="SGM5" s="551" t="s">
        <v>13183</v>
      </c>
      <c r="SGN5" s="551" t="s">
        <v>13184</v>
      </c>
      <c r="SGO5" s="551" t="s">
        <v>13185</v>
      </c>
      <c r="SGP5" s="551" t="s">
        <v>13186</v>
      </c>
      <c r="SGQ5" s="551" t="s">
        <v>13187</v>
      </c>
      <c r="SGR5" s="551" t="s">
        <v>13188</v>
      </c>
      <c r="SGS5" s="551" t="s">
        <v>13189</v>
      </c>
      <c r="SGT5" s="551" t="s">
        <v>13190</v>
      </c>
      <c r="SGU5" s="551" t="s">
        <v>13191</v>
      </c>
      <c r="SGV5" s="551" t="s">
        <v>13192</v>
      </c>
      <c r="SGW5" s="551" t="s">
        <v>13193</v>
      </c>
      <c r="SGX5" s="551" t="s">
        <v>13194</v>
      </c>
      <c r="SGY5" s="551" t="s">
        <v>13195</v>
      </c>
      <c r="SGZ5" s="551" t="s">
        <v>13196</v>
      </c>
      <c r="SHA5" s="551" t="s">
        <v>13197</v>
      </c>
      <c r="SHB5" s="551" t="s">
        <v>13198</v>
      </c>
      <c r="SHC5" s="551" t="s">
        <v>13199</v>
      </c>
      <c r="SHD5" s="551" t="s">
        <v>13200</v>
      </c>
      <c r="SHE5" s="551" t="s">
        <v>13201</v>
      </c>
      <c r="SHF5" s="551" t="s">
        <v>13202</v>
      </c>
      <c r="SHG5" s="551" t="s">
        <v>13203</v>
      </c>
      <c r="SHH5" s="551" t="s">
        <v>13204</v>
      </c>
      <c r="SHI5" s="551" t="s">
        <v>13205</v>
      </c>
      <c r="SHJ5" s="551" t="s">
        <v>13206</v>
      </c>
      <c r="SHK5" s="551" t="s">
        <v>13207</v>
      </c>
      <c r="SHL5" s="551" t="s">
        <v>13208</v>
      </c>
      <c r="SHM5" s="551" t="s">
        <v>13209</v>
      </c>
      <c r="SHN5" s="551" t="s">
        <v>13210</v>
      </c>
      <c r="SHO5" s="551" t="s">
        <v>13211</v>
      </c>
      <c r="SHP5" s="551" t="s">
        <v>13212</v>
      </c>
      <c r="SHQ5" s="551" t="s">
        <v>13213</v>
      </c>
      <c r="SHR5" s="551" t="s">
        <v>13214</v>
      </c>
      <c r="SHS5" s="551" t="s">
        <v>13215</v>
      </c>
      <c r="SHT5" s="551" t="s">
        <v>13216</v>
      </c>
      <c r="SHU5" s="551" t="s">
        <v>13217</v>
      </c>
      <c r="SHV5" s="551" t="s">
        <v>13218</v>
      </c>
      <c r="SHW5" s="551" t="s">
        <v>13219</v>
      </c>
      <c r="SHX5" s="551" t="s">
        <v>13220</v>
      </c>
      <c r="SHY5" s="551" t="s">
        <v>13221</v>
      </c>
      <c r="SHZ5" s="551" t="s">
        <v>13222</v>
      </c>
      <c r="SIA5" s="551" t="s">
        <v>13223</v>
      </c>
      <c r="SIB5" s="551" t="s">
        <v>13224</v>
      </c>
      <c r="SIC5" s="551" t="s">
        <v>13225</v>
      </c>
      <c r="SID5" s="551" t="s">
        <v>13226</v>
      </c>
      <c r="SIE5" s="551" t="s">
        <v>13227</v>
      </c>
      <c r="SIF5" s="551" t="s">
        <v>13228</v>
      </c>
      <c r="SIG5" s="551" t="s">
        <v>13229</v>
      </c>
      <c r="SIH5" s="551" t="s">
        <v>13230</v>
      </c>
      <c r="SII5" s="551" t="s">
        <v>13231</v>
      </c>
      <c r="SIJ5" s="551" t="s">
        <v>13232</v>
      </c>
      <c r="SIK5" s="551" t="s">
        <v>13233</v>
      </c>
      <c r="SIL5" s="551" t="s">
        <v>13234</v>
      </c>
      <c r="SIM5" s="551" t="s">
        <v>13235</v>
      </c>
      <c r="SIN5" s="551" t="s">
        <v>13236</v>
      </c>
      <c r="SIO5" s="551" t="s">
        <v>13237</v>
      </c>
      <c r="SIP5" s="551" t="s">
        <v>13238</v>
      </c>
      <c r="SIQ5" s="551" t="s">
        <v>13239</v>
      </c>
      <c r="SIR5" s="551" t="s">
        <v>13240</v>
      </c>
      <c r="SIS5" s="551" t="s">
        <v>13241</v>
      </c>
      <c r="SIT5" s="551" t="s">
        <v>13242</v>
      </c>
      <c r="SIU5" s="551" t="s">
        <v>13243</v>
      </c>
      <c r="SIV5" s="551" t="s">
        <v>13244</v>
      </c>
      <c r="SIW5" s="551" t="s">
        <v>13245</v>
      </c>
      <c r="SIX5" s="551" t="s">
        <v>13246</v>
      </c>
      <c r="SIY5" s="551" t="s">
        <v>13247</v>
      </c>
      <c r="SIZ5" s="551" t="s">
        <v>13248</v>
      </c>
      <c r="SJA5" s="551" t="s">
        <v>13249</v>
      </c>
      <c r="SJB5" s="551" t="s">
        <v>13250</v>
      </c>
      <c r="SJC5" s="551" t="s">
        <v>13251</v>
      </c>
      <c r="SJD5" s="551" t="s">
        <v>13252</v>
      </c>
      <c r="SJE5" s="551" t="s">
        <v>13253</v>
      </c>
      <c r="SJF5" s="551" t="s">
        <v>13254</v>
      </c>
      <c r="SJG5" s="551" t="s">
        <v>13255</v>
      </c>
      <c r="SJH5" s="551" t="s">
        <v>13256</v>
      </c>
      <c r="SJI5" s="551" t="s">
        <v>13257</v>
      </c>
      <c r="SJJ5" s="551" t="s">
        <v>13258</v>
      </c>
      <c r="SJK5" s="551" t="s">
        <v>13259</v>
      </c>
      <c r="SJL5" s="551" t="s">
        <v>13260</v>
      </c>
      <c r="SJM5" s="551" t="s">
        <v>13261</v>
      </c>
      <c r="SJN5" s="551" t="s">
        <v>13262</v>
      </c>
      <c r="SJO5" s="551" t="s">
        <v>13263</v>
      </c>
      <c r="SJP5" s="551" t="s">
        <v>13264</v>
      </c>
      <c r="SJQ5" s="551" t="s">
        <v>13265</v>
      </c>
      <c r="SJR5" s="551" t="s">
        <v>13266</v>
      </c>
      <c r="SJS5" s="551" t="s">
        <v>13267</v>
      </c>
      <c r="SJT5" s="551" t="s">
        <v>13268</v>
      </c>
      <c r="SJU5" s="551" t="s">
        <v>13269</v>
      </c>
      <c r="SJV5" s="551" t="s">
        <v>13270</v>
      </c>
      <c r="SJW5" s="551" t="s">
        <v>13271</v>
      </c>
      <c r="SJX5" s="551" t="s">
        <v>13272</v>
      </c>
      <c r="SJY5" s="551" t="s">
        <v>13273</v>
      </c>
      <c r="SJZ5" s="551" t="s">
        <v>13274</v>
      </c>
      <c r="SKA5" s="551" t="s">
        <v>13275</v>
      </c>
      <c r="SKB5" s="551" t="s">
        <v>13276</v>
      </c>
      <c r="SKC5" s="551" t="s">
        <v>13277</v>
      </c>
      <c r="SKD5" s="551" t="s">
        <v>13278</v>
      </c>
      <c r="SKE5" s="551" t="s">
        <v>13279</v>
      </c>
      <c r="SKF5" s="551" t="s">
        <v>13280</v>
      </c>
      <c r="SKG5" s="551" t="s">
        <v>13281</v>
      </c>
      <c r="SKH5" s="551" t="s">
        <v>13282</v>
      </c>
      <c r="SKI5" s="551" t="s">
        <v>13283</v>
      </c>
      <c r="SKJ5" s="551" t="s">
        <v>13284</v>
      </c>
      <c r="SKK5" s="551" t="s">
        <v>13285</v>
      </c>
      <c r="SKL5" s="551" t="s">
        <v>13286</v>
      </c>
      <c r="SKM5" s="551" t="s">
        <v>13287</v>
      </c>
      <c r="SKN5" s="551" t="s">
        <v>13288</v>
      </c>
      <c r="SKO5" s="551" t="s">
        <v>13289</v>
      </c>
      <c r="SKP5" s="551" t="s">
        <v>13290</v>
      </c>
      <c r="SKQ5" s="551" t="s">
        <v>13291</v>
      </c>
      <c r="SKR5" s="551" t="s">
        <v>13292</v>
      </c>
      <c r="SKS5" s="551" t="s">
        <v>13293</v>
      </c>
      <c r="SKT5" s="551" t="s">
        <v>13294</v>
      </c>
      <c r="SKU5" s="551" t="s">
        <v>13295</v>
      </c>
      <c r="SKV5" s="551" t="s">
        <v>13296</v>
      </c>
      <c r="SKW5" s="551" t="s">
        <v>13297</v>
      </c>
      <c r="SKX5" s="551" t="s">
        <v>13298</v>
      </c>
      <c r="SKY5" s="551" t="s">
        <v>13299</v>
      </c>
      <c r="SKZ5" s="551" t="s">
        <v>13300</v>
      </c>
      <c r="SLA5" s="551" t="s">
        <v>13301</v>
      </c>
      <c r="SLB5" s="551" t="s">
        <v>13302</v>
      </c>
      <c r="SLC5" s="551" t="s">
        <v>13303</v>
      </c>
      <c r="SLD5" s="551" t="s">
        <v>13304</v>
      </c>
      <c r="SLE5" s="551" t="s">
        <v>13305</v>
      </c>
      <c r="SLF5" s="551" t="s">
        <v>13306</v>
      </c>
      <c r="SLG5" s="551" t="s">
        <v>13307</v>
      </c>
      <c r="SLH5" s="551" t="s">
        <v>13308</v>
      </c>
      <c r="SLI5" s="551" t="s">
        <v>13309</v>
      </c>
      <c r="SLJ5" s="551" t="s">
        <v>13310</v>
      </c>
      <c r="SLK5" s="551" t="s">
        <v>13311</v>
      </c>
      <c r="SLL5" s="551" t="s">
        <v>13312</v>
      </c>
      <c r="SLM5" s="551" t="s">
        <v>13313</v>
      </c>
      <c r="SLN5" s="551" t="s">
        <v>13314</v>
      </c>
      <c r="SLO5" s="551" t="s">
        <v>13315</v>
      </c>
      <c r="SLP5" s="551" t="s">
        <v>13316</v>
      </c>
      <c r="SLQ5" s="551" t="s">
        <v>13317</v>
      </c>
      <c r="SLR5" s="551" t="s">
        <v>13318</v>
      </c>
      <c r="SLS5" s="551" t="s">
        <v>13319</v>
      </c>
      <c r="SLT5" s="551" t="s">
        <v>13320</v>
      </c>
      <c r="SLU5" s="551" t="s">
        <v>13321</v>
      </c>
      <c r="SLV5" s="551" t="s">
        <v>13322</v>
      </c>
      <c r="SLW5" s="551" t="s">
        <v>13323</v>
      </c>
      <c r="SLX5" s="551" t="s">
        <v>13324</v>
      </c>
      <c r="SLY5" s="551" t="s">
        <v>13325</v>
      </c>
      <c r="SLZ5" s="551" t="s">
        <v>13326</v>
      </c>
      <c r="SMA5" s="551" t="s">
        <v>13327</v>
      </c>
      <c r="SMB5" s="551" t="s">
        <v>13328</v>
      </c>
      <c r="SMC5" s="551" t="s">
        <v>13329</v>
      </c>
      <c r="SMD5" s="551" t="s">
        <v>13330</v>
      </c>
      <c r="SME5" s="551" t="s">
        <v>13331</v>
      </c>
      <c r="SMF5" s="551" t="s">
        <v>13332</v>
      </c>
      <c r="SMG5" s="551" t="s">
        <v>13333</v>
      </c>
      <c r="SMH5" s="551" t="s">
        <v>13334</v>
      </c>
      <c r="SMI5" s="551" t="s">
        <v>13335</v>
      </c>
      <c r="SMJ5" s="551" t="s">
        <v>13336</v>
      </c>
      <c r="SMK5" s="551" t="s">
        <v>13337</v>
      </c>
      <c r="SML5" s="551" t="s">
        <v>13338</v>
      </c>
      <c r="SMM5" s="551" t="s">
        <v>13339</v>
      </c>
      <c r="SMN5" s="551" t="s">
        <v>13340</v>
      </c>
      <c r="SMO5" s="551" t="s">
        <v>13341</v>
      </c>
      <c r="SMP5" s="551" t="s">
        <v>13342</v>
      </c>
      <c r="SMQ5" s="551" t="s">
        <v>13343</v>
      </c>
      <c r="SMR5" s="551" t="s">
        <v>13344</v>
      </c>
      <c r="SMS5" s="551" t="s">
        <v>13345</v>
      </c>
      <c r="SMT5" s="551" t="s">
        <v>13346</v>
      </c>
      <c r="SMU5" s="551" t="s">
        <v>13347</v>
      </c>
      <c r="SMV5" s="551" t="s">
        <v>13348</v>
      </c>
      <c r="SMW5" s="551" t="s">
        <v>13349</v>
      </c>
      <c r="SMX5" s="551" t="s">
        <v>13350</v>
      </c>
      <c r="SMY5" s="551" t="s">
        <v>13351</v>
      </c>
      <c r="SMZ5" s="551" t="s">
        <v>13352</v>
      </c>
      <c r="SNA5" s="551" t="s">
        <v>13353</v>
      </c>
      <c r="SNB5" s="551" t="s">
        <v>13354</v>
      </c>
      <c r="SNC5" s="551" t="s">
        <v>13355</v>
      </c>
      <c r="SND5" s="551" t="s">
        <v>13356</v>
      </c>
      <c r="SNE5" s="551" t="s">
        <v>13357</v>
      </c>
      <c r="SNF5" s="551" t="s">
        <v>13358</v>
      </c>
      <c r="SNG5" s="551" t="s">
        <v>13359</v>
      </c>
      <c r="SNH5" s="551" t="s">
        <v>13360</v>
      </c>
      <c r="SNI5" s="551" t="s">
        <v>13361</v>
      </c>
      <c r="SNJ5" s="551" t="s">
        <v>13362</v>
      </c>
      <c r="SNK5" s="551" t="s">
        <v>13363</v>
      </c>
      <c r="SNL5" s="551" t="s">
        <v>13364</v>
      </c>
      <c r="SNM5" s="551" t="s">
        <v>13365</v>
      </c>
      <c r="SNN5" s="551" t="s">
        <v>13366</v>
      </c>
      <c r="SNO5" s="551" t="s">
        <v>13367</v>
      </c>
      <c r="SNP5" s="551" t="s">
        <v>13368</v>
      </c>
      <c r="SNQ5" s="551" t="s">
        <v>13369</v>
      </c>
      <c r="SNR5" s="551" t="s">
        <v>13370</v>
      </c>
      <c r="SNS5" s="551" t="s">
        <v>13371</v>
      </c>
      <c r="SNT5" s="551" t="s">
        <v>13372</v>
      </c>
      <c r="SNU5" s="551" t="s">
        <v>13373</v>
      </c>
      <c r="SNV5" s="551" t="s">
        <v>13374</v>
      </c>
      <c r="SNW5" s="551" t="s">
        <v>13375</v>
      </c>
      <c r="SNX5" s="551" t="s">
        <v>13376</v>
      </c>
      <c r="SNY5" s="551" t="s">
        <v>13377</v>
      </c>
      <c r="SNZ5" s="551" t="s">
        <v>13378</v>
      </c>
      <c r="SOA5" s="551" t="s">
        <v>13379</v>
      </c>
      <c r="SOB5" s="551" t="s">
        <v>13380</v>
      </c>
      <c r="SOC5" s="551" t="s">
        <v>13381</v>
      </c>
      <c r="SOD5" s="551" t="s">
        <v>13382</v>
      </c>
      <c r="SOE5" s="551" t="s">
        <v>13383</v>
      </c>
      <c r="SOF5" s="551" t="s">
        <v>13384</v>
      </c>
      <c r="SOG5" s="551" t="s">
        <v>13385</v>
      </c>
      <c r="SOH5" s="551" t="s">
        <v>13386</v>
      </c>
      <c r="SOI5" s="551" t="s">
        <v>13387</v>
      </c>
      <c r="SOJ5" s="551" t="s">
        <v>13388</v>
      </c>
      <c r="SOK5" s="551" t="s">
        <v>13389</v>
      </c>
      <c r="SOL5" s="551" t="s">
        <v>13390</v>
      </c>
      <c r="SOM5" s="551" t="s">
        <v>13391</v>
      </c>
      <c r="SON5" s="551" t="s">
        <v>13392</v>
      </c>
      <c r="SOO5" s="551" t="s">
        <v>13393</v>
      </c>
      <c r="SOP5" s="551" t="s">
        <v>13394</v>
      </c>
      <c r="SOQ5" s="551" t="s">
        <v>13395</v>
      </c>
      <c r="SOR5" s="551" t="s">
        <v>13396</v>
      </c>
      <c r="SOS5" s="551" t="s">
        <v>13397</v>
      </c>
      <c r="SOT5" s="551" t="s">
        <v>13398</v>
      </c>
      <c r="SOU5" s="551" t="s">
        <v>13399</v>
      </c>
      <c r="SOV5" s="551" t="s">
        <v>13400</v>
      </c>
      <c r="SOW5" s="551" t="s">
        <v>13401</v>
      </c>
      <c r="SOX5" s="551" t="s">
        <v>13402</v>
      </c>
      <c r="SOY5" s="551" t="s">
        <v>13403</v>
      </c>
      <c r="SOZ5" s="551" t="s">
        <v>13404</v>
      </c>
      <c r="SPA5" s="551" t="s">
        <v>13405</v>
      </c>
      <c r="SPB5" s="551" t="s">
        <v>13406</v>
      </c>
      <c r="SPC5" s="551" t="s">
        <v>13407</v>
      </c>
      <c r="SPD5" s="551" t="s">
        <v>13408</v>
      </c>
      <c r="SPE5" s="551" t="s">
        <v>13409</v>
      </c>
      <c r="SPF5" s="551" t="s">
        <v>13410</v>
      </c>
      <c r="SPG5" s="551" t="s">
        <v>13411</v>
      </c>
      <c r="SPH5" s="551" t="s">
        <v>13412</v>
      </c>
      <c r="SPI5" s="551" t="s">
        <v>13413</v>
      </c>
      <c r="SPJ5" s="551" t="s">
        <v>13414</v>
      </c>
      <c r="SPK5" s="551" t="s">
        <v>13415</v>
      </c>
      <c r="SPL5" s="551" t="s">
        <v>13416</v>
      </c>
      <c r="SPM5" s="551" t="s">
        <v>13417</v>
      </c>
      <c r="SPN5" s="551" t="s">
        <v>13418</v>
      </c>
      <c r="SPO5" s="551" t="s">
        <v>13419</v>
      </c>
      <c r="SPP5" s="551" t="s">
        <v>13420</v>
      </c>
      <c r="SPQ5" s="551" t="s">
        <v>13421</v>
      </c>
      <c r="SPR5" s="551" t="s">
        <v>13422</v>
      </c>
      <c r="SPS5" s="551" t="s">
        <v>13423</v>
      </c>
      <c r="SPT5" s="551" t="s">
        <v>13424</v>
      </c>
      <c r="SPU5" s="551" t="s">
        <v>13425</v>
      </c>
      <c r="SPV5" s="551" t="s">
        <v>13426</v>
      </c>
      <c r="SPW5" s="551" t="s">
        <v>13427</v>
      </c>
      <c r="SPX5" s="551" t="s">
        <v>13428</v>
      </c>
      <c r="SPY5" s="551" t="s">
        <v>13429</v>
      </c>
      <c r="SPZ5" s="551" t="s">
        <v>13430</v>
      </c>
      <c r="SQA5" s="551" t="s">
        <v>13431</v>
      </c>
      <c r="SQB5" s="551" t="s">
        <v>13432</v>
      </c>
      <c r="SQC5" s="551" t="s">
        <v>13433</v>
      </c>
      <c r="SQD5" s="551" t="s">
        <v>13434</v>
      </c>
      <c r="SQE5" s="551" t="s">
        <v>13435</v>
      </c>
      <c r="SQF5" s="551" t="s">
        <v>13436</v>
      </c>
      <c r="SQG5" s="551" t="s">
        <v>13437</v>
      </c>
      <c r="SQH5" s="551" t="s">
        <v>13438</v>
      </c>
      <c r="SQI5" s="551" t="s">
        <v>13439</v>
      </c>
      <c r="SQJ5" s="551" t="s">
        <v>13440</v>
      </c>
      <c r="SQK5" s="551" t="s">
        <v>13441</v>
      </c>
      <c r="SQL5" s="551" t="s">
        <v>13442</v>
      </c>
      <c r="SQM5" s="551" t="s">
        <v>13443</v>
      </c>
      <c r="SQN5" s="551" t="s">
        <v>13444</v>
      </c>
      <c r="SQO5" s="551" t="s">
        <v>13445</v>
      </c>
      <c r="SQP5" s="551" t="s">
        <v>13446</v>
      </c>
      <c r="SQQ5" s="551" t="s">
        <v>13447</v>
      </c>
      <c r="SQR5" s="551" t="s">
        <v>13448</v>
      </c>
      <c r="SQS5" s="551" t="s">
        <v>13449</v>
      </c>
      <c r="SQT5" s="551" t="s">
        <v>13450</v>
      </c>
      <c r="SQU5" s="551" t="s">
        <v>13451</v>
      </c>
      <c r="SQV5" s="551" t="s">
        <v>13452</v>
      </c>
      <c r="SQW5" s="551" t="s">
        <v>13453</v>
      </c>
      <c r="SQX5" s="551" t="s">
        <v>13454</v>
      </c>
      <c r="SQY5" s="551" t="s">
        <v>13455</v>
      </c>
      <c r="SQZ5" s="551" t="s">
        <v>13456</v>
      </c>
      <c r="SRA5" s="551" t="s">
        <v>13457</v>
      </c>
      <c r="SRB5" s="551" t="s">
        <v>13458</v>
      </c>
      <c r="SRC5" s="551" t="s">
        <v>13459</v>
      </c>
      <c r="SRD5" s="551" t="s">
        <v>13460</v>
      </c>
      <c r="SRE5" s="551" t="s">
        <v>13461</v>
      </c>
      <c r="SRF5" s="551" t="s">
        <v>13462</v>
      </c>
      <c r="SRG5" s="551" t="s">
        <v>13463</v>
      </c>
      <c r="SRH5" s="551" t="s">
        <v>13464</v>
      </c>
      <c r="SRI5" s="551" t="s">
        <v>13465</v>
      </c>
      <c r="SRJ5" s="551" t="s">
        <v>13466</v>
      </c>
      <c r="SRK5" s="551" t="s">
        <v>13467</v>
      </c>
      <c r="SRL5" s="551" t="s">
        <v>13468</v>
      </c>
      <c r="SRM5" s="551" t="s">
        <v>13469</v>
      </c>
      <c r="SRN5" s="551" t="s">
        <v>13470</v>
      </c>
      <c r="SRO5" s="551" t="s">
        <v>13471</v>
      </c>
      <c r="SRP5" s="551" t="s">
        <v>13472</v>
      </c>
      <c r="SRQ5" s="551" t="s">
        <v>13473</v>
      </c>
      <c r="SRR5" s="551" t="s">
        <v>13474</v>
      </c>
      <c r="SRS5" s="551" t="s">
        <v>13475</v>
      </c>
      <c r="SRT5" s="551" t="s">
        <v>13476</v>
      </c>
      <c r="SRU5" s="551" t="s">
        <v>13477</v>
      </c>
      <c r="SRV5" s="551" t="s">
        <v>13478</v>
      </c>
      <c r="SRW5" s="551" t="s">
        <v>13479</v>
      </c>
      <c r="SRX5" s="551" t="s">
        <v>13480</v>
      </c>
      <c r="SRY5" s="551" t="s">
        <v>13481</v>
      </c>
      <c r="SRZ5" s="551" t="s">
        <v>13482</v>
      </c>
      <c r="SSA5" s="551" t="s">
        <v>13483</v>
      </c>
      <c r="SSB5" s="551" t="s">
        <v>13484</v>
      </c>
      <c r="SSC5" s="551" t="s">
        <v>13485</v>
      </c>
      <c r="SSD5" s="551" t="s">
        <v>13486</v>
      </c>
      <c r="SSE5" s="551" t="s">
        <v>13487</v>
      </c>
      <c r="SSF5" s="551" t="s">
        <v>13488</v>
      </c>
      <c r="SSG5" s="551" t="s">
        <v>13489</v>
      </c>
      <c r="SSH5" s="551" t="s">
        <v>13490</v>
      </c>
      <c r="SSI5" s="551" t="s">
        <v>13491</v>
      </c>
      <c r="SSJ5" s="551" t="s">
        <v>13492</v>
      </c>
      <c r="SSK5" s="551" t="s">
        <v>13493</v>
      </c>
      <c r="SSL5" s="551" t="s">
        <v>13494</v>
      </c>
      <c r="SSM5" s="551" t="s">
        <v>13495</v>
      </c>
      <c r="SSN5" s="551" t="s">
        <v>13496</v>
      </c>
      <c r="SSO5" s="551" t="s">
        <v>13497</v>
      </c>
      <c r="SSP5" s="551" t="s">
        <v>13498</v>
      </c>
      <c r="SSQ5" s="551" t="s">
        <v>13499</v>
      </c>
      <c r="SSR5" s="551" t="s">
        <v>13500</v>
      </c>
      <c r="SSS5" s="551" t="s">
        <v>13501</v>
      </c>
      <c r="SST5" s="551" t="s">
        <v>13502</v>
      </c>
      <c r="SSU5" s="551" t="s">
        <v>13503</v>
      </c>
      <c r="SSV5" s="551" t="s">
        <v>13504</v>
      </c>
      <c r="SSW5" s="551" t="s">
        <v>13505</v>
      </c>
      <c r="SSX5" s="551" t="s">
        <v>13506</v>
      </c>
      <c r="SSY5" s="551" t="s">
        <v>13507</v>
      </c>
      <c r="SSZ5" s="551" t="s">
        <v>13508</v>
      </c>
      <c r="STA5" s="551" t="s">
        <v>13509</v>
      </c>
      <c r="STB5" s="551" t="s">
        <v>13510</v>
      </c>
      <c r="STC5" s="551" t="s">
        <v>13511</v>
      </c>
      <c r="STD5" s="551" t="s">
        <v>13512</v>
      </c>
      <c r="STE5" s="551" t="s">
        <v>13513</v>
      </c>
      <c r="STF5" s="551" t="s">
        <v>13514</v>
      </c>
      <c r="STG5" s="551" t="s">
        <v>13515</v>
      </c>
      <c r="STH5" s="551" t="s">
        <v>13516</v>
      </c>
      <c r="STI5" s="551" t="s">
        <v>13517</v>
      </c>
      <c r="STJ5" s="551" t="s">
        <v>13518</v>
      </c>
      <c r="STK5" s="551" t="s">
        <v>13519</v>
      </c>
      <c r="STL5" s="551" t="s">
        <v>13520</v>
      </c>
      <c r="STM5" s="551" t="s">
        <v>13521</v>
      </c>
      <c r="STN5" s="551" t="s">
        <v>13522</v>
      </c>
      <c r="STO5" s="551" t="s">
        <v>13523</v>
      </c>
      <c r="STP5" s="551" t="s">
        <v>13524</v>
      </c>
      <c r="STQ5" s="551" t="s">
        <v>13525</v>
      </c>
      <c r="STR5" s="551" t="s">
        <v>13526</v>
      </c>
      <c r="STS5" s="551" t="s">
        <v>13527</v>
      </c>
      <c r="STT5" s="551" t="s">
        <v>13528</v>
      </c>
      <c r="STU5" s="551" t="s">
        <v>13529</v>
      </c>
      <c r="STV5" s="551" t="s">
        <v>13530</v>
      </c>
      <c r="STW5" s="551" t="s">
        <v>13531</v>
      </c>
      <c r="STX5" s="551" t="s">
        <v>13532</v>
      </c>
      <c r="STY5" s="551" t="s">
        <v>13533</v>
      </c>
      <c r="STZ5" s="551" t="s">
        <v>13534</v>
      </c>
      <c r="SUA5" s="551" t="s">
        <v>13535</v>
      </c>
      <c r="SUB5" s="551" t="s">
        <v>13536</v>
      </c>
      <c r="SUC5" s="551" t="s">
        <v>13537</v>
      </c>
      <c r="SUD5" s="551" t="s">
        <v>13538</v>
      </c>
      <c r="SUE5" s="551" t="s">
        <v>13539</v>
      </c>
      <c r="SUF5" s="551" t="s">
        <v>13540</v>
      </c>
      <c r="SUG5" s="551" t="s">
        <v>13541</v>
      </c>
      <c r="SUH5" s="551" t="s">
        <v>13542</v>
      </c>
      <c r="SUI5" s="551" t="s">
        <v>13543</v>
      </c>
      <c r="SUJ5" s="551" t="s">
        <v>13544</v>
      </c>
      <c r="SUK5" s="551" t="s">
        <v>13545</v>
      </c>
      <c r="SUL5" s="551" t="s">
        <v>13546</v>
      </c>
      <c r="SUM5" s="551" t="s">
        <v>13547</v>
      </c>
      <c r="SUN5" s="551" t="s">
        <v>13548</v>
      </c>
      <c r="SUO5" s="551" t="s">
        <v>13549</v>
      </c>
      <c r="SUP5" s="551" t="s">
        <v>13550</v>
      </c>
      <c r="SUQ5" s="551" t="s">
        <v>13551</v>
      </c>
      <c r="SUR5" s="551" t="s">
        <v>13552</v>
      </c>
      <c r="SUS5" s="551" t="s">
        <v>13553</v>
      </c>
      <c r="SUT5" s="551" t="s">
        <v>13554</v>
      </c>
      <c r="SUU5" s="551" t="s">
        <v>13555</v>
      </c>
      <c r="SUV5" s="551" t="s">
        <v>13556</v>
      </c>
      <c r="SUW5" s="551" t="s">
        <v>13557</v>
      </c>
      <c r="SUX5" s="551" t="s">
        <v>13558</v>
      </c>
      <c r="SUY5" s="551" t="s">
        <v>13559</v>
      </c>
      <c r="SUZ5" s="551" t="s">
        <v>13560</v>
      </c>
      <c r="SVA5" s="551" t="s">
        <v>13561</v>
      </c>
      <c r="SVB5" s="551" t="s">
        <v>13562</v>
      </c>
      <c r="SVC5" s="551" t="s">
        <v>13563</v>
      </c>
      <c r="SVD5" s="551" t="s">
        <v>13564</v>
      </c>
      <c r="SVE5" s="551" t="s">
        <v>13565</v>
      </c>
      <c r="SVF5" s="551" t="s">
        <v>13566</v>
      </c>
      <c r="SVG5" s="551" t="s">
        <v>13567</v>
      </c>
      <c r="SVH5" s="551" t="s">
        <v>13568</v>
      </c>
      <c r="SVI5" s="551" t="s">
        <v>13569</v>
      </c>
      <c r="SVJ5" s="551" t="s">
        <v>13570</v>
      </c>
      <c r="SVK5" s="551" t="s">
        <v>13571</v>
      </c>
      <c r="SVL5" s="551" t="s">
        <v>13572</v>
      </c>
      <c r="SVM5" s="551" t="s">
        <v>13573</v>
      </c>
      <c r="SVN5" s="551" t="s">
        <v>13574</v>
      </c>
      <c r="SVO5" s="551" t="s">
        <v>13575</v>
      </c>
      <c r="SVP5" s="551" t="s">
        <v>13576</v>
      </c>
      <c r="SVQ5" s="551" t="s">
        <v>13577</v>
      </c>
      <c r="SVR5" s="551" t="s">
        <v>13578</v>
      </c>
      <c r="SVS5" s="551" t="s">
        <v>13579</v>
      </c>
      <c r="SVT5" s="551" t="s">
        <v>13580</v>
      </c>
      <c r="SVU5" s="551" t="s">
        <v>13581</v>
      </c>
      <c r="SVV5" s="551" t="s">
        <v>13582</v>
      </c>
      <c r="SVW5" s="551" t="s">
        <v>13583</v>
      </c>
      <c r="SVX5" s="551" t="s">
        <v>13584</v>
      </c>
      <c r="SVY5" s="551" t="s">
        <v>13585</v>
      </c>
      <c r="SVZ5" s="551" t="s">
        <v>13586</v>
      </c>
      <c r="SWA5" s="551" t="s">
        <v>13587</v>
      </c>
      <c r="SWB5" s="551" t="s">
        <v>13588</v>
      </c>
      <c r="SWC5" s="551" t="s">
        <v>13589</v>
      </c>
      <c r="SWD5" s="551" t="s">
        <v>13590</v>
      </c>
      <c r="SWE5" s="551" t="s">
        <v>13591</v>
      </c>
      <c r="SWF5" s="551" t="s">
        <v>13592</v>
      </c>
      <c r="SWG5" s="551" t="s">
        <v>13593</v>
      </c>
      <c r="SWH5" s="551" t="s">
        <v>13594</v>
      </c>
      <c r="SWI5" s="551" t="s">
        <v>13595</v>
      </c>
      <c r="SWJ5" s="551" t="s">
        <v>13596</v>
      </c>
      <c r="SWK5" s="551" t="s">
        <v>13597</v>
      </c>
      <c r="SWL5" s="551" t="s">
        <v>13598</v>
      </c>
      <c r="SWM5" s="551" t="s">
        <v>13599</v>
      </c>
      <c r="SWN5" s="551" t="s">
        <v>13600</v>
      </c>
      <c r="SWO5" s="551" t="s">
        <v>13601</v>
      </c>
      <c r="SWP5" s="551" t="s">
        <v>13602</v>
      </c>
      <c r="SWQ5" s="551" t="s">
        <v>13603</v>
      </c>
      <c r="SWR5" s="551" t="s">
        <v>13604</v>
      </c>
      <c r="SWS5" s="551" t="s">
        <v>13605</v>
      </c>
      <c r="SWT5" s="551" t="s">
        <v>13606</v>
      </c>
      <c r="SWU5" s="551" t="s">
        <v>13607</v>
      </c>
      <c r="SWV5" s="551" t="s">
        <v>13608</v>
      </c>
      <c r="SWW5" s="551" t="s">
        <v>13609</v>
      </c>
      <c r="SWX5" s="551" t="s">
        <v>13610</v>
      </c>
      <c r="SWY5" s="551" t="s">
        <v>13611</v>
      </c>
      <c r="SWZ5" s="551" t="s">
        <v>13612</v>
      </c>
      <c r="SXA5" s="551" t="s">
        <v>13613</v>
      </c>
      <c r="SXB5" s="551" t="s">
        <v>13614</v>
      </c>
      <c r="SXC5" s="551" t="s">
        <v>13615</v>
      </c>
      <c r="SXD5" s="551" t="s">
        <v>13616</v>
      </c>
      <c r="SXE5" s="551" t="s">
        <v>13617</v>
      </c>
      <c r="SXF5" s="551" t="s">
        <v>13618</v>
      </c>
      <c r="SXG5" s="551" t="s">
        <v>13619</v>
      </c>
      <c r="SXH5" s="551" t="s">
        <v>13620</v>
      </c>
      <c r="SXI5" s="551" t="s">
        <v>13621</v>
      </c>
      <c r="SXJ5" s="551" t="s">
        <v>13622</v>
      </c>
      <c r="SXK5" s="551" t="s">
        <v>13623</v>
      </c>
      <c r="SXL5" s="551" t="s">
        <v>13624</v>
      </c>
      <c r="SXM5" s="551" t="s">
        <v>13625</v>
      </c>
      <c r="SXN5" s="551" t="s">
        <v>13626</v>
      </c>
      <c r="SXO5" s="551" t="s">
        <v>13627</v>
      </c>
      <c r="SXP5" s="551" t="s">
        <v>13628</v>
      </c>
      <c r="SXQ5" s="551" t="s">
        <v>13629</v>
      </c>
      <c r="SXR5" s="551" t="s">
        <v>13630</v>
      </c>
      <c r="SXS5" s="551" t="s">
        <v>13631</v>
      </c>
      <c r="SXT5" s="551" t="s">
        <v>13632</v>
      </c>
      <c r="SXU5" s="551" t="s">
        <v>13633</v>
      </c>
      <c r="SXV5" s="551" t="s">
        <v>13634</v>
      </c>
      <c r="SXW5" s="551" t="s">
        <v>13635</v>
      </c>
      <c r="SXX5" s="551" t="s">
        <v>13636</v>
      </c>
      <c r="SXY5" s="551" t="s">
        <v>13637</v>
      </c>
      <c r="SXZ5" s="551" t="s">
        <v>13638</v>
      </c>
      <c r="SYA5" s="551" t="s">
        <v>13639</v>
      </c>
      <c r="SYB5" s="551" t="s">
        <v>13640</v>
      </c>
      <c r="SYC5" s="551" t="s">
        <v>13641</v>
      </c>
      <c r="SYD5" s="551" t="s">
        <v>13642</v>
      </c>
      <c r="SYE5" s="551" t="s">
        <v>13643</v>
      </c>
      <c r="SYF5" s="551" t="s">
        <v>13644</v>
      </c>
      <c r="SYG5" s="551" t="s">
        <v>13645</v>
      </c>
      <c r="SYH5" s="551" t="s">
        <v>13646</v>
      </c>
      <c r="SYI5" s="551" t="s">
        <v>13647</v>
      </c>
      <c r="SYJ5" s="551" t="s">
        <v>13648</v>
      </c>
      <c r="SYK5" s="551" t="s">
        <v>13649</v>
      </c>
      <c r="SYL5" s="551" t="s">
        <v>13650</v>
      </c>
      <c r="SYM5" s="551" t="s">
        <v>13651</v>
      </c>
      <c r="SYN5" s="551" t="s">
        <v>13652</v>
      </c>
      <c r="SYO5" s="551" t="s">
        <v>13653</v>
      </c>
      <c r="SYP5" s="551" t="s">
        <v>13654</v>
      </c>
      <c r="SYQ5" s="551" t="s">
        <v>13655</v>
      </c>
      <c r="SYR5" s="551" t="s">
        <v>13656</v>
      </c>
      <c r="SYS5" s="551" t="s">
        <v>13657</v>
      </c>
      <c r="SYT5" s="551" t="s">
        <v>13658</v>
      </c>
      <c r="SYU5" s="551" t="s">
        <v>13659</v>
      </c>
      <c r="SYV5" s="551" t="s">
        <v>13660</v>
      </c>
      <c r="SYW5" s="551" t="s">
        <v>13661</v>
      </c>
      <c r="SYX5" s="551" t="s">
        <v>13662</v>
      </c>
      <c r="SYY5" s="551" t="s">
        <v>13663</v>
      </c>
      <c r="SYZ5" s="551" t="s">
        <v>13664</v>
      </c>
      <c r="SZA5" s="551" t="s">
        <v>13665</v>
      </c>
      <c r="SZB5" s="551" t="s">
        <v>13666</v>
      </c>
      <c r="SZC5" s="551" t="s">
        <v>13667</v>
      </c>
      <c r="SZD5" s="551" t="s">
        <v>13668</v>
      </c>
      <c r="SZE5" s="551" t="s">
        <v>13669</v>
      </c>
      <c r="SZF5" s="551" t="s">
        <v>13670</v>
      </c>
      <c r="SZG5" s="551" t="s">
        <v>13671</v>
      </c>
      <c r="SZH5" s="551" t="s">
        <v>13672</v>
      </c>
      <c r="SZI5" s="551" t="s">
        <v>13673</v>
      </c>
      <c r="SZJ5" s="551" t="s">
        <v>13674</v>
      </c>
      <c r="SZK5" s="551" t="s">
        <v>13675</v>
      </c>
      <c r="SZL5" s="551" t="s">
        <v>13676</v>
      </c>
      <c r="SZM5" s="551" t="s">
        <v>13677</v>
      </c>
      <c r="SZN5" s="551" t="s">
        <v>13678</v>
      </c>
      <c r="SZO5" s="551" t="s">
        <v>13679</v>
      </c>
      <c r="SZP5" s="551" t="s">
        <v>13680</v>
      </c>
      <c r="SZQ5" s="551" t="s">
        <v>13681</v>
      </c>
      <c r="SZR5" s="551" t="s">
        <v>13682</v>
      </c>
      <c r="SZS5" s="551" t="s">
        <v>13683</v>
      </c>
      <c r="SZT5" s="551" t="s">
        <v>13684</v>
      </c>
      <c r="SZU5" s="551" t="s">
        <v>13685</v>
      </c>
      <c r="SZV5" s="551" t="s">
        <v>13686</v>
      </c>
      <c r="SZW5" s="551" t="s">
        <v>13687</v>
      </c>
      <c r="SZX5" s="551" t="s">
        <v>13688</v>
      </c>
      <c r="SZY5" s="551" t="s">
        <v>13689</v>
      </c>
      <c r="SZZ5" s="551" t="s">
        <v>13690</v>
      </c>
      <c r="TAA5" s="551" t="s">
        <v>13691</v>
      </c>
      <c r="TAB5" s="551" t="s">
        <v>13692</v>
      </c>
      <c r="TAC5" s="551" t="s">
        <v>13693</v>
      </c>
      <c r="TAD5" s="551" t="s">
        <v>13694</v>
      </c>
      <c r="TAE5" s="551" t="s">
        <v>13695</v>
      </c>
      <c r="TAF5" s="551" t="s">
        <v>13696</v>
      </c>
      <c r="TAG5" s="551" t="s">
        <v>13697</v>
      </c>
      <c r="TAH5" s="551" t="s">
        <v>13698</v>
      </c>
      <c r="TAI5" s="551" t="s">
        <v>13699</v>
      </c>
      <c r="TAJ5" s="551" t="s">
        <v>13700</v>
      </c>
      <c r="TAK5" s="551" t="s">
        <v>13701</v>
      </c>
      <c r="TAL5" s="551" t="s">
        <v>13702</v>
      </c>
      <c r="TAM5" s="551" t="s">
        <v>13703</v>
      </c>
      <c r="TAN5" s="551" t="s">
        <v>13704</v>
      </c>
      <c r="TAO5" s="551" t="s">
        <v>13705</v>
      </c>
      <c r="TAP5" s="551" t="s">
        <v>13706</v>
      </c>
      <c r="TAQ5" s="551" t="s">
        <v>13707</v>
      </c>
      <c r="TAR5" s="551" t="s">
        <v>13708</v>
      </c>
      <c r="TAS5" s="551" t="s">
        <v>13709</v>
      </c>
      <c r="TAT5" s="551" t="s">
        <v>13710</v>
      </c>
      <c r="TAU5" s="551" t="s">
        <v>13711</v>
      </c>
      <c r="TAV5" s="551" t="s">
        <v>13712</v>
      </c>
      <c r="TAW5" s="551" t="s">
        <v>13713</v>
      </c>
      <c r="TAX5" s="551" t="s">
        <v>13714</v>
      </c>
      <c r="TAY5" s="551" t="s">
        <v>13715</v>
      </c>
      <c r="TAZ5" s="551" t="s">
        <v>13716</v>
      </c>
      <c r="TBA5" s="551" t="s">
        <v>13717</v>
      </c>
      <c r="TBB5" s="551" t="s">
        <v>13718</v>
      </c>
      <c r="TBC5" s="551" t="s">
        <v>13719</v>
      </c>
      <c r="TBD5" s="551" t="s">
        <v>13720</v>
      </c>
      <c r="TBE5" s="551" t="s">
        <v>13721</v>
      </c>
      <c r="TBF5" s="551" t="s">
        <v>13722</v>
      </c>
      <c r="TBG5" s="551" t="s">
        <v>13723</v>
      </c>
      <c r="TBH5" s="551" t="s">
        <v>13724</v>
      </c>
      <c r="TBI5" s="551" t="s">
        <v>13725</v>
      </c>
      <c r="TBJ5" s="551" t="s">
        <v>13726</v>
      </c>
      <c r="TBK5" s="551" t="s">
        <v>13727</v>
      </c>
      <c r="TBL5" s="551" t="s">
        <v>13728</v>
      </c>
      <c r="TBM5" s="551" t="s">
        <v>13729</v>
      </c>
      <c r="TBN5" s="551" t="s">
        <v>13730</v>
      </c>
      <c r="TBO5" s="551" t="s">
        <v>13731</v>
      </c>
      <c r="TBP5" s="551" t="s">
        <v>13732</v>
      </c>
      <c r="TBQ5" s="551" t="s">
        <v>13733</v>
      </c>
      <c r="TBR5" s="551" t="s">
        <v>13734</v>
      </c>
      <c r="TBS5" s="551" t="s">
        <v>13735</v>
      </c>
      <c r="TBT5" s="551" t="s">
        <v>13736</v>
      </c>
      <c r="TBU5" s="551" t="s">
        <v>13737</v>
      </c>
      <c r="TBV5" s="551" t="s">
        <v>13738</v>
      </c>
      <c r="TBW5" s="551" t="s">
        <v>13739</v>
      </c>
      <c r="TBX5" s="551" t="s">
        <v>13740</v>
      </c>
      <c r="TBY5" s="551" t="s">
        <v>13741</v>
      </c>
      <c r="TBZ5" s="551" t="s">
        <v>13742</v>
      </c>
      <c r="TCA5" s="551" t="s">
        <v>13743</v>
      </c>
      <c r="TCB5" s="551" t="s">
        <v>13744</v>
      </c>
      <c r="TCC5" s="551" t="s">
        <v>13745</v>
      </c>
      <c r="TCD5" s="551" t="s">
        <v>13746</v>
      </c>
      <c r="TCE5" s="551" t="s">
        <v>13747</v>
      </c>
      <c r="TCF5" s="551" t="s">
        <v>13748</v>
      </c>
      <c r="TCG5" s="551" t="s">
        <v>13749</v>
      </c>
      <c r="TCH5" s="551" t="s">
        <v>13750</v>
      </c>
      <c r="TCI5" s="551" t="s">
        <v>13751</v>
      </c>
      <c r="TCJ5" s="551" t="s">
        <v>13752</v>
      </c>
      <c r="TCK5" s="551" t="s">
        <v>13753</v>
      </c>
      <c r="TCL5" s="551" t="s">
        <v>13754</v>
      </c>
      <c r="TCM5" s="551" t="s">
        <v>13755</v>
      </c>
      <c r="TCN5" s="551" t="s">
        <v>13756</v>
      </c>
      <c r="TCO5" s="551" t="s">
        <v>13757</v>
      </c>
      <c r="TCP5" s="551" t="s">
        <v>13758</v>
      </c>
      <c r="TCQ5" s="551" t="s">
        <v>13759</v>
      </c>
      <c r="TCR5" s="551" t="s">
        <v>13760</v>
      </c>
      <c r="TCS5" s="551" t="s">
        <v>13761</v>
      </c>
      <c r="TCT5" s="551" t="s">
        <v>13762</v>
      </c>
      <c r="TCU5" s="551" t="s">
        <v>13763</v>
      </c>
      <c r="TCV5" s="551" t="s">
        <v>13764</v>
      </c>
      <c r="TCW5" s="551" t="s">
        <v>13765</v>
      </c>
      <c r="TCX5" s="551" t="s">
        <v>13766</v>
      </c>
      <c r="TCY5" s="551" t="s">
        <v>13767</v>
      </c>
      <c r="TCZ5" s="551" t="s">
        <v>13768</v>
      </c>
      <c r="TDA5" s="551" t="s">
        <v>13769</v>
      </c>
      <c r="TDB5" s="551" t="s">
        <v>13770</v>
      </c>
      <c r="TDC5" s="551" t="s">
        <v>13771</v>
      </c>
      <c r="TDD5" s="551" t="s">
        <v>13772</v>
      </c>
      <c r="TDE5" s="551" t="s">
        <v>13773</v>
      </c>
      <c r="TDF5" s="551" t="s">
        <v>13774</v>
      </c>
      <c r="TDG5" s="551" t="s">
        <v>13775</v>
      </c>
      <c r="TDH5" s="551" t="s">
        <v>13776</v>
      </c>
      <c r="TDI5" s="551" t="s">
        <v>13777</v>
      </c>
      <c r="TDJ5" s="551" t="s">
        <v>13778</v>
      </c>
      <c r="TDK5" s="551" t="s">
        <v>13779</v>
      </c>
      <c r="TDL5" s="551" t="s">
        <v>13780</v>
      </c>
      <c r="TDM5" s="551" t="s">
        <v>13781</v>
      </c>
      <c r="TDN5" s="551" t="s">
        <v>13782</v>
      </c>
      <c r="TDO5" s="551" t="s">
        <v>13783</v>
      </c>
      <c r="TDP5" s="551" t="s">
        <v>13784</v>
      </c>
      <c r="TDQ5" s="551" t="s">
        <v>13785</v>
      </c>
      <c r="TDR5" s="551" t="s">
        <v>13786</v>
      </c>
      <c r="TDS5" s="551" t="s">
        <v>13787</v>
      </c>
      <c r="TDT5" s="551" t="s">
        <v>13788</v>
      </c>
      <c r="TDU5" s="551" t="s">
        <v>13789</v>
      </c>
      <c r="TDV5" s="551" t="s">
        <v>13790</v>
      </c>
      <c r="TDW5" s="551" t="s">
        <v>13791</v>
      </c>
      <c r="TDX5" s="551" t="s">
        <v>13792</v>
      </c>
      <c r="TDY5" s="551" t="s">
        <v>13793</v>
      </c>
      <c r="TDZ5" s="551" t="s">
        <v>13794</v>
      </c>
      <c r="TEA5" s="551" t="s">
        <v>13795</v>
      </c>
      <c r="TEB5" s="551" t="s">
        <v>13796</v>
      </c>
      <c r="TEC5" s="551" t="s">
        <v>13797</v>
      </c>
      <c r="TED5" s="551" t="s">
        <v>13798</v>
      </c>
      <c r="TEE5" s="551" t="s">
        <v>13799</v>
      </c>
      <c r="TEF5" s="551" t="s">
        <v>13800</v>
      </c>
      <c r="TEG5" s="551" t="s">
        <v>13801</v>
      </c>
      <c r="TEH5" s="551" t="s">
        <v>13802</v>
      </c>
      <c r="TEI5" s="551" t="s">
        <v>13803</v>
      </c>
      <c r="TEJ5" s="551" t="s">
        <v>13804</v>
      </c>
      <c r="TEK5" s="551" t="s">
        <v>13805</v>
      </c>
      <c r="TEL5" s="551" t="s">
        <v>13806</v>
      </c>
      <c r="TEM5" s="551" t="s">
        <v>13807</v>
      </c>
      <c r="TEN5" s="551" t="s">
        <v>13808</v>
      </c>
      <c r="TEO5" s="551" t="s">
        <v>13809</v>
      </c>
      <c r="TEP5" s="551" t="s">
        <v>13810</v>
      </c>
      <c r="TEQ5" s="551" t="s">
        <v>13811</v>
      </c>
      <c r="TER5" s="551" t="s">
        <v>13812</v>
      </c>
      <c r="TES5" s="551" t="s">
        <v>13813</v>
      </c>
      <c r="TET5" s="551" t="s">
        <v>13814</v>
      </c>
      <c r="TEU5" s="551" t="s">
        <v>13815</v>
      </c>
      <c r="TEV5" s="551" t="s">
        <v>13816</v>
      </c>
      <c r="TEW5" s="551" t="s">
        <v>13817</v>
      </c>
      <c r="TEX5" s="551" t="s">
        <v>13818</v>
      </c>
      <c r="TEY5" s="551" t="s">
        <v>13819</v>
      </c>
      <c r="TEZ5" s="551" t="s">
        <v>13820</v>
      </c>
      <c r="TFA5" s="551" t="s">
        <v>13821</v>
      </c>
      <c r="TFB5" s="551" t="s">
        <v>13822</v>
      </c>
      <c r="TFC5" s="551" t="s">
        <v>13823</v>
      </c>
      <c r="TFD5" s="551" t="s">
        <v>13824</v>
      </c>
      <c r="TFE5" s="551" t="s">
        <v>13825</v>
      </c>
      <c r="TFF5" s="551" t="s">
        <v>13826</v>
      </c>
      <c r="TFG5" s="551" t="s">
        <v>13827</v>
      </c>
      <c r="TFH5" s="551" t="s">
        <v>13828</v>
      </c>
      <c r="TFI5" s="551" t="s">
        <v>13829</v>
      </c>
      <c r="TFJ5" s="551" t="s">
        <v>13830</v>
      </c>
      <c r="TFK5" s="551" t="s">
        <v>13831</v>
      </c>
      <c r="TFL5" s="551" t="s">
        <v>13832</v>
      </c>
      <c r="TFM5" s="551" t="s">
        <v>13833</v>
      </c>
      <c r="TFN5" s="551" t="s">
        <v>13834</v>
      </c>
      <c r="TFO5" s="551" t="s">
        <v>13835</v>
      </c>
      <c r="TFP5" s="551" t="s">
        <v>13836</v>
      </c>
      <c r="TFQ5" s="551" t="s">
        <v>13837</v>
      </c>
      <c r="TFR5" s="551" t="s">
        <v>13838</v>
      </c>
      <c r="TFS5" s="551" t="s">
        <v>13839</v>
      </c>
      <c r="TFT5" s="551" t="s">
        <v>13840</v>
      </c>
      <c r="TFU5" s="551" t="s">
        <v>13841</v>
      </c>
      <c r="TFV5" s="551" t="s">
        <v>13842</v>
      </c>
      <c r="TFW5" s="551" t="s">
        <v>13843</v>
      </c>
      <c r="TFX5" s="551" t="s">
        <v>13844</v>
      </c>
      <c r="TFY5" s="551" t="s">
        <v>13845</v>
      </c>
      <c r="TFZ5" s="551" t="s">
        <v>13846</v>
      </c>
      <c r="TGA5" s="551" t="s">
        <v>13847</v>
      </c>
      <c r="TGB5" s="551" t="s">
        <v>13848</v>
      </c>
      <c r="TGC5" s="551" t="s">
        <v>13849</v>
      </c>
      <c r="TGD5" s="551" t="s">
        <v>13850</v>
      </c>
      <c r="TGE5" s="551" t="s">
        <v>13851</v>
      </c>
      <c r="TGF5" s="551" t="s">
        <v>13852</v>
      </c>
      <c r="TGG5" s="551" t="s">
        <v>13853</v>
      </c>
      <c r="TGH5" s="551" t="s">
        <v>13854</v>
      </c>
      <c r="TGI5" s="551" t="s">
        <v>13855</v>
      </c>
      <c r="TGJ5" s="551" t="s">
        <v>13856</v>
      </c>
      <c r="TGK5" s="551" t="s">
        <v>13857</v>
      </c>
      <c r="TGL5" s="551" t="s">
        <v>13858</v>
      </c>
      <c r="TGM5" s="551" t="s">
        <v>13859</v>
      </c>
      <c r="TGN5" s="551" t="s">
        <v>13860</v>
      </c>
      <c r="TGO5" s="551" t="s">
        <v>13861</v>
      </c>
      <c r="TGP5" s="551" t="s">
        <v>13862</v>
      </c>
      <c r="TGQ5" s="551" t="s">
        <v>13863</v>
      </c>
      <c r="TGR5" s="551" t="s">
        <v>13864</v>
      </c>
      <c r="TGS5" s="551" t="s">
        <v>13865</v>
      </c>
      <c r="TGT5" s="551" t="s">
        <v>13866</v>
      </c>
      <c r="TGU5" s="551" t="s">
        <v>13867</v>
      </c>
      <c r="TGV5" s="551" t="s">
        <v>13868</v>
      </c>
      <c r="TGW5" s="551" t="s">
        <v>13869</v>
      </c>
      <c r="TGX5" s="551" t="s">
        <v>13870</v>
      </c>
      <c r="TGY5" s="551" t="s">
        <v>13871</v>
      </c>
      <c r="TGZ5" s="551" t="s">
        <v>13872</v>
      </c>
      <c r="THA5" s="551" t="s">
        <v>13873</v>
      </c>
      <c r="THB5" s="551" t="s">
        <v>13874</v>
      </c>
      <c r="THC5" s="551" t="s">
        <v>13875</v>
      </c>
      <c r="THD5" s="551" t="s">
        <v>13876</v>
      </c>
      <c r="THE5" s="551" t="s">
        <v>13877</v>
      </c>
      <c r="THF5" s="551" t="s">
        <v>13878</v>
      </c>
      <c r="THG5" s="551" t="s">
        <v>13879</v>
      </c>
      <c r="THH5" s="551" t="s">
        <v>13880</v>
      </c>
      <c r="THI5" s="551" t="s">
        <v>13881</v>
      </c>
      <c r="THJ5" s="551" t="s">
        <v>13882</v>
      </c>
      <c r="THK5" s="551" t="s">
        <v>13883</v>
      </c>
      <c r="THL5" s="551" t="s">
        <v>13884</v>
      </c>
      <c r="THM5" s="551" t="s">
        <v>13885</v>
      </c>
      <c r="THN5" s="551" t="s">
        <v>13886</v>
      </c>
      <c r="THO5" s="551" t="s">
        <v>13887</v>
      </c>
      <c r="THP5" s="551" t="s">
        <v>13888</v>
      </c>
      <c r="THQ5" s="551" t="s">
        <v>13889</v>
      </c>
      <c r="THR5" s="551" t="s">
        <v>13890</v>
      </c>
      <c r="THS5" s="551" t="s">
        <v>13891</v>
      </c>
      <c r="THT5" s="551" t="s">
        <v>13892</v>
      </c>
      <c r="THU5" s="551" t="s">
        <v>13893</v>
      </c>
      <c r="THV5" s="551" t="s">
        <v>13894</v>
      </c>
      <c r="THW5" s="551" t="s">
        <v>13895</v>
      </c>
      <c r="THX5" s="551" t="s">
        <v>13896</v>
      </c>
      <c r="THY5" s="551" t="s">
        <v>13897</v>
      </c>
      <c r="THZ5" s="551" t="s">
        <v>13898</v>
      </c>
      <c r="TIA5" s="551" t="s">
        <v>13899</v>
      </c>
      <c r="TIB5" s="551" t="s">
        <v>13900</v>
      </c>
      <c r="TIC5" s="551" t="s">
        <v>13901</v>
      </c>
      <c r="TID5" s="551" t="s">
        <v>13902</v>
      </c>
      <c r="TIE5" s="551" t="s">
        <v>13903</v>
      </c>
      <c r="TIF5" s="551" t="s">
        <v>13904</v>
      </c>
      <c r="TIG5" s="551" t="s">
        <v>13905</v>
      </c>
      <c r="TIH5" s="551" t="s">
        <v>13906</v>
      </c>
      <c r="TII5" s="551" t="s">
        <v>13907</v>
      </c>
      <c r="TIJ5" s="551" t="s">
        <v>13908</v>
      </c>
      <c r="TIK5" s="551" t="s">
        <v>13909</v>
      </c>
      <c r="TIL5" s="551" t="s">
        <v>13910</v>
      </c>
      <c r="TIM5" s="551" t="s">
        <v>13911</v>
      </c>
      <c r="TIN5" s="551" t="s">
        <v>13912</v>
      </c>
      <c r="TIO5" s="551" t="s">
        <v>13913</v>
      </c>
      <c r="TIP5" s="551" t="s">
        <v>13914</v>
      </c>
      <c r="TIQ5" s="551" t="s">
        <v>13915</v>
      </c>
      <c r="TIR5" s="551" t="s">
        <v>13916</v>
      </c>
      <c r="TIS5" s="551" t="s">
        <v>13917</v>
      </c>
      <c r="TIT5" s="551" t="s">
        <v>13918</v>
      </c>
      <c r="TIU5" s="551" t="s">
        <v>13919</v>
      </c>
      <c r="TIV5" s="551" t="s">
        <v>13920</v>
      </c>
      <c r="TIW5" s="551" t="s">
        <v>13921</v>
      </c>
      <c r="TIX5" s="551" t="s">
        <v>13922</v>
      </c>
      <c r="TIY5" s="551" t="s">
        <v>13923</v>
      </c>
      <c r="TIZ5" s="551" t="s">
        <v>13924</v>
      </c>
      <c r="TJA5" s="551" t="s">
        <v>13925</v>
      </c>
      <c r="TJB5" s="551" t="s">
        <v>13926</v>
      </c>
      <c r="TJC5" s="551" t="s">
        <v>13927</v>
      </c>
      <c r="TJD5" s="551" t="s">
        <v>13928</v>
      </c>
      <c r="TJE5" s="551" t="s">
        <v>13929</v>
      </c>
      <c r="TJF5" s="551" t="s">
        <v>13930</v>
      </c>
      <c r="TJG5" s="551" t="s">
        <v>13931</v>
      </c>
      <c r="TJH5" s="551" t="s">
        <v>13932</v>
      </c>
      <c r="TJI5" s="551" t="s">
        <v>13933</v>
      </c>
      <c r="TJJ5" s="551" t="s">
        <v>13934</v>
      </c>
      <c r="TJK5" s="551" t="s">
        <v>13935</v>
      </c>
      <c r="TJL5" s="551" t="s">
        <v>13936</v>
      </c>
      <c r="TJM5" s="551" t="s">
        <v>13937</v>
      </c>
      <c r="TJN5" s="551" t="s">
        <v>13938</v>
      </c>
      <c r="TJO5" s="551" t="s">
        <v>13939</v>
      </c>
      <c r="TJP5" s="551" t="s">
        <v>13940</v>
      </c>
      <c r="TJQ5" s="551" t="s">
        <v>13941</v>
      </c>
      <c r="TJR5" s="551" t="s">
        <v>13942</v>
      </c>
      <c r="TJS5" s="551" t="s">
        <v>13943</v>
      </c>
      <c r="TJT5" s="551" t="s">
        <v>13944</v>
      </c>
      <c r="TJU5" s="551" t="s">
        <v>13945</v>
      </c>
      <c r="TJV5" s="551" t="s">
        <v>13946</v>
      </c>
      <c r="TJW5" s="551" t="s">
        <v>13947</v>
      </c>
      <c r="TJX5" s="551" t="s">
        <v>13948</v>
      </c>
      <c r="TJY5" s="551" t="s">
        <v>13949</v>
      </c>
      <c r="TJZ5" s="551" t="s">
        <v>13950</v>
      </c>
      <c r="TKA5" s="551" t="s">
        <v>13951</v>
      </c>
      <c r="TKB5" s="551" t="s">
        <v>13952</v>
      </c>
      <c r="TKC5" s="551" t="s">
        <v>13953</v>
      </c>
      <c r="TKD5" s="551" t="s">
        <v>13954</v>
      </c>
      <c r="TKE5" s="551" t="s">
        <v>13955</v>
      </c>
      <c r="TKF5" s="551" t="s">
        <v>13956</v>
      </c>
      <c r="TKG5" s="551" t="s">
        <v>13957</v>
      </c>
      <c r="TKH5" s="551" t="s">
        <v>13958</v>
      </c>
      <c r="TKI5" s="551" t="s">
        <v>13959</v>
      </c>
      <c r="TKJ5" s="551" t="s">
        <v>13960</v>
      </c>
      <c r="TKK5" s="551" t="s">
        <v>13961</v>
      </c>
      <c r="TKL5" s="551" t="s">
        <v>13962</v>
      </c>
      <c r="TKM5" s="551" t="s">
        <v>13963</v>
      </c>
      <c r="TKN5" s="551" t="s">
        <v>13964</v>
      </c>
      <c r="TKO5" s="551" t="s">
        <v>13965</v>
      </c>
      <c r="TKP5" s="551" t="s">
        <v>13966</v>
      </c>
      <c r="TKQ5" s="551" t="s">
        <v>13967</v>
      </c>
      <c r="TKR5" s="551" t="s">
        <v>13968</v>
      </c>
      <c r="TKS5" s="551" t="s">
        <v>13969</v>
      </c>
      <c r="TKT5" s="551" t="s">
        <v>13970</v>
      </c>
      <c r="TKU5" s="551" t="s">
        <v>13971</v>
      </c>
      <c r="TKV5" s="551" t="s">
        <v>13972</v>
      </c>
      <c r="TKW5" s="551" t="s">
        <v>13973</v>
      </c>
      <c r="TKX5" s="551" t="s">
        <v>13974</v>
      </c>
      <c r="TKY5" s="551" t="s">
        <v>13975</v>
      </c>
      <c r="TKZ5" s="551" t="s">
        <v>13976</v>
      </c>
      <c r="TLA5" s="551" t="s">
        <v>13977</v>
      </c>
      <c r="TLB5" s="551" t="s">
        <v>13978</v>
      </c>
      <c r="TLC5" s="551" t="s">
        <v>13979</v>
      </c>
      <c r="TLD5" s="551" t="s">
        <v>13980</v>
      </c>
      <c r="TLE5" s="551" t="s">
        <v>13981</v>
      </c>
      <c r="TLF5" s="551" t="s">
        <v>13982</v>
      </c>
      <c r="TLG5" s="551" t="s">
        <v>13983</v>
      </c>
      <c r="TLH5" s="551" t="s">
        <v>13984</v>
      </c>
      <c r="TLI5" s="551" t="s">
        <v>13985</v>
      </c>
      <c r="TLJ5" s="551" t="s">
        <v>13986</v>
      </c>
      <c r="TLK5" s="551" t="s">
        <v>13987</v>
      </c>
      <c r="TLL5" s="551" t="s">
        <v>13988</v>
      </c>
      <c r="TLM5" s="551" t="s">
        <v>13989</v>
      </c>
      <c r="TLN5" s="551" t="s">
        <v>13990</v>
      </c>
      <c r="TLO5" s="551" t="s">
        <v>13991</v>
      </c>
      <c r="TLP5" s="551" t="s">
        <v>13992</v>
      </c>
      <c r="TLQ5" s="551" t="s">
        <v>13993</v>
      </c>
      <c r="TLR5" s="551" t="s">
        <v>13994</v>
      </c>
      <c r="TLS5" s="551" t="s">
        <v>13995</v>
      </c>
      <c r="TLT5" s="551" t="s">
        <v>13996</v>
      </c>
      <c r="TLU5" s="551" t="s">
        <v>13997</v>
      </c>
      <c r="TLV5" s="551" t="s">
        <v>13998</v>
      </c>
      <c r="TLW5" s="551" t="s">
        <v>13999</v>
      </c>
      <c r="TLX5" s="551" t="s">
        <v>14000</v>
      </c>
      <c r="TLY5" s="551" t="s">
        <v>14001</v>
      </c>
      <c r="TLZ5" s="551" t="s">
        <v>14002</v>
      </c>
      <c r="TMA5" s="551" t="s">
        <v>14003</v>
      </c>
      <c r="TMB5" s="551" t="s">
        <v>14004</v>
      </c>
      <c r="TMC5" s="551" t="s">
        <v>14005</v>
      </c>
      <c r="TMD5" s="551" t="s">
        <v>14006</v>
      </c>
      <c r="TME5" s="551" t="s">
        <v>14007</v>
      </c>
      <c r="TMF5" s="551" t="s">
        <v>14008</v>
      </c>
      <c r="TMG5" s="551" t="s">
        <v>14009</v>
      </c>
      <c r="TMH5" s="551" t="s">
        <v>14010</v>
      </c>
      <c r="TMI5" s="551" t="s">
        <v>14011</v>
      </c>
      <c r="TMJ5" s="551" t="s">
        <v>14012</v>
      </c>
      <c r="TMK5" s="551" t="s">
        <v>14013</v>
      </c>
      <c r="TML5" s="551" t="s">
        <v>14014</v>
      </c>
      <c r="TMM5" s="551" t="s">
        <v>14015</v>
      </c>
      <c r="TMN5" s="551" t="s">
        <v>14016</v>
      </c>
      <c r="TMO5" s="551" t="s">
        <v>14017</v>
      </c>
      <c r="TMP5" s="551" t="s">
        <v>14018</v>
      </c>
      <c r="TMQ5" s="551" t="s">
        <v>14019</v>
      </c>
      <c r="TMR5" s="551" t="s">
        <v>14020</v>
      </c>
      <c r="TMS5" s="551" t="s">
        <v>14021</v>
      </c>
      <c r="TMT5" s="551" t="s">
        <v>14022</v>
      </c>
      <c r="TMU5" s="551" t="s">
        <v>14023</v>
      </c>
      <c r="TMV5" s="551" t="s">
        <v>14024</v>
      </c>
      <c r="TMW5" s="551" t="s">
        <v>14025</v>
      </c>
      <c r="TMX5" s="551" t="s">
        <v>14026</v>
      </c>
      <c r="TMY5" s="551" t="s">
        <v>14027</v>
      </c>
      <c r="TMZ5" s="551" t="s">
        <v>14028</v>
      </c>
      <c r="TNA5" s="551" t="s">
        <v>14029</v>
      </c>
      <c r="TNB5" s="551" t="s">
        <v>14030</v>
      </c>
      <c r="TNC5" s="551" t="s">
        <v>14031</v>
      </c>
      <c r="TND5" s="551" t="s">
        <v>14032</v>
      </c>
      <c r="TNE5" s="551" t="s">
        <v>14033</v>
      </c>
      <c r="TNF5" s="551" t="s">
        <v>14034</v>
      </c>
      <c r="TNG5" s="551" t="s">
        <v>14035</v>
      </c>
      <c r="TNH5" s="551" t="s">
        <v>14036</v>
      </c>
      <c r="TNI5" s="551" t="s">
        <v>14037</v>
      </c>
      <c r="TNJ5" s="551" t="s">
        <v>14038</v>
      </c>
      <c r="TNK5" s="551" t="s">
        <v>14039</v>
      </c>
      <c r="TNL5" s="551" t="s">
        <v>14040</v>
      </c>
      <c r="TNM5" s="551" t="s">
        <v>14041</v>
      </c>
      <c r="TNN5" s="551" t="s">
        <v>14042</v>
      </c>
      <c r="TNO5" s="551" t="s">
        <v>14043</v>
      </c>
      <c r="TNP5" s="551" t="s">
        <v>14044</v>
      </c>
      <c r="TNQ5" s="551" t="s">
        <v>14045</v>
      </c>
      <c r="TNR5" s="551" t="s">
        <v>14046</v>
      </c>
      <c r="TNS5" s="551" t="s">
        <v>14047</v>
      </c>
      <c r="TNT5" s="551" t="s">
        <v>14048</v>
      </c>
      <c r="TNU5" s="551" t="s">
        <v>14049</v>
      </c>
      <c r="TNV5" s="551" t="s">
        <v>14050</v>
      </c>
      <c r="TNW5" s="551" t="s">
        <v>14051</v>
      </c>
      <c r="TNX5" s="551" t="s">
        <v>14052</v>
      </c>
      <c r="TNY5" s="551" t="s">
        <v>14053</v>
      </c>
      <c r="TNZ5" s="551" t="s">
        <v>14054</v>
      </c>
      <c r="TOA5" s="551" t="s">
        <v>14055</v>
      </c>
      <c r="TOB5" s="551" t="s">
        <v>14056</v>
      </c>
      <c r="TOC5" s="551" t="s">
        <v>14057</v>
      </c>
      <c r="TOD5" s="551" t="s">
        <v>14058</v>
      </c>
      <c r="TOE5" s="551" t="s">
        <v>14059</v>
      </c>
      <c r="TOF5" s="551" t="s">
        <v>14060</v>
      </c>
      <c r="TOG5" s="551" t="s">
        <v>14061</v>
      </c>
      <c r="TOH5" s="551" t="s">
        <v>14062</v>
      </c>
      <c r="TOI5" s="551" t="s">
        <v>14063</v>
      </c>
      <c r="TOJ5" s="551" t="s">
        <v>14064</v>
      </c>
      <c r="TOK5" s="551" t="s">
        <v>14065</v>
      </c>
      <c r="TOL5" s="551" t="s">
        <v>14066</v>
      </c>
      <c r="TOM5" s="551" t="s">
        <v>14067</v>
      </c>
      <c r="TON5" s="551" t="s">
        <v>14068</v>
      </c>
      <c r="TOO5" s="551" t="s">
        <v>14069</v>
      </c>
      <c r="TOP5" s="551" t="s">
        <v>14070</v>
      </c>
      <c r="TOQ5" s="551" t="s">
        <v>14071</v>
      </c>
      <c r="TOR5" s="551" t="s">
        <v>14072</v>
      </c>
      <c r="TOS5" s="551" t="s">
        <v>14073</v>
      </c>
      <c r="TOT5" s="551" t="s">
        <v>14074</v>
      </c>
      <c r="TOU5" s="551" t="s">
        <v>14075</v>
      </c>
      <c r="TOV5" s="551" t="s">
        <v>14076</v>
      </c>
      <c r="TOW5" s="551" t="s">
        <v>14077</v>
      </c>
      <c r="TOX5" s="551" t="s">
        <v>14078</v>
      </c>
      <c r="TOY5" s="551" t="s">
        <v>14079</v>
      </c>
      <c r="TOZ5" s="551" t="s">
        <v>14080</v>
      </c>
      <c r="TPA5" s="551" t="s">
        <v>14081</v>
      </c>
      <c r="TPB5" s="551" t="s">
        <v>14082</v>
      </c>
      <c r="TPC5" s="551" t="s">
        <v>14083</v>
      </c>
      <c r="TPD5" s="551" t="s">
        <v>14084</v>
      </c>
      <c r="TPE5" s="551" t="s">
        <v>14085</v>
      </c>
      <c r="TPF5" s="551" t="s">
        <v>14086</v>
      </c>
      <c r="TPG5" s="551" t="s">
        <v>14087</v>
      </c>
      <c r="TPH5" s="551" t="s">
        <v>14088</v>
      </c>
      <c r="TPI5" s="551" t="s">
        <v>14089</v>
      </c>
      <c r="TPJ5" s="551" t="s">
        <v>14090</v>
      </c>
      <c r="TPK5" s="551" t="s">
        <v>14091</v>
      </c>
      <c r="TPL5" s="551" t="s">
        <v>14092</v>
      </c>
      <c r="TPM5" s="551" t="s">
        <v>14093</v>
      </c>
      <c r="TPN5" s="551" t="s">
        <v>14094</v>
      </c>
      <c r="TPO5" s="551" t="s">
        <v>14095</v>
      </c>
      <c r="TPP5" s="551" t="s">
        <v>14096</v>
      </c>
      <c r="TPQ5" s="551" t="s">
        <v>14097</v>
      </c>
      <c r="TPR5" s="551" t="s">
        <v>14098</v>
      </c>
      <c r="TPS5" s="551" t="s">
        <v>14099</v>
      </c>
      <c r="TPT5" s="551" t="s">
        <v>14100</v>
      </c>
      <c r="TPU5" s="551" t="s">
        <v>14101</v>
      </c>
      <c r="TPV5" s="551" t="s">
        <v>14102</v>
      </c>
      <c r="TPW5" s="551" t="s">
        <v>14103</v>
      </c>
      <c r="TPX5" s="551" t="s">
        <v>14104</v>
      </c>
      <c r="TPY5" s="551" t="s">
        <v>14105</v>
      </c>
      <c r="TPZ5" s="551" t="s">
        <v>14106</v>
      </c>
      <c r="TQA5" s="551" t="s">
        <v>14107</v>
      </c>
      <c r="TQB5" s="551" t="s">
        <v>14108</v>
      </c>
      <c r="TQC5" s="551" t="s">
        <v>14109</v>
      </c>
      <c r="TQD5" s="551" t="s">
        <v>14110</v>
      </c>
      <c r="TQE5" s="551" t="s">
        <v>14111</v>
      </c>
      <c r="TQF5" s="551" t="s">
        <v>14112</v>
      </c>
      <c r="TQG5" s="551" t="s">
        <v>14113</v>
      </c>
      <c r="TQH5" s="551" t="s">
        <v>14114</v>
      </c>
      <c r="TQI5" s="551" t="s">
        <v>14115</v>
      </c>
      <c r="TQJ5" s="551" t="s">
        <v>14116</v>
      </c>
      <c r="TQK5" s="551" t="s">
        <v>14117</v>
      </c>
      <c r="TQL5" s="551" t="s">
        <v>14118</v>
      </c>
      <c r="TQM5" s="551" t="s">
        <v>14119</v>
      </c>
      <c r="TQN5" s="551" t="s">
        <v>14120</v>
      </c>
      <c r="TQO5" s="551" t="s">
        <v>14121</v>
      </c>
      <c r="TQP5" s="551" t="s">
        <v>14122</v>
      </c>
      <c r="TQQ5" s="551" t="s">
        <v>14123</v>
      </c>
      <c r="TQR5" s="551" t="s">
        <v>14124</v>
      </c>
      <c r="TQS5" s="551" t="s">
        <v>14125</v>
      </c>
      <c r="TQT5" s="551" t="s">
        <v>14126</v>
      </c>
      <c r="TQU5" s="551" t="s">
        <v>14127</v>
      </c>
      <c r="TQV5" s="551" t="s">
        <v>14128</v>
      </c>
      <c r="TQW5" s="551" t="s">
        <v>14129</v>
      </c>
      <c r="TQX5" s="551" t="s">
        <v>14130</v>
      </c>
      <c r="TQY5" s="551" t="s">
        <v>14131</v>
      </c>
      <c r="TQZ5" s="551" t="s">
        <v>14132</v>
      </c>
      <c r="TRA5" s="551" t="s">
        <v>14133</v>
      </c>
      <c r="TRB5" s="551" t="s">
        <v>14134</v>
      </c>
      <c r="TRC5" s="551" t="s">
        <v>14135</v>
      </c>
      <c r="TRD5" s="551" t="s">
        <v>14136</v>
      </c>
      <c r="TRE5" s="551" t="s">
        <v>14137</v>
      </c>
      <c r="TRF5" s="551" t="s">
        <v>14138</v>
      </c>
      <c r="TRG5" s="551" t="s">
        <v>14139</v>
      </c>
      <c r="TRH5" s="551" t="s">
        <v>14140</v>
      </c>
      <c r="TRI5" s="551" t="s">
        <v>14141</v>
      </c>
      <c r="TRJ5" s="551" t="s">
        <v>14142</v>
      </c>
      <c r="TRK5" s="551" t="s">
        <v>14143</v>
      </c>
      <c r="TRL5" s="551" t="s">
        <v>14144</v>
      </c>
      <c r="TRM5" s="551" t="s">
        <v>14145</v>
      </c>
      <c r="TRN5" s="551" t="s">
        <v>14146</v>
      </c>
      <c r="TRO5" s="551" t="s">
        <v>14147</v>
      </c>
      <c r="TRP5" s="551" t="s">
        <v>14148</v>
      </c>
      <c r="TRQ5" s="551" t="s">
        <v>14149</v>
      </c>
      <c r="TRR5" s="551" t="s">
        <v>14150</v>
      </c>
      <c r="TRS5" s="551" t="s">
        <v>14151</v>
      </c>
      <c r="TRT5" s="551" t="s">
        <v>14152</v>
      </c>
      <c r="TRU5" s="551" t="s">
        <v>14153</v>
      </c>
      <c r="TRV5" s="551" t="s">
        <v>14154</v>
      </c>
      <c r="TRW5" s="551" t="s">
        <v>14155</v>
      </c>
      <c r="TRX5" s="551" t="s">
        <v>14156</v>
      </c>
      <c r="TRY5" s="551" t="s">
        <v>14157</v>
      </c>
      <c r="TRZ5" s="551" t="s">
        <v>14158</v>
      </c>
      <c r="TSA5" s="551" t="s">
        <v>14159</v>
      </c>
      <c r="TSB5" s="551" t="s">
        <v>14160</v>
      </c>
      <c r="TSC5" s="551" t="s">
        <v>14161</v>
      </c>
      <c r="TSD5" s="551" t="s">
        <v>14162</v>
      </c>
      <c r="TSE5" s="551" t="s">
        <v>14163</v>
      </c>
      <c r="TSF5" s="551" t="s">
        <v>14164</v>
      </c>
      <c r="TSG5" s="551" t="s">
        <v>14165</v>
      </c>
      <c r="TSH5" s="551" t="s">
        <v>14166</v>
      </c>
      <c r="TSI5" s="551" t="s">
        <v>14167</v>
      </c>
      <c r="TSJ5" s="551" t="s">
        <v>14168</v>
      </c>
      <c r="TSK5" s="551" t="s">
        <v>14169</v>
      </c>
      <c r="TSL5" s="551" t="s">
        <v>14170</v>
      </c>
      <c r="TSM5" s="551" t="s">
        <v>14171</v>
      </c>
      <c r="TSN5" s="551" t="s">
        <v>14172</v>
      </c>
      <c r="TSO5" s="551" t="s">
        <v>14173</v>
      </c>
      <c r="TSP5" s="551" t="s">
        <v>14174</v>
      </c>
      <c r="TSQ5" s="551" t="s">
        <v>14175</v>
      </c>
      <c r="TSR5" s="551" t="s">
        <v>14176</v>
      </c>
      <c r="TSS5" s="551" t="s">
        <v>14177</v>
      </c>
      <c r="TST5" s="551" t="s">
        <v>14178</v>
      </c>
      <c r="TSU5" s="551" t="s">
        <v>14179</v>
      </c>
      <c r="TSV5" s="551" t="s">
        <v>14180</v>
      </c>
      <c r="TSW5" s="551" t="s">
        <v>14181</v>
      </c>
      <c r="TSX5" s="551" t="s">
        <v>14182</v>
      </c>
      <c r="TSY5" s="551" t="s">
        <v>14183</v>
      </c>
      <c r="TSZ5" s="551" t="s">
        <v>14184</v>
      </c>
      <c r="TTA5" s="551" t="s">
        <v>14185</v>
      </c>
      <c r="TTB5" s="551" t="s">
        <v>14186</v>
      </c>
      <c r="TTC5" s="551" t="s">
        <v>14187</v>
      </c>
      <c r="TTD5" s="551" t="s">
        <v>14188</v>
      </c>
      <c r="TTE5" s="551" t="s">
        <v>14189</v>
      </c>
      <c r="TTF5" s="551" t="s">
        <v>14190</v>
      </c>
      <c r="TTG5" s="551" t="s">
        <v>14191</v>
      </c>
      <c r="TTH5" s="551" t="s">
        <v>14192</v>
      </c>
      <c r="TTI5" s="551" t="s">
        <v>14193</v>
      </c>
      <c r="TTJ5" s="551" t="s">
        <v>14194</v>
      </c>
      <c r="TTK5" s="551" t="s">
        <v>14195</v>
      </c>
      <c r="TTL5" s="551" t="s">
        <v>14196</v>
      </c>
      <c r="TTM5" s="551" t="s">
        <v>14197</v>
      </c>
      <c r="TTN5" s="551" t="s">
        <v>14198</v>
      </c>
      <c r="TTO5" s="551" t="s">
        <v>14199</v>
      </c>
      <c r="TTP5" s="551" t="s">
        <v>14200</v>
      </c>
      <c r="TTQ5" s="551" t="s">
        <v>14201</v>
      </c>
      <c r="TTR5" s="551" t="s">
        <v>14202</v>
      </c>
      <c r="TTS5" s="551" t="s">
        <v>14203</v>
      </c>
      <c r="TTT5" s="551" t="s">
        <v>14204</v>
      </c>
      <c r="TTU5" s="551" t="s">
        <v>14205</v>
      </c>
      <c r="TTV5" s="551" t="s">
        <v>14206</v>
      </c>
      <c r="TTW5" s="551" t="s">
        <v>14207</v>
      </c>
      <c r="TTX5" s="551" t="s">
        <v>14208</v>
      </c>
      <c r="TTY5" s="551" t="s">
        <v>14209</v>
      </c>
      <c r="TTZ5" s="551" t="s">
        <v>14210</v>
      </c>
      <c r="TUA5" s="551" t="s">
        <v>14211</v>
      </c>
      <c r="TUB5" s="551" t="s">
        <v>14212</v>
      </c>
      <c r="TUC5" s="551" t="s">
        <v>14213</v>
      </c>
      <c r="TUD5" s="551" t="s">
        <v>14214</v>
      </c>
      <c r="TUE5" s="551" t="s">
        <v>14215</v>
      </c>
      <c r="TUF5" s="551" t="s">
        <v>14216</v>
      </c>
      <c r="TUG5" s="551" t="s">
        <v>14217</v>
      </c>
      <c r="TUH5" s="551" t="s">
        <v>14218</v>
      </c>
      <c r="TUI5" s="551" t="s">
        <v>14219</v>
      </c>
      <c r="TUJ5" s="551" t="s">
        <v>14220</v>
      </c>
      <c r="TUK5" s="551" t="s">
        <v>14221</v>
      </c>
      <c r="TUL5" s="551" t="s">
        <v>14222</v>
      </c>
      <c r="TUM5" s="551" t="s">
        <v>14223</v>
      </c>
      <c r="TUN5" s="551" t="s">
        <v>14224</v>
      </c>
      <c r="TUO5" s="551" t="s">
        <v>14225</v>
      </c>
      <c r="TUP5" s="551" t="s">
        <v>14226</v>
      </c>
      <c r="TUQ5" s="551" t="s">
        <v>14227</v>
      </c>
      <c r="TUR5" s="551" t="s">
        <v>14228</v>
      </c>
      <c r="TUS5" s="551" t="s">
        <v>14229</v>
      </c>
      <c r="TUT5" s="551" t="s">
        <v>14230</v>
      </c>
      <c r="TUU5" s="551" t="s">
        <v>14231</v>
      </c>
      <c r="TUV5" s="551" t="s">
        <v>14232</v>
      </c>
      <c r="TUW5" s="551" t="s">
        <v>14233</v>
      </c>
      <c r="TUX5" s="551" t="s">
        <v>14234</v>
      </c>
      <c r="TUY5" s="551" t="s">
        <v>14235</v>
      </c>
      <c r="TUZ5" s="551" t="s">
        <v>14236</v>
      </c>
      <c r="TVA5" s="551" t="s">
        <v>14237</v>
      </c>
      <c r="TVB5" s="551" t="s">
        <v>14238</v>
      </c>
      <c r="TVC5" s="551" t="s">
        <v>14239</v>
      </c>
      <c r="TVD5" s="551" t="s">
        <v>14240</v>
      </c>
      <c r="TVE5" s="551" t="s">
        <v>14241</v>
      </c>
      <c r="TVF5" s="551" t="s">
        <v>14242</v>
      </c>
      <c r="TVG5" s="551" t="s">
        <v>14243</v>
      </c>
      <c r="TVH5" s="551" t="s">
        <v>14244</v>
      </c>
      <c r="TVI5" s="551" t="s">
        <v>14245</v>
      </c>
      <c r="TVJ5" s="551" t="s">
        <v>14246</v>
      </c>
      <c r="TVK5" s="551" t="s">
        <v>14247</v>
      </c>
      <c r="TVL5" s="551" t="s">
        <v>14248</v>
      </c>
      <c r="TVM5" s="551" t="s">
        <v>14249</v>
      </c>
      <c r="TVN5" s="551" t="s">
        <v>14250</v>
      </c>
      <c r="TVO5" s="551" t="s">
        <v>14251</v>
      </c>
      <c r="TVP5" s="551" t="s">
        <v>14252</v>
      </c>
      <c r="TVQ5" s="551" t="s">
        <v>14253</v>
      </c>
      <c r="TVR5" s="551" t="s">
        <v>14254</v>
      </c>
      <c r="TVS5" s="551" t="s">
        <v>14255</v>
      </c>
      <c r="TVT5" s="551" t="s">
        <v>14256</v>
      </c>
      <c r="TVU5" s="551" t="s">
        <v>14257</v>
      </c>
      <c r="TVV5" s="551" t="s">
        <v>14258</v>
      </c>
      <c r="TVW5" s="551" t="s">
        <v>14259</v>
      </c>
      <c r="TVX5" s="551" t="s">
        <v>14260</v>
      </c>
      <c r="TVY5" s="551" t="s">
        <v>14261</v>
      </c>
      <c r="TVZ5" s="551" t="s">
        <v>14262</v>
      </c>
      <c r="TWA5" s="551" t="s">
        <v>14263</v>
      </c>
      <c r="TWB5" s="551" t="s">
        <v>14264</v>
      </c>
      <c r="TWC5" s="551" t="s">
        <v>14265</v>
      </c>
      <c r="TWD5" s="551" t="s">
        <v>14266</v>
      </c>
      <c r="TWE5" s="551" t="s">
        <v>14267</v>
      </c>
      <c r="TWF5" s="551" t="s">
        <v>14268</v>
      </c>
      <c r="TWG5" s="551" t="s">
        <v>14269</v>
      </c>
      <c r="TWH5" s="551" t="s">
        <v>14270</v>
      </c>
      <c r="TWI5" s="551" t="s">
        <v>14271</v>
      </c>
      <c r="TWJ5" s="551" t="s">
        <v>14272</v>
      </c>
      <c r="TWK5" s="551" t="s">
        <v>14273</v>
      </c>
      <c r="TWL5" s="551" t="s">
        <v>14274</v>
      </c>
      <c r="TWM5" s="551" t="s">
        <v>14275</v>
      </c>
      <c r="TWN5" s="551" t="s">
        <v>14276</v>
      </c>
      <c r="TWO5" s="551" t="s">
        <v>14277</v>
      </c>
      <c r="TWP5" s="551" t="s">
        <v>14278</v>
      </c>
      <c r="TWQ5" s="551" t="s">
        <v>14279</v>
      </c>
      <c r="TWR5" s="551" t="s">
        <v>14280</v>
      </c>
      <c r="TWS5" s="551" t="s">
        <v>14281</v>
      </c>
      <c r="TWT5" s="551" t="s">
        <v>14282</v>
      </c>
      <c r="TWU5" s="551" t="s">
        <v>14283</v>
      </c>
      <c r="TWV5" s="551" t="s">
        <v>14284</v>
      </c>
      <c r="TWW5" s="551" t="s">
        <v>14285</v>
      </c>
      <c r="TWX5" s="551" t="s">
        <v>14286</v>
      </c>
      <c r="TWY5" s="551" t="s">
        <v>14287</v>
      </c>
      <c r="TWZ5" s="551" t="s">
        <v>14288</v>
      </c>
      <c r="TXA5" s="551" t="s">
        <v>14289</v>
      </c>
      <c r="TXB5" s="551" t="s">
        <v>14290</v>
      </c>
      <c r="TXC5" s="551" t="s">
        <v>14291</v>
      </c>
      <c r="TXD5" s="551" t="s">
        <v>14292</v>
      </c>
      <c r="TXE5" s="551" t="s">
        <v>14293</v>
      </c>
      <c r="TXF5" s="551" t="s">
        <v>14294</v>
      </c>
      <c r="TXG5" s="551" t="s">
        <v>14295</v>
      </c>
      <c r="TXH5" s="551" t="s">
        <v>14296</v>
      </c>
      <c r="TXI5" s="551" t="s">
        <v>14297</v>
      </c>
      <c r="TXJ5" s="551" t="s">
        <v>14298</v>
      </c>
      <c r="TXK5" s="551" t="s">
        <v>14299</v>
      </c>
      <c r="TXL5" s="551" t="s">
        <v>14300</v>
      </c>
      <c r="TXM5" s="551" t="s">
        <v>14301</v>
      </c>
      <c r="TXN5" s="551" t="s">
        <v>14302</v>
      </c>
      <c r="TXO5" s="551" t="s">
        <v>14303</v>
      </c>
      <c r="TXP5" s="551" t="s">
        <v>14304</v>
      </c>
      <c r="TXQ5" s="551" t="s">
        <v>14305</v>
      </c>
      <c r="TXR5" s="551" t="s">
        <v>14306</v>
      </c>
      <c r="TXS5" s="551" t="s">
        <v>14307</v>
      </c>
      <c r="TXT5" s="551" t="s">
        <v>14308</v>
      </c>
      <c r="TXU5" s="551" t="s">
        <v>14309</v>
      </c>
      <c r="TXV5" s="551" t="s">
        <v>14310</v>
      </c>
      <c r="TXW5" s="551" t="s">
        <v>14311</v>
      </c>
      <c r="TXX5" s="551" t="s">
        <v>14312</v>
      </c>
      <c r="TXY5" s="551" t="s">
        <v>14313</v>
      </c>
      <c r="TXZ5" s="551" t="s">
        <v>14314</v>
      </c>
      <c r="TYA5" s="551" t="s">
        <v>14315</v>
      </c>
      <c r="TYB5" s="551" t="s">
        <v>14316</v>
      </c>
      <c r="TYC5" s="551" t="s">
        <v>14317</v>
      </c>
      <c r="TYD5" s="551" t="s">
        <v>14318</v>
      </c>
      <c r="TYE5" s="551" t="s">
        <v>14319</v>
      </c>
      <c r="TYF5" s="551" t="s">
        <v>14320</v>
      </c>
      <c r="TYG5" s="551" t="s">
        <v>14321</v>
      </c>
      <c r="TYH5" s="551" t="s">
        <v>14322</v>
      </c>
      <c r="TYI5" s="551" t="s">
        <v>14323</v>
      </c>
      <c r="TYJ5" s="551" t="s">
        <v>14324</v>
      </c>
      <c r="TYK5" s="551" t="s">
        <v>14325</v>
      </c>
      <c r="TYL5" s="551" t="s">
        <v>14326</v>
      </c>
      <c r="TYM5" s="551" t="s">
        <v>14327</v>
      </c>
      <c r="TYN5" s="551" t="s">
        <v>14328</v>
      </c>
      <c r="TYO5" s="551" t="s">
        <v>14329</v>
      </c>
      <c r="TYP5" s="551" t="s">
        <v>14330</v>
      </c>
      <c r="TYQ5" s="551" t="s">
        <v>14331</v>
      </c>
      <c r="TYR5" s="551" t="s">
        <v>14332</v>
      </c>
      <c r="TYS5" s="551" t="s">
        <v>14333</v>
      </c>
      <c r="TYT5" s="551" t="s">
        <v>14334</v>
      </c>
      <c r="TYU5" s="551" t="s">
        <v>14335</v>
      </c>
      <c r="TYV5" s="551" t="s">
        <v>14336</v>
      </c>
      <c r="TYW5" s="551" t="s">
        <v>14337</v>
      </c>
      <c r="TYX5" s="551" t="s">
        <v>14338</v>
      </c>
      <c r="TYY5" s="551" t="s">
        <v>14339</v>
      </c>
      <c r="TYZ5" s="551" t="s">
        <v>14340</v>
      </c>
      <c r="TZA5" s="551" t="s">
        <v>14341</v>
      </c>
      <c r="TZB5" s="551" t="s">
        <v>14342</v>
      </c>
      <c r="TZC5" s="551" t="s">
        <v>14343</v>
      </c>
      <c r="TZD5" s="551" t="s">
        <v>14344</v>
      </c>
      <c r="TZE5" s="551" t="s">
        <v>14345</v>
      </c>
      <c r="TZF5" s="551" t="s">
        <v>14346</v>
      </c>
      <c r="TZG5" s="551" t="s">
        <v>14347</v>
      </c>
      <c r="TZH5" s="551" t="s">
        <v>14348</v>
      </c>
      <c r="TZI5" s="551" t="s">
        <v>14349</v>
      </c>
      <c r="TZJ5" s="551" t="s">
        <v>14350</v>
      </c>
      <c r="TZK5" s="551" t="s">
        <v>14351</v>
      </c>
      <c r="TZL5" s="551" t="s">
        <v>14352</v>
      </c>
      <c r="TZM5" s="551" t="s">
        <v>14353</v>
      </c>
      <c r="TZN5" s="551" t="s">
        <v>14354</v>
      </c>
      <c r="TZO5" s="551" t="s">
        <v>14355</v>
      </c>
      <c r="TZP5" s="551" t="s">
        <v>14356</v>
      </c>
      <c r="TZQ5" s="551" t="s">
        <v>14357</v>
      </c>
      <c r="TZR5" s="551" t="s">
        <v>14358</v>
      </c>
      <c r="TZS5" s="551" t="s">
        <v>14359</v>
      </c>
      <c r="TZT5" s="551" t="s">
        <v>14360</v>
      </c>
      <c r="TZU5" s="551" t="s">
        <v>14361</v>
      </c>
      <c r="TZV5" s="551" t="s">
        <v>14362</v>
      </c>
      <c r="TZW5" s="551" t="s">
        <v>14363</v>
      </c>
      <c r="TZX5" s="551" t="s">
        <v>14364</v>
      </c>
      <c r="TZY5" s="551" t="s">
        <v>14365</v>
      </c>
      <c r="TZZ5" s="551" t="s">
        <v>14366</v>
      </c>
      <c r="UAA5" s="551" t="s">
        <v>14367</v>
      </c>
      <c r="UAB5" s="551" t="s">
        <v>14368</v>
      </c>
      <c r="UAC5" s="551" t="s">
        <v>14369</v>
      </c>
      <c r="UAD5" s="551" t="s">
        <v>14370</v>
      </c>
      <c r="UAE5" s="551" t="s">
        <v>14371</v>
      </c>
      <c r="UAF5" s="551" t="s">
        <v>14372</v>
      </c>
      <c r="UAG5" s="551" t="s">
        <v>14373</v>
      </c>
      <c r="UAH5" s="551" t="s">
        <v>14374</v>
      </c>
      <c r="UAI5" s="551" t="s">
        <v>14375</v>
      </c>
      <c r="UAJ5" s="551" t="s">
        <v>14376</v>
      </c>
      <c r="UAK5" s="551" t="s">
        <v>14377</v>
      </c>
      <c r="UAL5" s="551" t="s">
        <v>14378</v>
      </c>
      <c r="UAM5" s="551" t="s">
        <v>14379</v>
      </c>
      <c r="UAN5" s="551" t="s">
        <v>14380</v>
      </c>
      <c r="UAO5" s="551" t="s">
        <v>14381</v>
      </c>
      <c r="UAP5" s="551" t="s">
        <v>14382</v>
      </c>
      <c r="UAQ5" s="551" t="s">
        <v>14383</v>
      </c>
      <c r="UAR5" s="551" t="s">
        <v>14384</v>
      </c>
      <c r="UAS5" s="551" t="s">
        <v>14385</v>
      </c>
      <c r="UAT5" s="551" t="s">
        <v>14386</v>
      </c>
      <c r="UAU5" s="551" t="s">
        <v>14387</v>
      </c>
      <c r="UAV5" s="551" t="s">
        <v>14388</v>
      </c>
      <c r="UAW5" s="551" t="s">
        <v>14389</v>
      </c>
      <c r="UAX5" s="551" t="s">
        <v>14390</v>
      </c>
      <c r="UAY5" s="551" t="s">
        <v>14391</v>
      </c>
      <c r="UAZ5" s="551" t="s">
        <v>14392</v>
      </c>
      <c r="UBA5" s="551" t="s">
        <v>14393</v>
      </c>
      <c r="UBB5" s="551" t="s">
        <v>14394</v>
      </c>
      <c r="UBC5" s="551" t="s">
        <v>14395</v>
      </c>
      <c r="UBD5" s="551" t="s">
        <v>14396</v>
      </c>
      <c r="UBE5" s="551" t="s">
        <v>14397</v>
      </c>
      <c r="UBF5" s="551" t="s">
        <v>14398</v>
      </c>
      <c r="UBG5" s="551" t="s">
        <v>14399</v>
      </c>
      <c r="UBH5" s="551" t="s">
        <v>14400</v>
      </c>
      <c r="UBI5" s="551" t="s">
        <v>14401</v>
      </c>
      <c r="UBJ5" s="551" t="s">
        <v>14402</v>
      </c>
      <c r="UBK5" s="551" t="s">
        <v>14403</v>
      </c>
      <c r="UBL5" s="551" t="s">
        <v>14404</v>
      </c>
      <c r="UBM5" s="551" t="s">
        <v>14405</v>
      </c>
      <c r="UBN5" s="551" t="s">
        <v>14406</v>
      </c>
      <c r="UBO5" s="551" t="s">
        <v>14407</v>
      </c>
      <c r="UBP5" s="551" t="s">
        <v>14408</v>
      </c>
      <c r="UBQ5" s="551" t="s">
        <v>14409</v>
      </c>
      <c r="UBR5" s="551" t="s">
        <v>14410</v>
      </c>
      <c r="UBS5" s="551" t="s">
        <v>14411</v>
      </c>
      <c r="UBT5" s="551" t="s">
        <v>14412</v>
      </c>
      <c r="UBU5" s="551" t="s">
        <v>14413</v>
      </c>
      <c r="UBV5" s="551" t="s">
        <v>14414</v>
      </c>
      <c r="UBW5" s="551" t="s">
        <v>14415</v>
      </c>
      <c r="UBX5" s="551" t="s">
        <v>14416</v>
      </c>
      <c r="UBY5" s="551" t="s">
        <v>14417</v>
      </c>
      <c r="UBZ5" s="551" t="s">
        <v>14418</v>
      </c>
      <c r="UCA5" s="551" t="s">
        <v>14419</v>
      </c>
      <c r="UCB5" s="551" t="s">
        <v>14420</v>
      </c>
      <c r="UCC5" s="551" t="s">
        <v>14421</v>
      </c>
      <c r="UCD5" s="551" t="s">
        <v>14422</v>
      </c>
      <c r="UCE5" s="551" t="s">
        <v>14423</v>
      </c>
      <c r="UCF5" s="551" t="s">
        <v>14424</v>
      </c>
      <c r="UCG5" s="551" t="s">
        <v>14425</v>
      </c>
      <c r="UCH5" s="551" t="s">
        <v>14426</v>
      </c>
      <c r="UCI5" s="551" t="s">
        <v>14427</v>
      </c>
      <c r="UCJ5" s="551" t="s">
        <v>14428</v>
      </c>
      <c r="UCK5" s="551" t="s">
        <v>14429</v>
      </c>
      <c r="UCL5" s="551" t="s">
        <v>14430</v>
      </c>
      <c r="UCM5" s="551" t="s">
        <v>14431</v>
      </c>
      <c r="UCN5" s="551" t="s">
        <v>14432</v>
      </c>
      <c r="UCO5" s="551" t="s">
        <v>14433</v>
      </c>
      <c r="UCP5" s="551" t="s">
        <v>14434</v>
      </c>
      <c r="UCQ5" s="551" t="s">
        <v>14435</v>
      </c>
      <c r="UCR5" s="551" t="s">
        <v>14436</v>
      </c>
      <c r="UCS5" s="551" t="s">
        <v>14437</v>
      </c>
      <c r="UCT5" s="551" t="s">
        <v>14438</v>
      </c>
      <c r="UCU5" s="551" t="s">
        <v>14439</v>
      </c>
      <c r="UCV5" s="551" t="s">
        <v>14440</v>
      </c>
      <c r="UCW5" s="551" t="s">
        <v>14441</v>
      </c>
      <c r="UCX5" s="551" t="s">
        <v>14442</v>
      </c>
      <c r="UCY5" s="551" t="s">
        <v>14443</v>
      </c>
      <c r="UCZ5" s="551" t="s">
        <v>14444</v>
      </c>
      <c r="UDA5" s="551" t="s">
        <v>14445</v>
      </c>
      <c r="UDB5" s="551" t="s">
        <v>14446</v>
      </c>
      <c r="UDC5" s="551" t="s">
        <v>14447</v>
      </c>
      <c r="UDD5" s="551" t="s">
        <v>14448</v>
      </c>
      <c r="UDE5" s="551" t="s">
        <v>14449</v>
      </c>
      <c r="UDF5" s="551" t="s">
        <v>14450</v>
      </c>
      <c r="UDG5" s="551" t="s">
        <v>14451</v>
      </c>
      <c r="UDH5" s="551" t="s">
        <v>14452</v>
      </c>
      <c r="UDI5" s="551" t="s">
        <v>14453</v>
      </c>
      <c r="UDJ5" s="551" t="s">
        <v>14454</v>
      </c>
      <c r="UDK5" s="551" t="s">
        <v>14455</v>
      </c>
      <c r="UDL5" s="551" t="s">
        <v>14456</v>
      </c>
      <c r="UDM5" s="551" t="s">
        <v>14457</v>
      </c>
      <c r="UDN5" s="551" t="s">
        <v>14458</v>
      </c>
      <c r="UDO5" s="551" t="s">
        <v>14459</v>
      </c>
      <c r="UDP5" s="551" t="s">
        <v>14460</v>
      </c>
      <c r="UDQ5" s="551" t="s">
        <v>14461</v>
      </c>
      <c r="UDR5" s="551" t="s">
        <v>14462</v>
      </c>
      <c r="UDS5" s="551" t="s">
        <v>14463</v>
      </c>
      <c r="UDT5" s="551" t="s">
        <v>14464</v>
      </c>
      <c r="UDU5" s="551" t="s">
        <v>14465</v>
      </c>
      <c r="UDV5" s="551" t="s">
        <v>14466</v>
      </c>
      <c r="UDW5" s="551" t="s">
        <v>14467</v>
      </c>
      <c r="UDX5" s="551" t="s">
        <v>14468</v>
      </c>
      <c r="UDY5" s="551" t="s">
        <v>14469</v>
      </c>
      <c r="UDZ5" s="551" t="s">
        <v>14470</v>
      </c>
      <c r="UEA5" s="551" t="s">
        <v>14471</v>
      </c>
      <c r="UEB5" s="551" t="s">
        <v>14472</v>
      </c>
      <c r="UEC5" s="551" t="s">
        <v>14473</v>
      </c>
      <c r="UED5" s="551" t="s">
        <v>14474</v>
      </c>
      <c r="UEE5" s="551" t="s">
        <v>14475</v>
      </c>
      <c r="UEF5" s="551" t="s">
        <v>14476</v>
      </c>
      <c r="UEG5" s="551" t="s">
        <v>14477</v>
      </c>
      <c r="UEH5" s="551" t="s">
        <v>14478</v>
      </c>
      <c r="UEI5" s="551" t="s">
        <v>14479</v>
      </c>
      <c r="UEJ5" s="551" t="s">
        <v>14480</v>
      </c>
      <c r="UEK5" s="551" t="s">
        <v>14481</v>
      </c>
      <c r="UEL5" s="551" t="s">
        <v>14482</v>
      </c>
      <c r="UEM5" s="551" t="s">
        <v>14483</v>
      </c>
      <c r="UEN5" s="551" t="s">
        <v>14484</v>
      </c>
      <c r="UEO5" s="551" t="s">
        <v>14485</v>
      </c>
      <c r="UEP5" s="551" t="s">
        <v>14486</v>
      </c>
      <c r="UEQ5" s="551" t="s">
        <v>14487</v>
      </c>
      <c r="UER5" s="551" t="s">
        <v>14488</v>
      </c>
      <c r="UES5" s="551" t="s">
        <v>14489</v>
      </c>
      <c r="UET5" s="551" t="s">
        <v>14490</v>
      </c>
      <c r="UEU5" s="551" t="s">
        <v>14491</v>
      </c>
      <c r="UEV5" s="551" t="s">
        <v>14492</v>
      </c>
      <c r="UEW5" s="551" t="s">
        <v>14493</v>
      </c>
      <c r="UEX5" s="551" t="s">
        <v>14494</v>
      </c>
      <c r="UEY5" s="551" t="s">
        <v>14495</v>
      </c>
      <c r="UEZ5" s="551" t="s">
        <v>14496</v>
      </c>
      <c r="UFA5" s="551" t="s">
        <v>14497</v>
      </c>
      <c r="UFB5" s="551" t="s">
        <v>14498</v>
      </c>
      <c r="UFC5" s="551" t="s">
        <v>14499</v>
      </c>
      <c r="UFD5" s="551" t="s">
        <v>14500</v>
      </c>
      <c r="UFE5" s="551" t="s">
        <v>14501</v>
      </c>
      <c r="UFF5" s="551" t="s">
        <v>14502</v>
      </c>
      <c r="UFG5" s="551" t="s">
        <v>14503</v>
      </c>
      <c r="UFH5" s="551" t="s">
        <v>14504</v>
      </c>
      <c r="UFI5" s="551" t="s">
        <v>14505</v>
      </c>
      <c r="UFJ5" s="551" t="s">
        <v>14506</v>
      </c>
      <c r="UFK5" s="551" t="s">
        <v>14507</v>
      </c>
      <c r="UFL5" s="551" t="s">
        <v>14508</v>
      </c>
      <c r="UFM5" s="551" t="s">
        <v>14509</v>
      </c>
      <c r="UFN5" s="551" t="s">
        <v>14510</v>
      </c>
      <c r="UFO5" s="551" t="s">
        <v>14511</v>
      </c>
      <c r="UFP5" s="551" t="s">
        <v>14512</v>
      </c>
      <c r="UFQ5" s="551" t="s">
        <v>14513</v>
      </c>
      <c r="UFR5" s="551" t="s">
        <v>14514</v>
      </c>
      <c r="UFS5" s="551" t="s">
        <v>14515</v>
      </c>
      <c r="UFT5" s="551" t="s">
        <v>14516</v>
      </c>
      <c r="UFU5" s="551" t="s">
        <v>14517</v>
      </c>
      <c r="UFV5" s="551" t="s">
        <v>14518</v>
      </c>
      <c r="UFW5" s="551" t="s">
        <v>14519</v>
      </c>
      <c r="UFX5" s="551" t="s">
        <v>14520</v>
      </c>
      <c r="UFY5" s="551" t="s">
        <v>14521</v>
      </c>
      <c r="UFZ5" s="551" t="s">
        <v>14522</v>
      </c>
      <c r="UGA5" s="551" t="s">
        <v>14523</v>
      </c>
      <c r="UGB5" s="551" t="s">
        <v>14524</v>
      </c>
      <c r="UGC5" s="551" t="s">
        <v>14525</v>
      </c>
      <c r="UGD5" s="551" t="s">
        <v>14526</v>
      </c>
      <c r="UGE5" s="551" t="s">
        <v>14527</v>
      </c>
      <c r="UGF5" s="551" t="s">
        <v>14528</v>
      </c>
      <c r="UGG5" s="551" t="s">
        <v>14529</v>
      </c>
      <c r="UGH5" s="551" t="s">
        <v>14530</v>
      </c>
      <c r="UGI5" s="551" t="s">
        <v>14531</v>
      </c>
      <c r="UGJ5" s="551" t="s">
        <v>14532</v>
      </c>
      <c r="UGK5" s="551" t="s">
        <v>14533</v>
      </c>
      <c r="UGL5" s="551" t="s">
        <v>14534</v>
      </c>
      <c r="UGM5" s="551" t="s">
        <v>14535</v>
      </c>
      <c r="UGN5" s="551" t="s">
        <v>14536</v>
      </c>
      <c r="UGO5" s="551" t="s">
        <v>14537</v>
      </c>
      <c r="UGP5" s="551" t="s">
        <v>14538</v>
      </c>
      <c r="UGQ5" s="551" t="s">
        <v>14539</v>
      </c>
      <c r="UGR5" s="551" t="s">
        <v>14540</v>
      </c>
      <c r="UGS5" s="551" t="s">
        <v>14541</v>
      </c>
      <c r="UGT5" s="551" t="s">
        <v>14542</v>
      </c>
      <c r="UGU5" s="551" t="s">
        <v>14543</v>
      </c>
      <c r="UGV5" s="551" t="s">
        <v>14544</v>
      </c>
      <c r="UGW5" s="551" t="s">
        <v>14545</v>
      </c>
      <c r="UGX5" s="551" t="s">
        <v>14546</v>
      </c>
      <c r="UGY5" s="551" t="s">
        <v>14547</v>
      </c>
      <c r="UGZ5" s="551" t="s">
        <v>14548</v>
      </c>
      <c r="UHA5" s="551" t="s">
        <v>14549</v>
      </c>
      <c r="UHB5" s="551" t="s">
        <v>14550</v>
      </c>
      <c r="UHC5" s="551" t="s">
        <v>14551</v>
      </c>
      <c r="UHD5" s="551" t="s">
        <v>14552</v>
      </c>
      <c r="UHE5" s="551" t="s">
        <v>14553</v>
      </c>
      <c r="UHF5" s="551" t="s">
        <v>14554</v>
      </c>
      <c r="UHG5" s="551" t="s">
        <v>14555</v>
      </c>
      <c r="UHH5" s="551" t="s">
        <v>14556</v>
      </c>
      <c r="UHI5" s="551" t="s">
        <v>14557</v>
      </c>
      <c r="UHJ5" s="551" t="s">
        <v>14558</v>
      </c>
      <c r="UHK5" s="551" t="s">
        <v>14559</v>
      </c>
      <c r="UHL5" s="551" t="s">
        <v>14560</v>
      </c>
      <c r="UHM5" s="551" t="s">
        <v>14561</v>
      </c>
      <c r="UHN5" s="551" t="s">
        <v>14562</v>
      </c>
      <c r="UHO5" s="551" t="s">
        <v>14563</v>
      </c>
      <c r="UHP5" s="551" t="s">
        <v>14564</v>
      </c>
      <c r="UHQ5" s="551" t="s">
        <v>14565</v>
      </c>
      <c r="UHR5" s="551" t="s">
        <v>14566</v>
      </c>
      <c r="UHS5" s="551" t="s">
        <v>14567</v>
      </c>
      <c r="UHT5" s="551" t="s">
        <v>14568</v>
      </c>
      <c r="UHU5" s="551" t="s">
        <v>14569</v>
      </c>
      <c r="UHV5" s="551" t="s">
        <v>14570</v>
      </c>
      <c r="UHW5" s="551" t="s">
        <v>14571</v>
      </c>
      <c r="UHX5" s="551" t="s">
        <v>14572</v>
      </c>
      <c r="UHY5" s="551" t="s">
        <v>14573</v>
      </c>
      <c r="UHZ5" s="551" t="s">
        <v>14574</v>
      </c>
      <c r="UIA5" s="551" t="s">
        <v>14575</v>
      </c>
      <c r="UIB5" s="551" t="s">
        <v>14576</v>
      </c>
      <c r="UIC5" s="551" t="s">
        <v>14577</v>
      </c>
      <c r="UID5" s="551" t="s">
        <v>14578</v>
      </c>
      <c r="UIE5" s="551" t="s">
        <v>14579</v>
      </c>
      <c r="UIF5" s="551" t="s">
        <v>14580</v>
      </c>
      <c r="UIG5" s="551" t="s">
        <v>14581</v>
      </c>
      <c r="UIH5" s="551" t="s">
        <v>14582</v>
      </c>
      <c r="UII5" s="551" t="s">
        <v>14583</v>
      </c>
      <c r="UIJ5" s="551" t="s">
        <v>14584</v>
      </c>
      <c r="UIK5" s="551" t="s">
        <v>14585</v>
      </c>
      <c r="UIL5" s="551" t="s">
        <v>14586</v>
      </c>
      <c r="UIM5" s="551" t="s">
        <v>14587</v>
      </c>
      <c r="UIN5" s="551" t="s">
        <v>14588</v>
      </c>
      <c r="UIO5" s="551" t="s">
        <v>14589</v>
      </c>
      <c r="UIP5" s="551" t="s">
        <v>14590</v>
      </c>
      <c r="UIQ5" s="551" t="s">
        <v>14591</v>
      </c>
      <c r="UIR5" s="551" t="s">
        <v>14592</v>
      </c>
      <c r="UIS5" s="551" t="s">
        <v>14593</v>
      </c>
      <c r="UIT5" s="551" t="s">
        <v>14594</v>
      </c>
      <c r="UIU5" s="551" t="s">
        <v>14595</v>
      </c>
      <c r="UIV5" s="551" t="s">
        <v>14596</v>
      </c>
      <c r="UIW5" s="551" t="s">
        <v>14597</v>
      </c>
      <c r="UIX5" s="551" t="s">
        <v>14598</v>
      </c>
      <c r="UIY5" s="551" t="s">
        <v>14599</v>
      </c>
      <c r="UIZ5" s="551" t="s">
        <v>14600</v>
      </c>
      <c r="UJA5" s="551" t="s">
        <v>14601</v>
      </c>
      <c r="UJB5" s="551" t="s">
        <v>14602</v>
      </c>
      <c r="UJC5" s="551" t="s">
        <v>14603</v>
      </c>
      <c r="UJD5" s="551" t="s">
        <v>14604</v>
      </c>
      <c r="UJE5" s="551" t="s">
        <v>14605</v>
      </c>
      <c r="UJF5" s="551" t="s">
        <v>14606</v>
      </c>
      <c r="UJG5" s="551" t="s">
        <v>14607</v>
      </c>
      <c r="UJH5" s="551" t="s">
        <v>14608</v>
      </c>
      <c r="UJI5" s="551" t="s">
        <v>14609</v>
      </c>
      <c r="UJJ5" s="551" t="s">
        <v>14610</v>
      </c>
      <c r="UJK5" s="551" t="s">
        <v>14611</v>
      </c>
      <c r="UJL5" s="551" t="s">
        <v>14612</v>
      </c>
      <c r="UJM5" s="551" t="s">
        <v>14613</v>
      </c>
      <c r="UJN5" s="551" t="s">
        <v>14614</v>
      </c>
      <c r="UJO5" s="551" t="s">
        <v>14615</v>
      </c>
      <c r="UJP5" s="551" t="s">
        <v>14616</v>
      </c>
      <c r="UJQ5" s="551" t="s">
        <v>14617</v>
      </c>
      <c r="UJR5" s="551" t="s">
        <v>14618</v>
      </c>
      <c r="UJS5" s="551" t="s">
        <v>14619</v>
      </c>
      <c r="UJT5" s="551" t="s">
        <v>14620</v>
      </c>
      <c r="UJU5" s="551" t="s">
        <v>14621</v>
      </c>
      <c r="UJV5" s="551" t="s">
        <v>14622</v>
      </c>
      <c r="UJW5" s="551" t="s">
        <v>14623</v>
      </c>
      <c r="UJX5" s="551" t="s">
        <v>14624</v>
      </c>
      <c r="UJY5" s="551" t="s">
        <v>14625</v>
      </c>
      <c r="UJZ5" s="551" t="s">
        <v>14626</v>
      </c>
      <c r="UKA5" s="551" t="s">
        <v>14627</v>
      </c>
      <c r="UKB5" s="551" t="s">
        <v>14628</v>
      </c>
      <c r="UKC5" s="551" t="s">
        <v>14629</v>
      </c>
      <c r="UKD5" s="551" t="s">
        <v>14630</v>
      </c>
      <c r="UKE5" s="551" t="s">
        <v>14631</v>
      </c>
      <c r="UKF5" s="551" t="s">
        <v>14632</v>
      </c>
      <c r="UKG5" s="551" t="s">
        <v>14633</v>
      </c>
      <c r="UKH5" s="551" t="s">
        <v>14634</v>
      </c>
      <c r="UKI5" s="551" t="s">
        <v>14635</v>
      </c>
      <c r="UKJ5" s="551" t="s">
        <v>14636</v>
      </c>
      <c r="UKK5" s="551" t="s">
        <v>14637</v>
      </c>
      <c r="UKL5" s="551" t="s">
        <v>14638</v>
      </c>
      <c r="UKM5" s="551" t="s">
        <v>14639</v>
      </c>
      <c r="UKN5" s="551" t="s">
        <v>14640</v>
      </c>
      <c r="UKO5" s="551" t="s">
        <v>14641</v>
      </c>
      <c r="UKP5" s="551" t="s">
        <v>14642</v>
      </c>
      <c r="UKQ5" s="551" t="s">
        <v>14643</v>
      </c>
      <c r="UKR5" s="551" t="s">
        <v>14644</v>
      </c>
      <c r="UKS5" s="551" t="s">
        <v>14645</v>
      </c>
      <c r="UKT5" s="551" t="s">
        <v>14646</v>
      </c>
      <c r="UKU5" s="551" t="s">
        <v>14647</v>
      </c>
      <c r="UKV5" s="551" t="s">
        <v>14648</v>
      </c>
      <c r="UKW5" s="551" t="s">
        <v>14649</v>
      </c>
      <c r="UKX5" s="551" t="s">
        <v>14650</v>
      </c>
      <c r="UKY5" s="551" t="s">
        <v>14651</v>
      </c>
      <c r="UKZ5" s="551" t="s">
        <v>14652</v>
      </c>
      <c r="ULA5" s="551" t="s">
        <v>14653</v>
      </c>
      <c r="ULB5" s="551" t="s">
        <v>14654</v>
      </c>
      <c r="ULC5" s="551" t="s">
        <v>14655</v>
      </c>
      <c r="ULD5" s="551" t="s">
        <v>14656</v>
      </c>
      <c r="ULE5" s="551" t="s">
        <v>14657</v>
      </c>
      <c r="ULF5" s="551" t="s">
        <v>14658</v>
      </c>
      <c r="ULG5" s="551" t="s">
        <v>14659</v>
      </c>
      <c r="ULH5" s="551" t="s">
        <v>14660</v>
      </c>
      <c r="ULI5" s="551" t="s">
        <v>14661</v>
      </c>
      <c r="ULJ5" s="551" t="s">
        <v>14662</v>
      </c>
      <c r="ULK5" s="551" t="s">
        <v>14663</v>
      </c>
      <c r="ULL5" s="551" t="s">
        <v>14664</v>
      </c>
      <c r="ULM5" s="551" t="s">
        <v>14665</v>
      </c>
      <c r="ULN5" s="551" t="s">
        <v>14666</v>
      </c>
      <c r="ULO5" s="551" t="s">
        <v>14667</v>
      </c>
      <c r="ULP5" s="551" t="s">
        <v>14668</v>
      </c>
      <c r="ULQ5" s="551" t="s">
        <v>14669</v>
      </c>
      <c r="ULR5" s="551" t="s">
        <v>14670</v>
      </c>
      <c r="ULS5" s="551" t="s">
        <v>14671</v>
      </c>
      <c r="ULT5" s="551" t="s">
        <v>14672</v>
      </c>
      <c r="ULU5" s="551" t="s">
        <v>14673</v>
      </c>
      <c r="ULV5" s="551" t="s">
        <v>14674</v>
      </c>
      <c r="ULW5" s="551" t="s">
        <v>14675</v>
      </c>
      <c r="ULX5" s="551" t="s">
        <v>14676</v>
      </c>
      <c r="ULY5" s="551" t="s">
        <v>14677</v>
      </c>
      <c r="ULZ5" s="551" t="s">
        <v>14678</v>
      </c>
      <c r="UMA5" s="551" t="s">
        <v>14679</v>
      </c>
      <c r="UMB5" s="551" t="s">
        <v>14680</v>
      </c>
      <c r="UMC5" s="551" t="s">
        <v>14681</v>
      </c>
      <c r="UMD5" s="551" t="s">
        <v>14682</v>
      </c>
      <c r="UME5" s="551" t="s">
        <v>14683</v>
      </c>
      <c r="UMF5" s="551" t="s">
        <v>14684</v>
      </c>
      <c r="UMG5" s="551" t="s">
        <v>14685</v>
      </c>
      <c r="UMH5" s="551" t="s">
        <v>14686</v>
      </c>
      <c r="UMI5" s="551" t="s">
        <v>14687</v>
      </c>
      <c r="UMJ5" s="551" t="s">
        <v>14688</v>
      </c>
      <c r="UMK5" s="551" t="s">
        <v>14689</v>
      </c>
      <c r="UML5" s="551" t="s">
        <v>14690</v>
      </c>
      <c r="UMM5" s="551" t="s">
        <v>14691</v>
      </c>
      <c r="UMN5" s="551" t="s">
        <v>14692</v>
      </c>
      <c r="UMO5" s="551" t="s">
        <v>14693</v>
      </c>
      <c r="UMP5" s="551" t="s">
        <v>14694</v>
      </c>
      <c r="UMQ5" s="551" t="s">
        <v>14695</v>
      </c>
      <c r="UMR5" s="551" t="s">
        <v>14696</v>
      </c>
      <c r="UMS5" s="551" t="s">
        <v>14697</v>
      </c>
      <c r="UMT5" s="551" t="s">
        <v>14698</v>
      </c>
      <c r="UMU5" s="551" t="s">
        <v>14699</v>
      </c>
      <c r="UMV5" s="551" t="s">
        <v>14700</v>
      </c>
      <c r="UMW5" s="551" t="s">
        <v>14701</v>
      </c>
      <c r="UMX5" s="551" t="s">
        <v>14702</v>
      </c>
      <c r="UMY5" s="551" t="s">
        <v>14703</v>
      </c>
      <c r="UMZ5" s="551" t="s">
        <v>14704</v>
      </c>
      <c r="UNA5" s="551" t="s">
        <v>14705</v>
      </c>
      <c r="UNB5" s="551" t="s">
        <v>14706</v>
      </c>
      <c r="UNC5" s="551" t="s">
        <v>14707</v>
      </c>
      <c r="UND5" s="551" t="s">
        <v>14708</v>
      </c>
      <c r="UNE5" s="551" t="s">
        <v>14709</v>
      </c>
      <c r="UNF5" s="551" t="s">
        <v>14710</v>
      </c>
      <c r="UNG5" s="551" t="s">
        <v>14711</v>
      </c>
      <c r="UNH5" s="551" t="s">
        <v>14712</v>
      </c>
      <c r="UNI5" s="551" t="s">
        <v>14713</v>
      </c>
      <c r="UNJ5" s="551" t="s">
        <v>14714</v>
      </c>
      <c r="UNK5" s="551" t="s">
        <v>14715</v>
      </c>
      <c r="UNL5" s="551" t="s">
        <v>14716</v>
      </c>
      <c r="UNM5" s="551" t="s">
        <v>14717</v>
      </c>
      <c r="UNN5" s="551" t="s">
        <v>14718</v>
      </c>
      <c r="UNO5" s="551" t="s">
        <v>14719</v>
      </c>
      <c r="UNP5" s="551" t="s">
        <v>14720</v>
      </c>
      <c r="UNQ5" s="551" t="s">
        <v>14721</v>
      </c>
      <c r="UNR5" s="551" t="s">
        <v>14722</v>
      </c>
      <c r="UNS5" s="551" t="s">
        <v>14723</v>
      </c>
      <c r="UNT5" s="551" t="s">
        <v>14724</v>
      </c>
      <c r="UNU5" s="551" t="s">
        <v>14725</v>
      </c>
      <c r="UNV5" s="551" t="s">
        <v>14726</v>
      </c>
      <c r="UNW5" s="551" t="s">
        <v>14727</v>
      </c>
      <c r="UNX5" s="551" t="s">
        <v>14728</v>
      </c>
      <c r="UNY5" s="551" t="s">
        <v>14729</v>
      </c>
      <c r="UNZ5" s="551" t="s">
        <v>14730</v>
      </c>
      <c r="UOA5" s="551" t="s">
        <v>14731</v>
      </c>
      <c r="UOB5" s="551" t="s">
        <v>14732</v>
      </c>
      <c r="UOC5" s="551" t="s">
        <v>14733</v>
      </c>
      <c r="UOD5" s="551" t="s">
        <v>14734</v>
      </c>
      <c r="UOE5" s="551" t="s">
        <v>14735</v>
      </c>
      <c r="UOF5" s="551" t="s">
        <v>14736</v>
      </c>
      <c r="UOG5" s="551" t="s">
        <v>14737</v>
      </c>
      <c r="UOH5" s="551" t="s">
        <v>14738</v>
      </c>
      <c r="UOI5" s="551" t="s">
        <v>14739</v>
      </c>
      <c r="UOJ5" s="551" t="s">
        <v>14740</v>
      </c>
      <c r="UOK5" s="551" t="s">
        <v>14741</v>
      </c>
      <c r="UOL5" s="551" t="s">
        <v>14742</v>
      </c>
      <c r="UOM5" s="551" t="s">
        <v>14743</v>
      </c>
      <c r="UON5" s="551" t="s">
        <v>14744</v>
      </c>
      <c r="UOO5" s="551" t="s">
        <v>14745</v>
      </c>
      <c r="UOP5" s="551" t="s">
        <v>14746</v>
      </c>
      <c r="UOQ5" s="551" t="s">
        <v>14747</v>
      </c>
      <c r="UOR5" s="551" t="s">
        <v>14748</v>
      </c>
      <c r="UOS5" s="551" t="s">
        <v>14749</v>
      </c>
      <c r="UOT5" s="551" t="s">
        <v>14750</v>
      </c>
      <c r="UOU5" s="551" t="s">
        <v>14751</v>
      </c>
      <c r="UOV5" s="551" t="s">
        <v>14752</v>
      </c>
      <c r="UOW5" s="551" t="s">
        <v>14753</v>
      </c>
      <c r="UOX5" s="551" t="s">
        <v>14754</v>
      </c>
      <c r="UOY5" s="551" t="s">
        <v>14755</v>
      </c>
      <c r="UOZ5" s="551" t="s">
        <v>14756</v>
      </c>
      <c r="UPA5" s="551" t="s">
        <v>14757</v>
      </c>
      <c r="UPB5" s="551" t="s">
        <v>14758</v>
      </c>
      <c r="UPC5" s="551" t="s">
        <v>14759</v>
      </c>
      <c r="UPD5" s="551" t="s">
        <v>14760</v>
      </c>
      <c r="UPE5" s="551" t="s">
        <v>14761</v>
      </c>
      <c r="UPF5" s="551" t="s">
        <v>14762</v>
      </c>
      <c r="UPG5" s="551" t="s">
        <v>14763</v>
      </c>
      <c r="UPH5" s="551" t="s">
        <v>14764</v>
      </c>
      <c r="UPI5" s="551" t="s">
        <v>14765</v>
      </c>
      <c r="UPJ5" s="551" t="s">
        <v>14766</v>
      </c>
      <c r="UPK5" s="551" t="s">
        <v>14767</v>
      </c>
      <c r="UPL5" s="551" t="s">
        <v>14768</v>
      </c>
      <c r="UPM5" s="551" t="s">
        <v>14769</v>
      </c>
      <c r="UPN5" s="551" t="s">
        <v>14770</v>
      </c>
      <c r="UPO5" s="551" t="s">
        <v>14771</v>
      </c>
      <c r="UPP5" s="551" t="s">
        <v>14772</v>
      </c>
      <c r="UPQ5" s="551" t="s">
        <v>14773</v>
      </c>
      <c r="UPR5" s="551" t="s">
        <v>14774</v>
      </c>
      <c r="UPS5" s="551" t="s">
        <v>14775</v>
      </c>
      <c r="UPT5" s="551" t="s">
        <v>14776</v>
      </c>
      <c r="UPU5" s="551" t="s">
        <v>14777</v>
      </c>
      <c r="UPV5" s="551" t="s">
        <v>14778</v>
      </c>
      <c r="UPW5" s="551" t="s">
        <v>14779</v>
      </c>
      <c r="UPX5" s="551" t="s">
        <v>14780</v>
      </c>
      <c r="UPY5" s="551" t="s">
        <v>14781</v>
      </c>
      <c r="UPZ5" s="551" t="s">
        <v>14782</v>
      </c>
      <c r="UQA5" s="551" t="s">
        <v>14783</v>
      </c>
      <c r="UQB5" s="551" t="s">
        <v>14784</v>
      </c>
      <c r="UQC5" s="551" t="s">
        <v>14785</v>
      </c>
      <c r="UQD5" s="551" t="s">
        <v>14786</v>
      </c>
      <c r="UQE5" s="551" t="s">
        <v>14787</v>
      </c>
      <c r="UQF5" s="551" t="s">
        <v>14788</v>
      </c>
      <c r="UQG5" s="551" t="s">
        <v>14789</v>
      </c>
      <c r="UQH5" s="551" t="s">
        <v>14790</v>
      </c>
      <c r="UQI5" s="551" t="s">
        <v>14791</v>
      </c>
      <c r="UQJ5" s="551" t="s">
        <v>14792</v>
      </c>
      <c r="UQK5" s="551" t="s">
        <v>14793</v>
      </c>
      <c r="UQL5" s="551" t="s">
        <v>14794</v>
      </c>
      <c r="UQM5" s="551" t="s">
        <v>14795</v>
      </c>
      <c r="UQN5" s="551" t="s">
        <v>14796</v>
      </c>
      <c r="UQO5" s="551" t="s">
        <v>14797</v>
      </c>
      <c r="UQP5" s="551" t="s">
        <v>14798</v>
      </c>
      <c r="UQQ5" s="551" t="s">
        <v>14799</v>
      </c>
      <c r="UQR5" s="551" t="s">
        <v>14800</v>
      </c>
      <c r="UQS5" s="551" t="s">
        <v>14801</v>
      </c>
      <c r="UQT5" s="551" t="s">
        <v>14802</v>
      </c>
      <c r="UQU5" s="551" t="s">
        <v>14803</v>
      </c>
      <c r="UQV5" s="551" t="s">
        <v>14804</v>
      </c>
      <c r="UQW5" s="551" t="s">
        <v>14805</v>
      </c>
      <c r="UQX5" s="551" t="s">
        <v>14806</v>
      </c>
      <c r="UQY5" s="551" t="s">
        <v>14807</v>
      </c>
      <c r="UQZ5" s="551" t="s">
        <v>14808</v>
      </c>
      <c r="URA5" s="551" t="s">
        <v>14809</v>
      </c>
      <c r="URB5" s="551" t="s">
        <v>14810</v>
      </c>
      <c r="URC5" s="551" t="s">
        <v>14811</v>
      </c>
      <c r="URD5" s="551" t="s">
        <v>14812</v>
      </c>
      <c r="URE5" s="551" t="s">
        <v>14813</v>
      </c>
      <c r="URF5" s="551" t="s">
        <v>14814</v>
      </c>
      <c r="URG5" s="551" t="s">
        <v>14815</v>
      </c>
      <c r="URH5" s="551" t="s">
        <v>14816</v>
      </c>
      <c r="URI5" s="551" t="s">
        <v>14817</v>
      </c>
      <c r="URJ5" s="551" t="s">
        <v>14818</v>
      </c>
      <c r="URK5" s="551" t="s">
        <v>14819</v>
      </c>
      <c r="URL5" s="551" t="s">
        <v>14820</v>
      </c>
      <c r="URM5" s="551" t="s">
        <v>14821</v>
      </c>
      <c r="URN5" s="551" t="s">
        <v>14822</v>
      </c>
      <c r="URO5" s="551" t="s">
        <v>14823</v>
      </c>
      <c r="URP5" s="551" t="s">
        <v>14824</v>
      </c>
      <c r="URQ5" s="551" t="s">
        <v>14825</v>
      </c>
      <c r="URR5" s="551" t="s">
        <v>14826</v>
      </c>
      <c r="URS5" s="551" t="s">
        <v>14827</v>
      </c>
      <c r="URT5" s="551" t="s">
        <v>14828</v>
      </c>
      <c r="URU5" s="551" t="s">
        <v>14829</v>
      </c>
      <c r="URV5" s="551" t="s">
        <v>14830</v>
      </c>
      <c r="URW5" s="551" t="s">
        <v>14831</v>
      </c>
      <c r="URX5" s="551" t="s">
        <v>14832</v>
      </c>
      <c r="URY5" s="551" t="s">
        <v>14833</v>
      </c>
      <c r="URZ5" s="551" t="s">
        <v>14834</v>
      </c>
      <c r="USA5" s="551" t="s">
        <v>14835</v>
      </c>
      <c r="USB5" s="551" t="s">
        <v>14836</v>
      </c>
      <c r="USC5" s="551" t="s">
        <v>14837</v>
      </c>
      <c r="USD5" s="551" t="s">
        <v>14838</v>
      </c>
      <c r="USE5" s="551" t="s">
        <v>14839</v>
      </c>
      <c r="USF5" s="551" t="s">
        <v>14840</v>
      </c>
      <c r="USG5" s="551" t="s">
        <v>14841</v>
      </c>
      <c r="USH5" s="551" t="s">
        <v>14842</v>
      </c>
      <c r="USI5" s="551" t="s">
        <v>14843</v>
      </c>
      <c r="USJ5" s="551" t="s">
        <v>14844</v>
      </c>
      <c r="USK5" s="551" t="s">
        <v>14845</v>
      </c>
      <c r="USL5" s="551" t="s">
        <v>14846</v>
      </c>
      <c r="USM5" s="551" t="s">
        <v>14847</v>
      </c>
      <c r="USN5" s="551" t="s">
        <v>14848</v>
      </c>
      <c r="USO5" s="551" t="s">
        <v>14849</v>
      </c>
      <c r="USP5" s="551" t="s">
        <v>14850</v>
      </c>
      <c r="USQ5" s="551" t="s">
        <v>14851</v>
      </c>
      <c r="USR5" s="551" t="s">
        <v>14852</v>
      </c>
      <c r="USS5" s="551" t="s">
        <v>14853</v>
      </c>
      <c r="UST5" s="551" t="s">
        <v>14854</v>
      </c>
      <c r="USU5" s="551" t="s">
        <v>14855</v>
      </c>
      <c r="USV5" s="551" t="s">
        <v>14856</v>
      </c>
      <c r="USW5" s="551" t="s">
        <v>14857</v>
      </c>
      <c r="USX5" s="551" t="s">
        <v>14858</v>
      </c>
      <c r="USY5" s="551" t="s">
        <v>14859</v>
      </c>
      <c r="USZ5" s="551" t="s">
        <v>14860</v>
      </c>
      <c r="UTA5" s="551" t="s">
        <v>14861</v>
      </c>
      <c r="UTB5" s="551" t="s">
        <v>14862</v>
      </c>
      <c r="UTC5" s="551" t="s">
        <v>14863</v>
      </c>
      <c r="UTD5" s="551" t="s">
        <v>14864</v>
      </c>
      <c r="UTE5" s="551" t="s">
        <v>14865</v>
      </c>
      <c r="UTF5" s="551" t="s">
        <v>14866</v>
      </c>
      <c r="UTG5" s="551" t="s">
        <v>14867</v>
      </c>
      <c r="UTH5" s="551" t="s">
        <v>14868</v>
      </c>
      <c r="UTI5" s="551" t="s">
        <v>14869</v>
      </c>
      <c r="UTJ5" s="551" t="s">
        <v>14870</v>
      </c>
      <c r="UTK5" s="551" t="s">
        <v>14871</v>
      </c>
      <c r="UTL5" s="551" t="s">
        <v>14872</v>
      </c>
      <c r="UTM5" s="551" t="s">
        <v>14873</v>
      </c>
      <c r="UTN5" s="551" t="s">
        <v>14874</v>
      </c>
      <c r="UTO5" s="551" t="s">
        <v>14875</v>
      </c>
      <c r="UTP5" s="551" t="s">
        <v>14876</v>
      </c>
      <c r="UTQ5" s="551" t="s">
        <v>14877</v>
      </c>
      <c r="UTR5" s="551" t="s">
        <v>14878</v>
      </c>
      <c r="UTS5" s="551" t="s">
        <v>14879</v>
      </c>
      <c r="UTT5" s="551" t="s">
        <v>14880</v>
      </c>
      <c r="UTU5" s="551" t="s">
        <v>14881</v>
      </c>
      <c r="UTV5" s="551" t="s">
        <v>14882</v>
      </c>
      <c r="UTW5" s="551" t="s">
        <v>14883</v>
      </c>
      <c r="UTX5" s="551" t="s">
        <v>14884</v>
      </c>
      <c r="UTY5" s="551" t="s">
        <v>14885</v>
      </c>
      <c r="UTZ5" s="551" t="s">
        <v>14886</v>
      </c>
      <c r="UUA5" s="551" t="s">
        <v>14887</v>
      </c>
      <c r="UUB5" s="551" t="s">
        <v>14888</v>
      </c>
      <c r="UUC5" s="551" t="s">
        <v>14889</v>
      </c>
      <c r="UUD5" s="551" t="s">
        <v>14890</v>
      </c>
      <c r="UUE5" s="551" t="s">
        <v>14891</v>
      </c>
      <c r="UUF5" s="551" t="s">
        <v>14892</v>
      </c>
      <c r="UUG5" s="551" t="s">
        <v>14893</v>
      </c>
      <c r="UUH5" s="551" t="s">
        <v>14894</v>
      </c>
      <c r="UUI5" s="551" t="s">
        <v>14895</v>
      </c>
      <c r="UUJ5" s="551" t="s">
        <v>14896</v>
      </c>
      <c r="UUK5" s="551" t="s">
        <v>14897</v>
      </c>
      <c r="UUL5" s="551" t="s">
        <v>14898</v>
      </c>
      <c r="UUM5" s="551" t="s">
        <v>14899</v>
      </c>
      <c r="UUN5" s="551" t="s">
        <v>14900</v>
      </c>
      <c r="UUO5" s="551" t="s">
        <v>14901</v>
      </c>
      <c r="UUP5" s="551" t="s">
        <v>14902</v>
      </c>
      <c r="UUQ5" s="551" t="s">
        <v>14903</v>
      </c>
      <c r="UUR5" s="551" t="s">
        <v>14904</v>
      </c>
      <c r="UUS5" s="551" t="s">
        <v>14905</v>
      </c>
      <c r="UUT5" s="551" t="s">
        <v>14906</v>
      </c>
      <c r="UUU5" s="551" t="s">
        <v>14907</v>
      </c>
      <c r="UUV5" s="551" t="s">
        <v>14908</v>
      </c>
      <c r="UUW5" s="551" t="s">
        <v>14909</v>
      </c>
      <c r="UUX5" s="551" t="s">
        <v>14910</v>
      </c>
      <c r="UUY5" s="551" t="s">
        <v>14911</v>
      </c>
      <c r="UUZ5" s="551" t="s">
        <v>14912</v>
      </c>
      <c r="UVA5" s="551" t="s">
        <v>14913</v>
      </c>
      <c r="UVB5" s="551" t="s">
        <v>14914</v>
      </c>
      <c r="UVC5" s="551" t="s">
        <v>14915</v>
      </c>
      <c r="UVD5" s="551" t="s">
        <v>14916</v>
      </c>
      <c r="UVE5" s="551" t="s">
        <v>14917</v>
      </c>
      <c r="UVF5" s="551" t="s">
        <v>14918</v>
      </c>
      <c r="UVG5" s="551" t="s">
        <v>14919</v>
      </c>
      <c r="UVH5" s="551" t="s">
        <v>14920</v>
      </c>
      <c r="UVI5" s="551" t="s">
        <v>14921</v>
      </c>
      <c r="UVJ5" s="551" t="s">
        <v>14922</v>
      </c>
      <c r="UVK5" s="551" t="s">
        <v>14923</v>
      </c>
      <c r="UVL5" s="551" t="s">
        <v>14924</v>
      </c>
      <c r="UVM5" s="551" t="s">
        <v>14925</v>
      </c>
      <c r="UVN5" s="551" t="s">
        <v>14926</v>
      </c>
      <c r="UVO5" s="551" t="s">
        <v>14927</v>
      </c>
      <c r="UVP5" s="551" t="s">
        <v>14928</v>
      </c>
      <c r="UVQ5" s="551" t="s">
        <v>14929</v>
      </c>
      <c r="UVR5" s="551" t="s">
        <v>14930</v>
      </c>
      <c r="UVS5" s="551" t="s">
        <v>14931</v>
      </c>
      <c r="UVT5" s="551" t="s">
        <v>14932</v>
      </c>
      <c r="UVU5" s="551" t="s">
        <v>14933</v>
      </c>
      <c r="UVV5" s="551" t="s">
        <v>14934</v>
      </c>
      <c r="UVW5" s="551" t="s">
        <v>14935</v>
      </c>
      <c r="UVX5" s="551" t="s">
        <v>14936</v>
      </c>
      <c r="UVY5" s="551" t="s">
        <v>14937</v>
      </c>
      <c r="UVZ5" s="551" t="s">
        <v>14938</v>
      </c>
      <c r="UWA5" s="551" t="s">
        <v>14939</v>
      </c>
      <c r="UWB5" s="551" t="s">
        <v>14940</v>
      </c>
      <c r="UWC5" s="551" t="s">
        <v>14941</v>
      </c>
      <c r="UWD5" s="551" t="s">
        <v>14942</v>
      </c>
      <c r="UWE5" s="551" t="s">
        <v>14943</v>
      </c>
      <c r="UWF5" s="551" t="s">
        <v>14944</v>
      </c>
      <c r="UWG5" s="551" t="s">
        <v>14945</v>
      </c>
      <c r="UWH5" s="551" t="s">
        <v>14946</v>
      </c>
      <c r="UWI5" s="551" t="s">
        <v>14947</v>
      </c>
      <c r="UWJ5" s="551" t="s">
        <v>14948</v>
      </c>
      <c r="UWK5" s="551" t="s">
        <v>14949</v>
      </c>
      <c r="UWL5" s="551" t="s">
        <v>14950</v>
      </c>
      <c r="UWM5" s="551" t="s">
        <v>14951</v>
      </c>
      <c r="UWN5" s="551" t="s">
        <v>14952</v>
      </c>
      <c r="UWO5" s="551" t="s">
        <v>14953</v>
      </c>
      <c r="UWP5" s="551" t="s">
        <v>14954</v>
      </c>
      <c r="UWQ5" s="551" t="s">
        <v>14955</v>
      </c>
      <c r="UWR5" s="551" t="s">
        <v>14956</v>
      </c>
      <c r="UWS5" s="551" t="s">
        <v>14957</v>
      </c>
      <c r="UWT5" s="551" t="s">
        <v>14958</v>
      </c>
      <c r="UWU5" s="551" t="s">
        <v>14959</v>
      </c>
      <c r="UWV5" s="551" t="s">
        <v>14960</v>
      </c>
      <c r="UWW5" s="551" t="s">
        <v>14961</v>
      </c>
      <c r="UWX5" s="551" t="s">
        <v>14962</v>
      </c>
      <c r="UWY5" s="551" t="s">
        <v>14963</v>
      </c>
      <c r="UWZ5" s="551" t="s">
        <v>14964</v>
      </c>
      <c r="UXA5" s="551" t="s">
        <v>14965</v>
      </c>
      <c r="UXB5" s="551" t="s">
        <v>14966</v>
      </c>
      <c r="UXC5" s="551" t="s">
        <v>14967</v>
      </c>
      <c r="UXD5" s="551" t="s">
        <v>14968</v>
      </c>
      <c r="UXE5" s="551" t="s">
        <v>14969</v>
      </c>
      <c r="UXF5" s="551" t="s">
        <v>14970</v>
      </c>
      <c r="UXG5" s="551" t="s">
        <v>14971</v>
      </c>
      <c r="UXH5" s="551" t="s">
        <v>14972</v>
      </c>
      <c r="UXI5" s="551" t="s">
        <v>14973</v>
      </c>
      <c r="UXJ5" s="551" t="s">
        <v>14974</v>
      </c>
      <c r="UXK5" s="551" t="s">
        <v>14975</v>
      </c>
      <c r="UXL5" s="551" t="s">
        <v>14976</v>
      </c>
      <c r="UXM5" s="551" t="s">
        <v>14977</v>
      </c>
      <c r="UXN5" s="551" t="s">
        <v>14978</v>
      </c>
      <c r="UXO5" s="551" t="s">
        <v>14979</v>
      </c>
      <c r="UXP5" s="551" t="s">
        <v>14980</v>
      </c>
      <c r="UXQ5" s="551" t="s">
        <v>14981</v>
      </c>
      <c r="UXR5" s="551" t="s">
        <v>14982</v>
      </c>
      <c r="UXS5" s="551" t="s">
        <v>14983</v>
      </c>
      <c r="UXT5" s="551" t="s">
        <v>14984</v>
      </c>
      <c r="UXU5" s="551" t="s">
        <v>14985</v>
      </c>
      <c r="UXV5" s="551" t="s">
        <v>14986</v>
      </c>
      <c r="UXW5" s="551" t="s">
        <v>14987</v>
      </c>
      <c r="UXX5" s="551" t="s">
        <v>14988</v>
      </c>
      <c r="UXY5" s="551" t="s">
        <v>14989</v>
      </c>
      <c r="UXZ5" s="551" t="s">
        <v>14990</v>
      </c>
      <c r="UYA5" s="551" t="s">
        <v>14991</v>
      </c>
      <c r="UYB5" s="551" t="s">
        <v>14992</v>
      </c>
      <c r="UYC5" s="551" t="s">
        <v>14993</v>
      </c>
      <c r="UYD5" s="551" t="s">
        <v>14994</v>
      </c>
      <c r="UYE5" s="551" t="s">
        <v>14995</v>
      </c>
      <c r="UYF5" s="551" t="s">
        <v>14996</v>
      </c>
      <c r="UYG5" s="551" t="s">
        <v>14997</v>
      </c>
      <c r="UYH5" s="551" t="s">
        <v>14998</v>
      </c>
      <c r="UYI5" s="551" t="s">
        <v>14999</v>
      </c>
      <c r="UYJ5" s="551" t="s">
        <v>15000</v>
      </c>
      <c r="UYK5" s="551" t="s">
        <v>15001</v>
      </c>
      <c r="UYL5" s="551" t="s">
        <v>15002</v>
      </c>
      <c r="UYM5" s="551" t="s">
        <v>15003</v>
      </c>
      <c r="UYN5" s="551" t="s">
        <v>15004</v>
      </c>
      <c r="UYO5" s="551" t="s">
        <v>15005</v>
      </c>
      <c r="UYP5" s="551" t="s">
        <v>15006</v>
      </c>
      <c r="UYQ5" s="551" t="s">
        <v>15007</v>
      </c>
      <c r="UYR5" s="551" t="s">
        <v>15008</v>
      </c>
      <c r="UYS5" s="551" t="s">
        <v>15009</v>
      </c>
      <c r="UYT5" s="551" t="s">
        <v>15010</v>
      </c>
      <c r="UYU5" s="551" t="s">
        <v>15011</v>
      </c>
      <c r="UYV5" s="551" t="s">
        <v>15012</v>
      </c>
      <c r="UYW5" s="551" t="s">
        <v>15013</v>
      </c>
      <c r="UYX5" s="551" t="s">
        <v>15014</v>
      </c>
      <c r="UYY5" s="551" t="s">
        <v>15015</v>
      </c>
      <c r="UYZ5" s="551" t="s">
        <v>15016</v>
      </c>
      <c r="UZA5" s="551" t="s">
        <v>15017</v>
      </c>
      <c r="UZB5" s="551" t="s">
        <v>15018</v>
      </c>
      <c r="UZC5" s="551" t="s">
        <v>15019</v>
      </c>
      <c r="UZD5" s="551" t="s">
        <v>15020</v>
      </c>
      <c r="UZE5" s="551" t="s">
        <v>15021</v>
      </c>
      <c r="UZF5" s="551" t="s">
        <v>15022</v>
      </c>
      <c r="UZG5" s="551" t="s">
        <v>15023</v>
      </c>
      <c r="UZH5" s="551" t="s">
        <v>15024</v>
      </c>
      <c r="UZI5" s="551" t="s">
        <v>15025</v>
      </c>
      <c r="UZJ5" s="551" t="s">
        <v>15026</v>
      </c>
      <c r="UZK5" s="551" t="s">
        <v>15027</v>
      </c>
      <c r="UZL5" s="551" t="s">
        <v>15028</v>
      </c>
      <c r="UZM5" s="551" t="s">
        <v>15029</v>
      </c>
      <c r="UZN5" s="551" t="s">
        <v>15030</v>
      </c>
      <c r="UZO5" s="551" t="s">
        <v>15031</v>
      </c>
      <c r="UZP5" s="551" t="s">
        <v>15032</v>
      </c>
      <c r="UZQ5" s="551" t="s">
        <v>15033</v>
      </c>
      <c r="UZR5" s="551" t="s">
        <v>15034</v>
      </c>
      <c r="UZS5" s="551" t="s">
        <v>15035</v>
      </c>
      <c r="UZT5" s="551" t="s">
        <v>15036</v>
      </c>
      <c r="UZU5" s="551" t="s">
        <v>15037</v>
      </c>
      <c r="UZV5" s="551" t="s">
        <v>15038</v>
      </c>
      <c r="UZW5" s="551" t="s">
        <v>15039</v>
      </c>
      <c r="UZX5" s="551" t="s">
        <v>15040</v>
      </c>
      <c r="UZY5" s="551" t="s">
        <v>15041</v>
      </c>
      <c r="UZZ5" s="551" t="s">
        <v>15042</v>
      </c>
      <c r="VAA5" s="551" t="s">
        <v>15043</v>
      </c>
      <c r="VAB5" s="551" t="s">
        <v>15044</v>
      </c>
      <c r="VAC5" s="551" t="s">
        <v>15045</v>
      </c>
      <c r="VAD5" s="551" t="s">
        <v>15046</v>
      </c>
      <c r="VAE5" s="551" t="s">
        <v>15047</v>
      </c>
      <c r="VAF5" s="551" t="s">
        <v>15048</v>
      </c>
      <c r="VAG5" s="551" t="s">
        <v>15049</v>
      </c>
      <c r="VAH5" s="551" t="s">
        <v>15050</v>
      </c>
      <c r="VAI5" s="551" t="s">
        <v>15051</v>
      </c>
      <c r="VAJ5" s="551" t="s">
        <v>15052</v>
      </c>
      <c r="VAK5" s="551" t="s">
        <v>15053</v>
      </c>
      <c r="VAL5" s="551" t="s">
        <v>15054</v>
      </c>
      <c r="VAM5" s="551" t="s">
        <v>15055</v>
      </c>
      <c r="VAN5" s="551" t="s">
        <v>15056</v>
      </c>
      <c r="VAO5" s="551" t="s">
        <v>15057</v>
      </c>
      <c r="VAP5" s="551" t="s">
        <v>15058</v>
      </c>
      <c r="VAQ5" s="551" t="s">
        <v>15059</v>
      </c>
      <c r="VAR5" s="551" t="s">
        <v>15060</v>
      </c>
      <c r="VAS5" s="551" t="s">
        <v>15061</v>
      </c>
      <c r="VAT5" s="551" t="s">
        <v>15062</v>
      </c>
      <c r="VAU5" s="551" t="s">
        <v>15063</v>
      </c>
      <c r="VAV5" s="551" t="s">
        <v>15064</v>
      </c>
      <c r="VAW5" s="551" t="s">
        <v>15065</v>
      </c>
      <c r="VAX5" s="551" t="s">
        <v>15066</v>
      </c>
      <c r="VAY5" s="551" t="s">
        <v>15067</v>
      </c>
      <c r="VAZ5" s="551" t="s">
        <v>15068</v>
      </c>
      <c r="VBA5" s="551" t="s">
        <v>15069</v>
      </c>
      <c r="VBB5" s="551" t="s">
        <v>15070</v>
      </c>
      <c r="VBC5" s="551" t="s">
        <v>15071</v>
      </c>
      <c r="VBD5" s="551" t="s">
        <v>15072</v>
      </c>
      <c r="VBE5" s="551" t="s">
        <v>15073</v>
      </c>
      <c r="VBF5" s="551" t="s">
        <v>15074</v>
      </c>
      <c r="VBG5" s="551" t="s">
        <v>15075</v>
      </c>
      <c r="VBH5" s="551" t="s">
        <v>15076</v>
      </c>
      <c r="VBI5" s="551" t="s">
        <v>15077</v>
      </c>
      <c r="VBJ5" s="551" t="s">
        <v>15078</v>
      </c>
      <c r="VBK5" s="551" t="s">
        <v>15079</v>
      </c>
      <c r="VBL5" s="551" t="s">
        <v>15080</v>
      </c>
      <c r="VBM5" s="551" t="s">
        <v>15081</v>
      </c>
      <c r="VBN5" s="551" t="s">
        <v>15082</v>
      </c>
      <c r="VBO5" s="551" t="s">
        <v>15083</v>
      </c>
      <c r="VBP5" s="551" t="s">
        <v>15084</v>
      </c>
      <c r="VBQ5" s="551" t="s">
        <v>15085</v>
      </c>
      <c r="VBR5" s="551" t="s">
        <v>15086</v>
      </c>
      <c r="VBS5" s="551" t="s">
        <v>15087</v>
      </c>
      <c r="VBT5" s="551" t="s">
        <v>15088</v>
      </c>
      <c r="VBU5" s="551" t="s">
        <v>15089</v>
      </c>
      <c r="VBV5" s="551" t="s">
        <v>15090</v>
      </c>
      <c r="VBW5" s="551" t="s">
        <v>15091</v>
      </c>
      <c r="VBX5" s="551" t="s">
        <v>15092</v>
      </c>
      <c r="VBY5" s="551" t="s">
        <v>15093</v>
      </c>
      <c r="VBZ5" s="551" t="s">
        <v>15094</v>
      </c>
      <c r="VCA5" s="551" t="s">
        <v>15095</v>
      </c>
      <c r="VCB5" s="551" t="s">
        <v>15096</v>
      </c>
      <c r="VCC5" s="551" t="s">
        <v>15097</v>
      </c>
      <c r="VCD5" s="551" t="s">
        <v>15098</v>
      </c>
      <c r="VCE5" s="551" t="s">
        <v>15099</v>
      </c>
      <c r="VCF5" s="551" t="s">
        <v>15100</v>
      </c>
      <c r="VCG5" s="551" t="s">
        <v>15101</v>
      </c>
      <c r="VCH5" s="551" t="s">
        <v>15102</v>
      </c>
      <c r="VCI5" s="551" t="s">
        <v>15103</v>
      </c>
      <c r="VCJ5" s="551" t="s">
        <v>15104</v>
      </c>
      <c r="VCK5" s="551" t="s">
        <v>15105</v>
      </c>
      <c r="VCL5" s="551" t="s">
        <v>15106</v>
      </c>
      <c r="VCM5" s="551" t="s">
        <v>15107</v>
      </c>
      <c r="VCN5" s="551" t="s">
        <v>15108</v>
      </c>
      <c r="VCO5" s="551" t="s">
        <v>15109</v>
      </c>
      <c r="VCP5" s="551" t="s">
        <v>15110</v>
      </c>
      <c r="VCQ5" s="551" t="s">
        <v>15111</v>
      </c>
      <c r="VCR5" s="551" t="s">
        <v>15112</v>
      </c>
      <c r="VCS5" s="551" t="s">
        <v>15113</v>
      </c>
      <c r="VCT5" s="551" t="s">
        <v>15114</v>
      </c>
      <c r="VCU5" s="551" t="s">
        <v>15115</v>
      </c>
      <c r="VCV5" s="551" t="s">
        <v>15116</v>
      </c>
      <c r="VCW5" s="551" t="s">
        <v>15117</v>
      </c>
      <c r="VCX5" s="551" t="s">
        <v>15118</v>
      </c>
      <c r="VCY5" s="551" t="s">
        <v>15119</v>
      </c>
      <c r="VCZ5" s="551" t="s">
        <v>15120</v>
      </c>
      <c r="VDA5" s="551" t="s">
        <v>15121</v>
      </c>
      <c r="VDB5" s="551" t="s">
        <v>15122</v>
      </c>
      <c r="VDC5" s="551" t="s">
        <v>15123</v>
      </c>
      <c r="VDD5" s="551" t="s">
        <v>15124</v>
      </c>
      <c r="VDE5" s="551" t="s">
        <v>15125</v>
      </c>
      <c r="VDF5" s="551" t="s">
        <v>15126</v>
      </c>
      <c r="VDG5" s="551" t="s">
        <v>15127</v>
      </c>
      <c r="VDH5" s="551" t="s">
        <v>15128</v>
      </c>
      <c r="VDI5" s="551" t="s">
        <v>15129</v>
      </c>
      <c r="VDJ5" s="551" t="s">
        <v>15130</v>
      </c>
      <c r="VDK5" s="551" t="s">
        <v>15131</v>
      </c>
      <c r="VDL5" s="551" t="s">
        <v>15132</v>
      </c>
      <c r="VDM5" s="551" t="s">
        <v>15133</v>
      </c>
      <c r="VDN5" s="551" t="s">
        <v>15134</v>
      </c>
      <c r="VDO5" s="551" t="s">
        <v>15135</v>
      </c>
      <c r="VDP5" s="551" t="s">
        <v>15136</v>
      </c>
      <c r="VDQ5" s="551" t="s">
        <v>15137</v>
      </c>
      <c r="VDR5" s="551" t="s">
        <v>15138</v>
      </c>
      <c r="VDS5" s="551" t="s">
        <v>15139</v>
      </c>
      <c r="VDT5" s="551" t="s">
        <v>15140</v>
      </c>
      <c r="VDU5" s="551" t="s">
        <v>15141</v>
      </c>
      <c r="VDV5" s="551" t="s">
        <v>15142</v>
      </c>
      <c r="VDW5" s="551" t="s">
        <v>15143</v>
      </c>
      <c r="VDX5" s="551" t="s">
        <v>15144</v>
      </c>
      <c r="VDY5" s="551" t="s">
        <v>15145</v>
      </c>
      <c r="VDZ5" s="551" t="s">
        <v>15146</v>
      </c>
      <c r="VEA5" s="551" t="s">
        <v>15147</v>
      </c>
      <c r="VEB5" s="551" t="s">
        <v>15148</v>
      </c>
      <c r="VEC5" s="551" t="s">
        <v>15149</v>
      </c>
      <c r="VED5" s="551" t="s">
        <v>15150</v>
      </c>
      <c r="VEE5" s="551" t="s">
        <v>15151</v>
      </c>
      <c r="VEF5" s="551" t="s">
        <v>15152</v>
      </c>
      <c r="VEG5" s="551" t="s">
        <v>15153</v>
      </c>
      <c r="VEH5" s="551" t="s">
        <v>15154</v>
      </c>
      <c r="VEI5" s="551" t="s">
        <v>15155</v>
      </c>
      <c r="VEJ5" s="551" t="s">
        <v>15156</v>
      </c>
      <c r="VEK5" s="551" t="s">
        <v>15157</v>
      </c>
      <c r="VEL5" s="551" t="s">
        <v>15158</v>
      </c>
      <c r="VEM5" s="551" t="s">
        <v>15159</v>
      </c>
      <c r="VEN5" s="551" t="s">
        <v>15160</v>
      </c>
      <c r="VEO5" s="551" t="s">
        <v>15161</v>
      </c>
      <c r="VEP5" s="551" t="s">
        <v>15162</v>
      </c>
      <c r="VEQ5" s="551" t="s">
        <v>15163</v>
      </c>
      <c r="VER5" s="551" t="s">
        <v>15164</v>
      </c>
      <c r="VES5" s="551" t="s">
        <v>15165</v>
      </c>
      <c r="VET5" s="551" t="s">
        <v>15166</v>
      </c>
      <c r="VEU5" s="551" t="s">
        <v>15167</v>
      </c>
      <c r="VEV5" s="551" t="s">
        <v>15168</v>
      </c>
      <c r="VEW5" s="551" t="s">
        <v>15169</v>
      </c>
      <c r="VEX5" s="551" t="s">
        <v>15170</v>
      </c>
      <c r="VEY5" s="551" t="s">
        <v>15171</v>
      </c>
      <c r="VEZ5" s="551" t="s">
        <v>15172</v>
      </c>
      <c r="VFA5" s="551" t="s">
        <v>15173</v>
      </c>
      <c r="VFB5" s="551" t="s">
        <v>15174</v>
      </c>
      <c r="VFC5" s="551" t="s">
        <v>15175</v>
      </c>
      <c r="VFD5" s="551" t="s">
        <v>15176</v>
      </c>
      <c r="VFE5" s="551" t="s">
        <v>15177</v>
      </c>
      <c r="VFF5" s="551" t="s">
        <v>15178</v>
      </c>
      <c r="VFG5" s="551" t="s">
        <v>15179</v>
      </c>
      <c r="VFH5" s="551" t="s">
        <v>15180</v>
      </c>
      <c r="VFI5" s="551" t="s">
        <v>15181</v>
      </c>
      <c r="VFJ5" s="551" t="s">
        <v>15182</v>
      </c>
      <c r="VFK5" s="551" t="s">
        <v>15183</v>
      </c>
      <c r="VFL5" s="551" t="s">
        <v>15184</v>
      </c>
      <c r="VFM5" s="551" t="s">
        <v>15185</v>
      </c>
      <c r="VFN5" s="551" t="s">
        <v>15186</v>
      </c>
      <c r="VFO5" s="551" t="s">
        <v>15187</v>
      </c>
      <c r="VFP5" s="551" t="s">
        <v>15188</v>
      </c>
      <c r="VFQ5" s="551" t="s">
        <v>15189</v>
      </c>
      <c r="VFR5" s="551" t="s">
        <v>15190</v>
      </c>
      <c r="VFS5" s="551" t="s">
        <v>15191</v>
      </c>
      <c r="VFT5" s="551" t="s">
        <v>15192</v>
      </c>
      <c r="VFU5" s="551" t="s">
        <v>15193</v>
      </c>
      <c r="VFV5" s="551" t="s">
        <v>15194</v>
      </c>
      <c r="VFW5" s="551" t="s">
        <v>15195</v>
      </c>
      <c r="VFX5" s="551" t="s">
        <v>15196</v>
      </c>
      <c r="VFY5" s="551" t="s">
        <v>15197</v>
      </c>
      <c r="VFZ5" s="551" t="s">
        <v>15198</v>
      </c>
      <c r="VGA5" s="551" t="s">
        <v>15199</v>
      </c>
      <c r="VGB5" s="551" t="s">
        <v>15200</v>
      </c>
      <c r="VGC5" s="551" t="s">
        <v>15201</v>
      </c>
      <c r="VGD5" s="551" t="s">
        <v>15202</v>
      </c>
      <c r="VGE5" s="551" t="s">
        <v>15203</v>
      </c>
      <c r="VGF5" s="551" t="s">
        <v>15204</v>
      </c>
      <c r="VGG5" s="551" t="s">
        <v>15205</v>
      </c>
      <c r="VGH5" s="551" t="s">
        <v>15206</v>
      </c>
      <c r="VGI5" s="551" t="s">
        <v>15207</v>
      </c>
      <c r="VGJ5" s="551" t="s">
        <v>15208</v>
      </c>
      <c r="VGK5" s="551" t="s">
        <v>15209</v>
      </c>
      <c r="VGL5" s="551" t="s">
        <v>15210</v>
      </c>
      <c r="VGM5" s="551" t="s">
        <v>15211</v>
      </c>
      <c r="VGN5" s="551" t="s">
        <v>15212</v>
      </c>
      <c r="VGO5" s="551" t="s">
        <v>15213</v>
      </c>
      <c r="VGP5" s="551" t="s">
        <v>15214</v>
      </c>
      <c r="VGQ5" s="551" t="s">
        <v>15215</v>
      </c>
      <c r="VGR5" s="551" t="s">
        <v>15216</v>
      </c>
      <c r="VGS5" s="551" t="s">
        <v>15217</v>
      </c>
      <c r="VGT5" s="551" t="s">
        <v>15218</v>
      </c>
      <c r="VGU5" s="551" t="s">
        <v>15219</v>
      </c>
      <c r="VGV5" s="551" t="s">
        <v>15220</v>
      </c>
      <c r="VGW5" s="551" t="s">
        <v>15221</v>
      </c>
      <c r="VGX5" s="551" t="s">
        <v>15222</v>
      </c>
      <c r="VGY5" s="551" t="s">
        <v>15223</v>
      </c>
      <c r="VGZ5" s="551" t="s">
        <v>15224</v>
      </c>
      <c r="VHA5" s="551" t="s">
        <v>15225</v>
      </c>
      <c r="VHB5" s="551" t="s">
        <v>15226</v>
      </c>
      <c r="VHC5" s="551" t="s">
        <v>15227</v>
      </c>
      <c r="VHD5" s="551" t="s">
        <v>15228</v>
      </c>
      <c r="VHE5" s="551" t="s">
        <v>15229</v>
      </c>
      <c r="VHF5" s="551" t="s">
        <v>15230</v>
      </c>
      <c r="VHG5" s="551" t="s">
        <v>15231</v>
      </c>
      <c r="VHH5" s="551" t="s">
        <v>15232</v>
      </c>
      <c r="VHI5" s="551" t="s">
        <v>15233</v>
      </c>
      <c r="VHJ5" s="551" t="s">
        <v>15234</v>
      </c>
      <c r="VHK5" s="551" t="s">
        <v>15235</v>
      </c>
      <c r="VHL5" s="551" t="s">
        <v>15236</v>
      </c>
      <c r="VHM5" s="551" t="s">
        <v>15237</v>
      </c>
      <c r="VHN5" s="551" t="s">
        <v>15238</v>
      </c>
      <c r="VHO5" s="551" t="s">
        <v>15239</v>
      </c>
      <c r="VHP5" s="551" t="s">
        <v>15240</v>
      </c>
      <c r="VHQ5" s="551" t="s">
        <v>15241</v>
      </c>
      <c r="VHR5" s="551" t="s">
        <v>15242</v>
      </c>
      <c r="VHS5" s="551" t="s">
        <v>15243</v>
      </c>
      <c r="VHT5" s="551" t="s">
        <v>15244</v>
      </c>
      <c r="VHU5" s="551" t="s">
        <v>15245</v>
      </c>
      <c r="VHV5" s="551" t="s">
        <v>15246</v>
      </c>
      <c r="VHW5" s="551" t="s">
        <v>15247</v>
      </c>
      <c r="VHX5" s="551" t="s">
        <v>15248</v>
      </c>
      <c r="VHY5" s="551" t="s">
        <v>15249</v>
      </c>
      <c r="VHZ5" s="551" t="s">
        <v>15250</v>
      </c>
      <c r="VIA5" s="551" t="s">
        <v>15251</v>
      </c>
      <c r="VIB5" s="551" t="s">
        <v>15252</v>
      </c>
      <c r="VIC5" s="551" t="s">
        <v>15253</v>
      </c>
      <c r="VID5" s="551" t="s">
        <v>15254</v>
      </c>
      <c r="VIE5" s="551" t="s">
        <v>15255</v>
      </c>
      <c r="VIF5" s="551" t="s">
        <v>15256</v>
      </c>
      <c r="VIG5" s="551" t="s">
        <v>15257</v>
      </c>
      <c r="VIH5" s="551" t="s">
        <v>15258</v>
      </c>
      <c r="VII5" s="551" t="s">
        <v>15259</v>
      </c>
      <c r="VIJ5" s="551" t="s">
        <v>15260</v>
      </c>
      <c r="VIK5" s="551" t="s">
        <v>15261</v>
      </c>
      <c r="VIL5" s="551" t="s">
        <v>15262</v>
      </c>
      <c r="VIM5" s="551" t="s">
        <v>15263</v>
      </c>
      <c r="VIN5" s="551" t="s">
        <v>15264</v>
      </c>
      <c r="VIO5" s="551" t="s">
        <v>15265</v>
      </c>
      <c r="VIP5" s="551" t="s">
        <v>15266</v>
      </c>
      <c r="VIQ5" s="551" t="s">
        <v>15267</v>
      </c>
      <c r="VIR5" s="551" t="s">
        <v>15268</v>
      </c>
      <c r="VIS5" s="551" t="s">
        <v>15269</v>
      </c>
      <c r="VIT5" s="551" t="s">
        <v>15270</v>
      </c>
      <c r="VIU5" s="551" t="s">
        <v>15271</v>
      </c>
      <c r="VIV5" s="551" t="s">
        <v>15272</v>
      </c>
      <c r="VIW5" s="551" t="s">
        <v>15273</v>
      </c>
      <c r="VIX5" s="551" t="s">
        <v>15274</v>
      </c>
      <c r="VIY5" s="551" t="s">
        <v>15275</v>
      </c>
      <c r="VIZ5" s="551" t="s">
        <v>15276</v>
      </c>
      <c r="VJA5" s="551" t="s">
        <v>15277</v>
      </c>
      <c r="VJB5" s="551" t="s">
        <v>15278</v>
      </c>
      <c r="VJC5" s="551" t="s">
        <v>15279</v>
      </c>
      <c r="VJD5" s="551" t="s">
        <v>15280</v>
      </c>
      <c r="VJE5" s="551" t="s">
        <v>15281</v>
      </c>
      <c r="VJF5" s="551" t="s">
        <v>15282</v>
      </c>
      <c r="VJG5" s="551" t="s">
        <v>15283</v>
      </c>
      <c r="VJH5" s="551" t="s">
        <v>15284</v>
      </c>
      <c r="VJI5" s="551" t="s">
        <v>15285</v>
      </c>
      <c r="VJJ5" s="551" t="s">
        <v>15286</v>
      </c>
      <c r="VJK5" s="551" t="s">
        <v>15287</v>
      </c>
      <c r="VJL5" s="551" t="s">
        <v>15288</v>
      </c>
      <c r="VJM5" s="551" t="s">
        <v>15289</v>
      </c>
      <c r="VJN5" s="551" t="s">
        <v>15290</v>
      </c>
      <c r="VJO5" s="551" t="s">
        <v>15291</v>
      </c>
      <c r="VJP5" s="551" t="s">
        <v>15292</v>
      </c>
      <c r="VJQ5" s="551" t="s">
        <v>15293</v>
      </c>
      <c r="VJR5" s="551" t="s">
        <v>15294</v>
      </c>
      <c r="VJS5" s="551" t="s">
        <v>15295</v>
      </c>
      <c r="VJT5" s="551" t="s">
        <v>15296</v>
      </c>
      <c r="VJU5" s="551" t="s">
        <v>15297</v>
      </c>
      <c r="VJV5" s="551" t="s">
        <v>15298</v>
      </c>
      <c r="VJW5" s="551" t="s">
        <v>15299</v>
      </c>
      <c r="VJX5" s="551" t="s">
        <v>15300</v>
      </c>
      <c r="VJY5" s="551" t="s">
        <v>15301</v>
      </c>
      <c r="VJZ5" s="551" t="s">
        <v>15302</v>
      </c>
      <c r="VKA5" s="551" t="s">
        <v>15303</v>
      </c>
      <c r="VKB5" s="551" t="s">
        <v>15304</v>
      </c>
      <c r="VKC5" s="551" t="s">
        <v>15305</v>
      </c>
      <c r="VKD5" s="551" t="s">
        <v>15306</v>
      </c>
      <c r="VKE5" s="551" t="s">
        <v>15307</v>
      </c>
      <c r="VKF5" s="551" t="s">
        <v>15308</v>
      </c>
      <c r="VKG5" s="551" t="s">
        <v>15309</v>
      </c>
      <c r="VKH5" s="551" t="s">
        <v>15310</v>
      </c>
      <c r="VKI5" s="551" t="s">
        <v>15311</v>
      </c>
      <c r="VKJ5" s="551" t="s">
        <v>15312</v>
      </c>
      <c r="VKK5" s="551" t="s">
        <v>15313</v>
      </c>
      <c r="VKL5" s="551" t="s">
        <v>15314</v>
      </c>
      <c r="VKM5" s="551" t="s">
        <v>15315</v>
      </c>
      <c r="VKN5" s="551" t="s">
        <v>15316</v>
      </c>
      <c r="VKO5" s="551" t="s">
        <v>15317</v>
      </c>
      <c r="VKP5" s="551" t="s">
        <v>15318</v>
      </c>
      <c r="VKQ5" s="551" t="s">
        <v>15319</v>
      </c>
      <c r="VKR5" s="551" t="s">
        <v>15320</v>
      </c>
      <c r="VKS5" s="551" t="s">
        <v>15321</v>
      </c>
      <c r="VKT5" s="551" t="s">
        <v>15322</v>
      </c>
      <c r="VKU5" s="551" t="s">
        <v>15323</v>
      </c>
      <c r="VKV5" s="551" t="s">
        <v>15324</v>
      </c>
      <c r="VKW5" s="551" t="s">
        <v>15325</v>
      </c>
      <c r="VKX5" s="551" t="s">
        <v>15326</v>
      </c>
      <c r="VKY5" s="551" t="s">
        <v>15327</v>
      </c>
      <c r="VKZ5" s="551" t="s">
        <v>15328</v>
      </c>
      <c r="VLA5" s="551" t="s">
        <v>15329</v>
      </c>
      <c r="VLB5" s="551" t="s">
        <v>15330</v>
      </c>
      <c r="VLC5" s="551" t="s">
        <v>15331</v>
      </c>
      <c r="VLD5" s="551" t="s">
        <v>15332</v>
      </c>
      <c r="VLE5" s="551" t="s">
        <v>15333</v>
      </c>
      <c r="VLF5" s="551" t="s">
        <v>15334</v>
      </c>
      <c r="VLG5" s="551" t="s">
        <v>15335</v>
      </c>
      <c r="VLH5" s="551" t="s">
        <v>15336</v>
      </c>
      <c r="VLI5" s="551" t="s">
        <v>15337</v>
      </c>
      <c r="VLJ5" s="551" t="s">
        <v>15338</v>
      </c>
      <c r="VLK5" s="551" t="s">
        <v>15339</v>
      </c>
      <c r="VLL5" s="551" t="s">
        <v>15340</v>
      </c>
      <c r="VLM5" s="551" t="s">
        <v>15341</v>
      </c>
      <c r="VLN5" s="551" t="s">
        <v>15342</v>
      </c>
      <c r="VLO5" s="551" t="s">
        <v>15343</v>
      </c>
      <c r="VLP5" s="551" t="s">
        <v>15344</v>
      </c>
      <c r="VLQ5" s="551" t="s">
        <v>15345</v>
      </c>
      <c r="VLR5" s="551" t="s">
        <v>15346</v>
      </c>
      <c r="VLS5" s="551" t="s">
        <v>15347</v>
      </c>
      <c r="VLT5" s="551" t="s">
        <v>15348</v>
      </c>
      <c r="VLU5" s="551" t="s">
        <v>15349</v>
      </c>
      <c r="VLV5" s="551" t="s">
        <v>15350</v>
      </c>
      <c r="VLW5" s="551" t="s">
        <v>15351</v>
      </c>
      <c r="VLX5" s="551" t="s">
        <v>15352</v>
      </c>
      <c r="VLY5" s="551" t="s">
        <v>15353</v>
      </c>
      <c r="VLZ5" s="551" t="s">
        <v>15354</v>
      </c>
      <c r="VMA5" s="551" t="s">
        <v>15355</v>
      </c>
      <c r="VMB5" s="551" t="s">
        <v>15356</v>
      </c>
      <c r="VMC5" s="551" t="s">
        <v>15357</v>
      </c>
      <c r="VMD5" s="551" t="s">
        <v>15358</v>
      </c>
      <c r="VME5" s="551" t="s">
        <v>15359</v>
      </c>
      <c r="VMF5" s="551" t="s">
        <v>15360</v>
      </c>
      <c r="VMG5" s="551" t="s">
        <v>15361</v>
      </c>
      <c r="VMH5" s="551" t="s">
        <v>15362</v>
      </c>
      <c r="VMI5" s="551" t="s">
        <v>15363</v>
      </c>
      <c r="VMJ5" s="551" t="s">
        <v>15364</v>
      </c>
      <c r="VMK5" s="551" t="s">
        <v>15365</v>
      </c>
      <c r="VML5" s="551" t="s">
        <v>15366</v>
      </c>
      <c r="VMM5" s="551" t="s">
        <v>15367</v>
      </c>
      <c r="VMN5" s="551" t="s">
        <v>15368</v>
      </c>
      <c r="VMO5" s="551" t="s">
        <v>15369</v>
      </c>
      <c r="VMP5" s="551" t="s">
        <v>15370</v>
      </c>
      <c r="VMQ5" s="551" t="s">
        <v>15371</v>
      </c>
      <c r="VMR5" s="551" t="s">
        <v>15372</v>
      </c>
      <c r="VMS5" s="551" t="s">
        <v>15373</v>
      </c>
      <c r="VMT5" s="551" t="s">
        <v>15374</v>
      </c>
      <c r="VMU5" s="551" t="s">
        <v>15375</v>
      </c>
      <c r="VMV5" s="551" t="s">
        <v>15376</v>
      </c>
      <c r="VMW5" s="551" t="s">
        <v>15377</v>
      </c>
      <c r="VMX5" s="551" t="s">
        <v>15378</v>
      </c>
      <c r="VMY5" s="551" t="s">
        <v>15379</v>
      </c>
      <c r="VMZ5" s="551" t="s">
        <v>15380</v>
      </c>
      <c r="VNA5" s="551" t="s">
        <v>15381</v>
      </c>
      <c r="VNB5" s="551" t="s">
        <v>15382</v>
      </c>
      <c r="VNC5" s="551" t="s">
        <v>15383</v>
      </c>
      <c r="VND5" s="551" t="s">
        <v>15384</v>
      </c>
      <c r="VNE5" s="551" t="s">
        <v>15385</v>
      </c>
      <c r="VNF5" s="551" t="s">
        <v>15386</v>
      </c>
      <c r="VNG5" s="551" t="s">
        <v>15387</v>
      </c>
      <c r="VNH5" s="551" t="s">
        <v>15388</v>
      </c>
      <c r="VNI5" s="551" t="s">
        <v>15389</v>
      </c>
      <c r="VNJ5" s="551" t="s">
        <v>15390</v>
      </c>
      <c r="VNK5" s="551" t="s">
        <v>15391</v>
      </c>
      <c r="VNL5" s="551" t="s">
        <v>15392</v>
      </c>
      <c r="VNM5" s="551" t="s">
        <v>15393</v>
      </c>
      <c r="VNN5" s="551" t="s">
        <v>15394</v>
      </c>
      <c r="VNO5" s="551" t="s">
        <v>15395</v>
      </c>
      <c r="VNP5" s="551" t="s">
        <v>15396</v>
      </c>
      <c r="VNQ5" s="551" t="s">
        <v>15397</v>
      </c>
      <c r="VNR5" s="551" t="s">
        <v>15398</v>
      </c>
      <c r="VNS5" s="551" t="s">
        <v>15399</v>
      </c>
      <c r="VNT5" s="551" t="s">
        <v>15400</v>
      </c>
      <c r="VNU5" s="551" t="s">
        <v>15401</v>
      </c>
      <c r="VNV5" s="551" t="s">
        <v>15402</v>
      </c>
      <c r="VNW5" s="551" t="s">
        <v>15403</v>
      </c>
      <c r="VNX5" s="551" t="s">
        <v>15404</v>
      </c>
      <c r="VNY5" s="551" t="s">
        <v>15405</v>
      </c>
      <c r="VNZ5" s="551" t="s">
        <v>15406</v>
      </c>
      <c r="VOA5" s="551" t="s">
        <v>15407</v>
      </c>
      <c r="VOB5" s="551" t="s">
        <v>15408</v>
      </c>
      <c r="VOC5" s="551" t="s">
        <v>15409</v>
      </c>
      <c r="VOD5" s="551" t="s">
        <v>15410</v>
      </c>
      <c r="VOE5" s="551" t="s">
        <v>15411</v>
      </c>
      <c r="VOF5" s="551" t="s">
        <v>15412</v>
      </c>
      <c r="VOG5" s="551" t="s">
        <v>15413</v>
      </c>
      <c r="VOH5" s="551" t="s">
        <v>15414</v>
      </c>
      <c r="VOI5" s="551" t="s">
        <v>15415</v>
      </c>
      <c r="VOJ5" s="551" t="s">
        <v>15416</v>
      </c>
      <c r="VOK5" s="551" t="s">
        <v>15417</v>
      </c>
      <c r="VOL5" s="551" t="s">
        <v>15418</v>
      </c>
      <c r="VOM5" s="551" t="s">
        <v>15419</v>
      </c>
      <c r="VON5" s="551" t="s">
        <v>15420</v>
      </c>
      <c r="VOO5" s="551" t="s">
        <v>15421</v>
      </c>
      <c r="VOP5" s="551" t="s">
        <v>15422</v>
      </c>
      <c r="VOQ5" s="551" t="s">
        <v>15423</v>
      </c>
      <c r="VOR5" s="551" t="s">
        <v>15424</v>
      </c>
      <c r="VOS5" s="551" t="s">
        <v>15425</v>
      </c>
      <c r="VOT5" s="551" t="s">
        <v>15426</v>
      </c>
      <c r="VOU5" s="551" t="s">
        <v>15427</v>
      </c>
      <c r="VOV5" s="551" t="s">
        <v>15428</v>
      </c>
      <c r="VOW5" s="551" t="s">
        <v>15429</v>
      </c>
      <c r="VOX5" s="551" t="s">
        <v>15430</v>
      </c>
      <c r="VOY5" s="551" t="s">
        <v>15431</v>
      </c>
      <c r="VOZ5" s="551" t="s">
        <v>15432</v>
      </c>
      <c r="VPA5" s="551" t="s">
        <v>15433</v>
      </c>
      <c r="VPB5" s="551" t="s">
        <v>15434</v>
      </c>
      <c r="VPC5" s="551" t="s">
        <v>15435</v>
      </c>
      <c r="VPD5" s="551" t="s">
        <v>15436</v>
      </c>
      <c r="VPE5" s="551" t="s">
        <v>15437</v>
      </c>
      <c r="VPF5" s="551" t="s">
        <v>15438</v>
      </c>
      <c r="VPG5" s="551" t="s">
        <v>15439</v>
      </c>
      <c r="VPH5" s="551" t="s">
        <v>15440</v>
      </c>
      <c r="VPI5" s="551" t="s">
        <v>15441</v>
      </c>
      <c r="VPJ5" s="551" t="s">
        <v>15442</v>
      </c>
      <c r="VPK5" s="551" t="s">
        <v>15443</v>
      </c>
      <c r="VPL5" s="551" t="s">
        <v>15444</v>
      </c>
      <c r="VPM5" s="551" t="s">
        <v>15445</v>
      </c>
      <c r="VPN5" s="551" t="s">
        <v>15446</v>
      </c>
      <c r="VPO5" s="551" t="s">
        <v>15447</v>
      </c>
      <c r="VPP5" s="551" t="s">
        <v>15448</v>
      </c>
      <c r="VPQ5" s="551" t="s">
        <v>15449</v>
      </c>
      <c r="VPR5" s="551" t="s">
        <v>15450</v>
      </c>
      <c r="VPS5" s="551" t="s">
        <v>15451</v>
      </c>
      <c r="VPT5" s="551" t="s">
        <v>15452</v>
      </c>
      <c r="VPU5" s="551" t="s">
        <v>15453</v>
      </c>
      <c r="VPV5" s="551" t="s">
        <v>15454</v>
      </c>
      <c r="VPW5" s="551" t="s">
        <v>15455</v>
      </c>
      <c r="VPX5" s="551" t="s">
        <v>15456</v>
      </c>
      <c r="VPY5" s="551" t="s">
        <v>15457</v>
      </c>
      <c r="VPZ5" s="551" t="s">
        <v>15458</v>
      </c>
      <c r="VQA5" s="551" t="s">
        <v>15459</v>
      </c>
      <c r="VQB5" s="551" t="s">
        <v>15460</v>
      </c>
      <c r="VQC5" s="551" t="s">
        <v>15461</v>
      </c>
      <c r="VQD5" s="551" t="s">
        <v>15462</v>
      </c>
      <c r="VQE5" s="551" t="s">
        <v>15463</v>
      </c>
      <c r="VQF5" s="551" t="s">
        <v>15464</v>
      </c>
      <c r="VQG5" s="551" t="s">
        <v>15465</v>
      </c>
      <c r="VQH5" s="551" t="s">
        <v>15466</v>
      </c>
      <c r="VQI5" s="551" t="s">
        <v>15467</v>
      </c>
      <c r="VQJ5" s="551" t="s">
        <v>15468</v>
      </c>
      <c r="VQK5" s="551" t="s">
        <v>15469</v>
      </c>
      <c r="VQL5" s="551" t="s">
        <v>15470</v>
      </c>
      <c r="VQM5" s="551" t="s">
        <v>15471</v>
      </c>
      <c r="VQN5" s="551" t="s">
        <v>15472</v>
      </c>
      <c r="VQO5" s="551" t="s">
        <v>15473</v>
      </c>
      <c r="VQP5" s="551" t="s">
        <v>15474</v>
      </c>
      <c r="VQQ5" s="551" t="s">
        <v>15475</v>
      </c>
      <c r="VQR5" s="551" t="s">
        <v>15476</v>
      </c>
      <c r="VQS5" s="551" t="s">
        <v>15477</v>
      </c>
      <c r="VQT5" s="551" t="s">
        <v>15478</v>
      </c>
      <c r="VQU5" s="551" t="s">
        <v>15479</v>
      </c>
      <c r="VQV5" s="551" t="s">
        <v>15480</v>
      </c>
      <c r="VQW5" s="551" t="s">
        <v>15481</v>
      </c>
      <c r="VQX5" s="551" t="s">
        <v>15482</v>
      </c>
      <c r="VQY5" s="551" t="s">
        <v>15483</v>
      </c>
      <c r="VQZ5" s="551" t="s">
        <v>15484</v>
      </c>
      <c r="VRA5" s="551" t="s">
        <v>15485</v>
      </c>
      <c r="VRB5" s="551" t="s">
        <v>15486</v>
      </c>
      <c r="VRC5" s="551" t="s">
        <v>15487</v>
      </c>
      <c r="VRD5" s="551" t="s">
        <v>15488</v>
      </c>
      <c r="VRE5" s="551" t="s">
        <v>15489</v>
      </c>
      <c r="VRF5" s="551" t="s">
        <v>15490</v>
      </c>
      <c r="VRG5" s="551" t="s">
        <v>15491</v>
      </c>
      <c r="VRH5" s="551" t="s">
        <v>15492</v>
      </c>
      <c r="VRI5" s="551" t="s">
        <v>15493</v>
      </c>
      <c r="VRJ5" s="551" t="s">
        <v>15494</v>
      </c>
      <c r="VRK5" s="551" t="s">
        <v>15495</v>
      </c>
      <c r="VRL5" s="551" t="s">
        <v>15496</v>
      </c>
      <c r="VRM5" s="551" t="s">
        <v>15497</v>
      </c>
      <c r="VRN5" s="551" t="s">
        <v>15498</v>
      </c>
      <c r="VRO5" s="551" t="s">
        <v>15499</v>
      </c>
      <c r="VRP5" s="551" t="s">
        <v>15500</v>
      </c>
      <c r="VRQ5" s="551" t="s">
        <v>15501</v>
      </c>
      <c r="VRR5" s="551" t="s">
        <v>15502</v>
      </c>
      <c r="VRS5" s="551" t="s">
        <v>15503</v>
      </c>
      <c r="VRT5" s="551" t="s">
        <v>15504</v>
      </c>
      <c r="VRU5" s="551" t="s">
        <v>15505</v>
      </c>
      <c r="VRV5" s="551" t="s">
        <v>15506</v>
      </c>
      <c r="VRW5" s="551" t="s">
        <v>15507</v>
      </c>
      <c r="VRX5" s="551" t="s">
        <v>15508</v>
      </c>
      <c r="VRY5" s="551" t="s">
        <v>15509</v>
      </c>
      <c r="VRZ5" s="551" t="s">
        <v>15510</v>
      </c>
      <c r="VSA5" s="551" t="s">
        <v>15511</v>
      </c>
      <c r="VSB5" s="551" t="s">
        <v>15512</v>
      </c>
      <c r="VSC5" s="551" t="s">
        <v>15513</v>
      </c>
      <c r="VSD5" s="551" t="s">
        <v>15514</v>
      </c>
      <c r="VSE5" s="551" t="s">
        <v>15515</v>
      </c>
      <c r="VSF5" s="551" t="s">
        <v>15516</v>
      </c>
      <c r="VSG5" s="551" t="s">
        <v>15517</v>
      </c>
      <c r="VSH5" s="551" t="s">
        <v>15518</v>
      </c>
      <c r="VSI5" s="551" t="s">
        <v>15519</v>
      </c>
      <c r="VSJ5" s="551" t="s">
        <v>15520</v>
      </c>
      <c r="VSK5" s="551" t="s">
        <v>15521</v>
      </c>
      <c r="VSL5" s="551" t="s">
        <v>15522</v>
      </c>
      <c r="VSM5" s="551" t="s">
        <v>15523</v>
      </c>
      <c r="VSN5" s="551" t="s">
        <v>15524</v>
      </c>
      <c r="VSO5" s="551" t="s">
        <v>15525</v>
      </c>
      <c r="VSP5" s="551" t="s">
        <v>15526</v>
      </c>
      <c r="VSQ5" s="551" t="s">
        <v>15527</v>
      </c>
      <c r="VSR5" s="551" t="s">
        <v>15528</v>
      </c>
      <c r="VSS5" s="551" t="s">
        <v>15529</v>
      </c>
      <c r="VST5" s="551" t="s">
        <v>15530</v>
      </c>
      <c r="VSU5" s="551" t="s">
        <v>15531</v>
      </c>
      <c r="VSV5" s="551" t="s">
        <v>15532</v>
      </c>
      <c r="VSW5" s="551" t="s">
        <v>15533</v>
      </c>
      <c r="VSX5" s="551" t="s">
        <v>15534</v>
      </c>
      <c r="VSY5" s="551" t="s">
        <v>15535</v>
      </c>
      <c r="VSZ5" s="551" t="s">
        <v>15536</v>
      </c>
      <c r="VTA5" s="551" t="s">
        <v>15537</v>
      </c>
      <c r="VTB5" s="551" t="s">
        <v>15538</v>
      </c>
      <c r="VTC5" s="551" t="s">
        <v>15539</v>
      </c>
      <c r="VTD5" s="551" t="s">
        <v>15540</v>
      </c>
      <c r="VTE5" s="551" t="s">
        <v>15541</v>
      </c>
      <c r="VTF5" s="551" t="s">
        <v>15542</v>
      </c>
      <c r="VTG5" s="551" t="s">
        <v>15543</v>
      </c>
      <c r="VTH5" s="551" t="s">
        <v>15544</v>
      </c>
      <c r="VTI5" s="551" t="s">
        <v>15545</v>
      </c>
      <c r="VTJ5" s="551" t="s">
        <v>15546</v>
      </c>
      <c r="VTK5" s="551" t="s">
        <v>15547</v>
      </c>
      <c r="VTL5" s="551" t="s">
        <v>15548</v>
      </c>
      <c r="VTM5" s="551" t="s">
        <v>15549</v>
      </c>
      <c r="VTN5" s="551" t="s">
        <v>15550</v>
      </c>
      <c r="VTO5" s="551" t="s">
        <v>15551</v>
      </c>
      <c r="VTP5" s="551" t="s">
        <v>15552</v>
      </c>
      <c r="VTQ5" s="551" t="s">
        <v>15553</v>
      </c>
      <c r="VTR5" s="551" t="s">
        <v>15554</v>
      </c>
      <c r="VTS5" s="551" t="s">
        <v>15555</v>
      </c>
      <c r="VTT5" s="551" t="s">
        <v>15556</v>
      </c>
      <c r="VTU5" s="551" t="s">
        <v>15557</v>
      </c>
      <c r="VTV5" s="551" t="s">
        <v>15558</v>
      </c>
      <c r="VTW5" s="551" t="s">
        <v>15559</v>
      </c>
      <c r="VTX5" s="551" t="s">
        <v>15560</v>
      </c>
      <c r="VTY5" s="551" t="s">
        <v>15561</v>
      </c>
      <c r="VTZ5" s="551" t="s">
        <v>15562</v>
      </c>
      <c r="VUA5" s="551" t="s">
        <v>15563</v>
      </c>
      <c r="VUB5" s="551" t="s">
        <v>15564</v>
      </c>
      <c r="VUC5" s="551" t="s">
        <v>15565</v>
      </c>
      <c r="VUD5" s="551" t="s">
        <v>15566</v>
      </c>
      <c r="VUE5" s="551" t="s">
        <v>15567</v>
      </c>
      <c r="VUF5" s="551" t="s">
        <v>15568</v>
      </c>
      <c r="VUG5" s="551" t="s">
        <v>15569</v>
      </c>
      <c r="VUH5" s="551" t="s">
        <v>15570</v>
      </c>
      <c r="VUI5" s="551" t="s">
        <v>15571</v>
      </c>
      <c r="VUJ5" s="551" t="s">
        <v>15572</v>
      </c>
      <c r="VUK5" s="551" t="s">
        <v>15573</v>
      </c>
      <c r="VUL5" s="551" t="s">
        <v>15574</v>
      </c>
      <c r="VUM5" s="551" t="s">
        <v>15575</v>
      </c>
      <c r="VUN5" s="551" t="s">
        <v>15576</v>
      </c>
      <c r="VUO5" s="551" t="s">
        <v>15577</v>
      </c>
      <c r="VUP5" s="551" t="s">
        <v>15578</v>
      </c>
      <c r="VUQ5" s="551" t="s">
        <v>15579</v>
      </c>
      <c r="VUR5" s="551" t="s">
        <v>15580</v>
      </c>
      <c r="VUS5" s="551" t="s">
        <v>15581</v>
      </c>
      <c r="VUT5" s="551" t="s">
        <v>15582</v>
      </c>
      <c r="VUU5" s="551" t="s">
        <v>15583</v>
      </c>
      <c r="VUV5" s="551" t="s">
        <v>15584</v>
      </c>
      <c r="VUW5" s="551" t="s">
        <v>15585</v>
      </c>
      <c r="VUX5" s="551" t="s">
        <v>15586</v>
      </c>
      <c r="VUY5" s="551" t="s">
        <v>15587</v>
      </c>
      <c r="VUZ5" s="551" t="s">
        <v>15588</v>
      </c>
      <c r="VVA5" s="551" t="s">
        <v>15589</v>
      </c>
      <c r="VVB5" s="551" t="s">
        <v>15590</v>
      </c>
      <c r="VVC5" s="551" t="s">
        <v>15591</v>
      </c>
      <c r="VVD5" s="551" t="s">
        <v>15592</v>
      </c>
      <c r="VVE5" s="551" t="s">
        <v>15593</v>
      </c>
      <c r="VVF5" s="551" t="s">
        <v>15594</v>
      </c>
      <c r="VVG5" s="551" t="s">
        <v>15595</v>
      </c>
      <c r="VVH5" s="551" t="s">
        <v>15596</v>
      </c>
      <c r="VVI5" s="551" t="s">
        <v>15597</v>
      </c>
      <c r="VVJ5" s="551" t="s">
        <v>15598</v>
      </c>
      <c r="VVK5" s="551" t="s">
        <v>15599</v>
      </c>
      <c r="VVL5" s="551" t="s">
        <v>15600</v>
      </c>
      <c r="VVM5" s="551" t="s">
        <v>15601</v>
      </c>
      <c r="VVN5" s="551" t="s">
        <v>15602</v>
      </c>
      <c r="VVO5" s="551" t="s">
        <v>15603</v>
      </c>
      <c r="VVP5" s="551" t="s">
        <v>15604</v>
      </c>
      <c r="VVQ5" s="551" t="s">
        <v>15605</v>
      </c>
      <c r="VVR5" s="551" t="s">
        <v>15606</v>
      </c>
      <c r="VVS5" s="551" t="s">
        <v>15607</v>
      </c>
      <c r="VVT5" s="551" t="s">
        <v>15608</v>
      </c>
      <c r="VVU5" s="551" t="s">
        <v>15609</v>
      </c>
      <c r="VVV5" s="551" t="s">
        <v>15610</v>
      </c>
      <c r="VVW5" s="551" t="s">
        <v>15611</v>
      </c>
      <c r="VVX5" s="551" t="s">
        <v>15612</v>
      </c>
      <c r="VVY5" s="551" t="s">
        <v>15613</v>
      </c>
      <c r="VVZ5" s="551" t="s">
        <v>15614</v>
      </c>
      <c r="VWA5" s="551" t="s">
        <v>15615</v>
      </c>
      <c r="VWB5" s="551" t="s">
        <v>15616</v>
      </c>
      <c r="VWC5" s="551" t="s">
        <v>15617</v>
      </c>
      <c r="VWD5" s="551" t="s">
        <v>15618</v>
      </c>
      <c r="VWE5" s="551" t="s">
        <v>15619</v>
      </c>
      <c r="VWF5" s="551" t="s">
        <v>15620</v>
      </c>
      <c r="VWG5" s="551" t="s">
        <v>15621</v>
      </c>
      <c r="VWH5" s="551" t="s">
        <v>15622</v>
      </c>
      <c r="VWI5" s="551" t="s">
        <v>15623</v>
      </c>
      <c r="VWJ5" s="551" t="s">
        <v>15624</v>
      </c>
      <c r="VWK5" s="551" t="s">
        <v>15625</v>
      </c>
      <c r="VWL5" s="551" t="s">
        <v>15626</v>
      </c>
      <c r="VWM5" s="551" t="s">
        <v>15627</v>
      </c>
      <c r="VWN5" s="551" t="s">
        <v>15628</v>
      </c>
      <c r="VWO5" s="551" t="s">
        <v>15629</v>
      </c>
      <c r="VWP5" s="551" t="s">
        <v>15630</v>
      </c>
      <c r="VWQ5" s="551" t="s">
        <v>15631</v>
      </c>
      <c r="VWR5" s="551" t="s">
        <v>15632</v>
      </c>
      <c r="VWS5" s="551" t="s">
        <v>15633</v>
      </c>
      <c r="VWT5" s="551" t="s">
        <v>15634</v>
      </c>
      <c r="VWU5" s="551" t="s">
        <v>15635</v>
      </c>
      <c r="VWV5" s="551" t="s">
        <v>15636</v>
      </c>
      <c r="VWW5" s="551" t="s">
        <v>15637</v>
      </c>
      <c r="VWX5" s="551" t="s">
        <v>15638</v>
      </c>
      <c r="VWY5" s="551" t="s">
        <v>15639</v>
      </c>
      <c r="VWZ5" s="551" t="s">
        <v>15640</v>
      </c>
      <c r="VXA5" s="551" t="s">
        <v>15641</v>
      </c>
      <c r="VXB5" s="551" t="s">
        <v>15642</v>
      </c>
      <c r="VXC5" s="551" t="s">
        <v>15643</v>
      </c>
      <c r="VXD5" s="551" t="s">
        <v>15644</v>
      </c>
      <c r="VXE5" s="551" t="s">
        <v>15645</v>
      </c>
      <c r="VXF5" s="551" t="s">
        <v>15646</v>
      </c>
      <c r="VXG5" s="551" t="s">
        <v>15647</v>
      </c>
      <c r="VXH5" s="551" t="s">
        <v>15648</v>
      </c>
      <c r="VXI5" s="551" t="s">
        <v>15649</v>
      </c>
      <c r="VXJ5" s="551" t="s">
        <v>15650</v>
      </c>
      <c r="VXK5" s="551" t="s">
        <v>15651</v>
      </c>
      <c r="VXL5" s="551" t="s">
        <v>15652</v>
      </c>
      <c r="VXM5" s="551" t="s">
        <v>15653</v>
      </c>
      <c r="VXN5" s="551" t="s">
        <v>15654</v>
      </c>
      <c r="VXO5" s="551" t="s">
        <v>15655</v>
      </c>
      <c r="VXP5" s="551" t="s">
        <v>15656</v>
      </c>
      <c r="VXQ5" s="551" t="s">
        <v>15657</v>
      </c>
      <c r="VXR5" s="551" t="s">
        <v>15658</v>
      </c>
      <c r="VXS5" s="551" t="s">
        <v>15659</v>
      </c>
      <c r="VXT5" s="551" t="s">
        <v>15660</v>
      </c>
      <c r="VXU5" s="551" t="s">
        <v>15661</v>
      </c>
      <c r="VXV5" s="551" t="s">
        <v>15662</v>
      </c>
      <c r="VXW5" s="551" t="s">
        <v>15663</v>
      </c>
      <c r="VXX5" s="551" t="s">
        <v>15664</v>
      </c>
      <c r="VXY5" s="551" t="s">
        <v>15665</v>
      </c>
      <c r="VXZ5" s="551" t="s">
        <v>15666</v>
      </c>
      <c r="VYA5" s="551" t="s">
        <v>15667</v>
      </c>
      <c r="VYB5" s="551" t="s">
        <v>15668</v>
      </c>
      <c r="VYC5" s="551" t="s">
        <v>15669</v>
      </c>
      <c r="VYD5" s="551" t="s">
        <v>15670</v>
      </c>
      <c r="VYE5" s="551" t="s">
        <v>15671</v>
      </c>
      <c r="VYF5" s="551" t="s">
        <v>15672</v>
      </c>
      <c r="VYG5" s="551" t="s">
        <v>15673</v>
      </c>
      <c r="VYH5" s="551" t="s">
        <v>15674</v>
      </c>
      <c r="VYI5" s="551" t="s">
        <v>15675</v>
      </c>
      <c r="VYJ5" s="551" t="s">
        <v>15676</v>
      </c>
      <c r="VYK5" s="551" t="s">
        <v>15677</v>
      </c>
      <c r="VYL5" s="551" t="s">
        <v>15678</v>
      </c>
      <c r="VYM5" s="551" t="s">
        <v>15679</v>
      </c>
      <c r="VYN5" s="551" t="s">
        <v>15680</v>
      </c>
      <c r="VYO5" s="551" t="s">
        <v>15681</v>
      </c>
      <c r="VYP5" s="551" t="s">
        <v>15682</v>
      </c>
      <c r="VYQ5" s="551" t="s">
        <v>15683</v>
      </c>
      <c r="VYR5" s="551" t="s">
        <v>15684</v>
      </c>
      <c r="VYS5" s="551" t="s">
        <v>15685</v>
      </c>
      <c r="VYT5" s="551" t="s">
        <v>15686</v>
      </c>
      <c r="VYU5" s="551" t="s">
        <v>15687</v>
      </c>
      <c r="VYV5" s="551" t="s">
        <v>15688</v>
      </c>
      <c r="VYW5" s="551" t="s">
        <v>15689</v>
      </c>
      <c r="VYX5" s="551" t="s">
        <v>15690</v>
      </c>
      <c r="VYY5" s="551" t="s">
        <v>15691</v>
      </c>
      <c r="VYZ5" s="551" t="s">
        <v>15692</v>
      </c>
      <c r="VZA5" s="551" t="s">
        <v>15693</v>
      </c>
      <c r="VZB5" s="551" t="s">
        <v>15694</v>
      </c>
      <c r="VZC5" s="551" t="s">
        <v>15695</v>
      </c>
      <c r="VZD5" s="551" t="s">
        <v>15696</v>
      </c>
      <c r="VZE5" s="551" t="s">
        <v>15697</v>
      </c>
      <c r="VZF5" s="551" t="s">
        <v>15698</v>
      </c>
      <c r="VZG5" s="551" t="s">
        <v>15699</v>
      </c>
      <c r="VZH5" s="551" t="s">
        <v>15700</v>
      </c>
      <c r="VZI5" s="551" t="s">
        <v>15701</v>
      </c>
      <c r="VZJ5" s="551" t="s">
        <v>15702</v>
      </c>
      <c r="VZK5" s="551" t="s">
        <v>15703</v>
      </c>
      <c r="VZL5" s="551" t="s">
        <v>15704</v>
      </c>
      <c r="VZM5" s="551" t="s">
        <v>15705</v>
      </c>
      <c r="VZN5" s="551" t="s">
        <v>15706</v>
      </c>
      <c r="VZO5" s="551" t="s">
        <v>15707</v>
      </c>
      <c r="VZP5" s="551" t="s">
        <v>15708</v>
      </c>
      <c r="VZQ5" s="551" t="s">
        <v>15709</v>
      </c>
      <c r="VZR5" s="551" t="s">
        <v>15710</v>
      </c>
      <c r="VZS5" s="551" t="s">
        <v>15711</v>
      </c>
      <c r="VZT5" s="551" t="s">
        <v>15712</v>
      </c>
      <c r="VZU5" s="551" t="s">
        <v>15713</v>
      </c>
      <c r="VZV5" s="551" t="s">
        <v>15714</v>
      </c>
      <c r="VZW5" s="551" t="s">
        <v>15715</v>
      </c>
      <c r="VZX5" s="551" t="s">
        <v>15716</v>
      </c>
      <c r="VZY5" s="551" t="s">
        <v>15717</v>
      </c>
      <c r="VZZ5" s="551" t="s">
        <v>15718</v>
      </c>
      <c r="WAA5" s="551" t="s">
        <v>15719</v>
      </c>
      <c r="WAB5" s="551" t="s">
        <v>15720</v>
      </c>
      <c r="WAC5" s="551" t="s">
        <v>15721</v>
      </c>
      <c r="WAD5" s="551" t="s">
        <v>15722</v>
      </c>
      <c r="WAE5" s="551" t="s">
        <v>15723</v>
      </c>
      <c r="WAF5" s="551" t="s">
        <v>15724</v>
      </c>
      <c r="WAG5" s="551" t="s">
        <v>15725</v>
      </c>
      <c r="WAH5" s="551" t="s">
        <v>15726</v>
      </c>
      <c r="WAI5" s="551" t="s">
        <v>15727</v>
      </c>
      <c r="WAJ5" s="551" t="s">
        <v>15728</v>
      </c>
      <c r="WAK5" s="551" t="s">
        <v>15729</v>
      </c>
      <c r="WAL5" s="551" t="s">
        <v>15730</v>
      </c>
      <c r="WAM5" s="551" t="s">
        <v>15731</v>
      </c>
      <c r="WAN5" s="551" t="s">
        <v>15732</v>
      </c>
      <c r="WAO5" s="551" t="s">
        <v>15733</v>
      </c>
      <c r="WAP5" s="551" t="s">
        <v>15734</v>
      </c>
      <c r="WAQ5" s="551" t="s">
        <v>15735</v>
      </c>
      <c r="WAR5" s="551" t="s">
        <v>15736</v>
      </c>
      <c r="WAS5" s="551" t="s">
        <v>15737</v>
      </c>
      <c r="WAT5" s="551" t="s">
        <v>15738</v>
      </c>
      <c r="WAU5" s="551" t="s">
        <v>15739</v>
      </c>
      <c r="WAV5" s="551" t="s">
        <v>15740</v>
      </c>
      <c r="WAW5" s="551" t="s">
        <v>15741</v>
      </c>
      <c r="WAX5" s="551" t="s">
        <v>15742</v>
      </c>
      <c r="WAY5" s="551" t="s">
        <v>15743</v>
      </c>
      <c r="WAZ5" s="551" t="s">
        <v>15744</v>
      </c>
      <c r="WBA5" s="551" t="s">
        <v>15745</v>
      </c>
      <c r="WBB5" s="551" t="s">
        <v>15746</v>
      </c>
      <c r="WBC5" s="551" t="s">
        <v>15747</v>
      </c>
      <c r="WBD5" s="551" t="s">
        <v>15748</v>
      </c>
      <c r="WBE5" s="551" t="s">
        <v>15749</v>
      </c>
      <c r="WBF5" s="551" t="s">
        <v>15750</v>
      </c>
      <c r="WBG5" s="551" t="s">
        <v>15751</v>
      </c>
      <c r="WBH5" s="551" t="s">
        <v>15752</v>
      </c>
      <c r="WBI5" s="551" t="s">
        <v>15753</v>
      </c>
      <c r="WBJ5" s="551" t="s">
        <v>15754</v>
      </c>
      <c r="WBK5" s="551" t="s">
        <v>15755</v>
      </c>
      <c r="WBL5" s="551" t="s">
        <v>15756</v>
      </c>
      <c r="WBM5" s="551" t="s">
        <v>15757</v>
      </c>
      <c r="WBN5" s="551" t="s">
        <v>15758</v>
      </c>
      <c r="WBO5" s="551" t="s">
        <v>15759</v>
      </c>
      <c r="WBP5" s="551" t="s">
        <v>15760</v>
      </c>
      <c r="WBQ5" s="551" t="s">
        <v>15761</v>
      </c>
      <c r="WBR5" s="551" t="s">
        <v>15762</v>
      </c>
      <c r="WBS5" s="551" t="s">
        <v>15763</v>
      </c>
      <c r="WBT5" s="551" t="s">
        <v>15764</v>
      </c>
      <c r="WBU5" s="551" t="s">
        <v>15765</v>
      </c>
      <c r="WBV5" s="551" t="s">
        <v>15766</v>
      </c>
      <c r="WBW5" s="551" t="s">
        <v>15767</v>
      </c>
      <c r="WBX5" s="551" t="s">
        <v>15768</v>
      </c>
      <c r="WBY5" s="551" t="s">
        <v>15769</v>
      </c>
      <c r="WBZ5" s="551" t="s">
        <v>15770</v>
      </c>
      <c r="WCA5" s="551" t="s">
        <v>15771</v>
      </c>
      <c r="WCB5" s="551" t="s">
        <v>15772</v>
      </c>
      <c r="WCC5" s="551" t="s">
        <v>15773</v>
      </c>
      <c r="WCD5" s="551" t="s">
        <v>15774</v>
      </c>
      <c r="WCE5" s="551" t="s">
        <v>15775</v>
      </c>
      <c r="WCF5" s="551" t="s">
        <v>15776</v>
      </c>
      <c r="WCG5" s="551" t="s">
        <v>15777</v>
      </c>
      <c r="WCH5" s="551" t="s">
        <v>15778</v>
      </c>
      <c r="WCI5" s="551" t="s">
        <v>15779</v>
      </c>
      <c r="WCJ5" s="551" t="s">
        <v>15780</v>
      </c>
      <c r="WCK5" s="551" t="s">
        <v>15781</v>
      </c>
      <c r="WCL5" s="551" t="s">
        <v>15782</v>
      </c>
      <c r="WCM5" s="551" t="s">
        <v>15783</v>
      </c>
      <c r="WCN5" s="551" t="s">
        <v>15784</v>
      </c>
      <c r="WCO5" s="551" t="s">
        <v>15785</v>
      </c>
      <c r="WCP5" s="551" t="s">
        <v>15786</v>
      </c>
      <c r="WCQ5" s="551" t="s">
        <v>15787</v>
      </c>
      <c r="WCR5" s="551" t="s">
        <v>15788</v>
      </c>
      <c r="WCS5" s="551" t="s">
        <v>15789</v>
      </c>
      <c r="WCT5" s="551" t="s">
        <v>15790</v>
      </c>
      <c r="WCU5" s="551" t="s">
        <v>15791</v>
      </c>
      <c r="WCV5" s="551" t="s">
        <v>15792</v>
      </c>
      <c r="WCW5" s="551" t="s">
        <v>15793</v>
      </c>
      <c r="WCX5" s="551" t="s">
        <v>15794</v>
      </c>
      <c r="WCY5" s="551" t="s">
        <v>15795</v>
      </c>
      <c r="WCZ5" s="551" t="s">
        <v>15796</v>
      </c>
      <c r="WDA5" s="551" t="s">
        <v>15797</v>
      </c>
      <c r="WDB5" s="551" t="s">
        <v>15798</v>
      </c>
      <c r="WDC5" s="551" t="s">
        <v>15799</v>
      </c>
      <c r="WDD5" s="551" t="s">
        <v>15800</v>
      </c>
      <c r="WDE5" s="551" t="s">
        <v>15801</v>
      </c>
      <c r="WDF5" s="551" t="s">
        <v>15802</v>
      </c>
      <c r="WDG5" s="551" t="s">
        <v>15803</v>
      </c>
      <c r="WDH5" s="551" t="s">
        <v>15804</v>
      </c>
      <c r="WDI5" s="551" t="s">
        <v>15805</v>
      </c>
      <c r="WDJ5" s="551" t="s">
        <v>15806</v>
      </c>
      <c r="WDK5" s="551" t="s">
        <v>15807</v>
      </c>
      <c r="WDL5" s="551" t="s">
        <v>15808</v>
      </c>
      <c r="WDM5" s="551" t="s">
        <v>15809</v>
      </c>
      <c r="WDN5" s="551" t="s">
        <v>15810</v>
      </c>
      <c r="WDO5" s="551" t="s">
        <v>15811</v>
      </c>
      <c r="WDP5" s="551" t="s">
        <v>15812</v>
      </c>
      <c r="WDQ5" s="551" t="s">
        <v>15813</v>
      </c>
      <c r="WDR5" s="551" t="s">
        <v>15814</v>
      </c>
      <c r="WDS5" s="551" t="s">
        <v>15815</v>
      </c>
      <c r="WDT5" s="551" t="s">
        <v>15816</v>
      </c>
      <c r="WDU5" s="551" t="s">
        <v>15817</v>
      </c>
      <c r="WDV5" s="551" t="s">
        <v>15818</v>
      </c>
      <c r="WDW5" s="551" t="s">
        <v>15819</v>
      </c>
      <c r="WDX5" s="551" t="s">
        <v>15820</v>
      </c>
      <c r="WDY5" s="551" t="s">
        <v>15821</v>
      </c>
      <c r="WDZ5" s="551" t="s">
        <v>15822</v>
      </c>
      <c r="WEA5" s="551" t="s">
        <v>15823</v>
      </c>
      <c r="WEB5" s="551" t="s">
        <v>15824</v>
      </c>
      <c r="WEC5" s="551" t="s">
        <v>15825</v>
      </c>
      <c r="WED5" s="551" t="s">
        <v>15826</v>
      </c>
      <c r="WEE5" s="551" t="s">
        <v>15827</v>
      </c>
      <c r="WEF5" s="551" t="s">
        <v>15828</v>
      </c>
      <c r="WEG5" s="551" t="s">
        <v>15829</v>
      </c>
      <c r="WEH5" s="551" t="s">
        <v>15830</v>
      </c>
      <c r="WEI5" s="551" t="s">
        <v>15831</v>
      </c>
      <c r="WEJ5" s="551" t="s">
        <v>15832</v>
      </c>
      <c r="WEK5" s="551" t="s">
        <v>15833</v>
      </c>
      <c r="WEL5" s="551" t="s">
        <v>15834</v>
      </c>
      <c r="WEM5" s="551" t="s">
        <v>15835</v>
      </c>
      <c r="WEN5" s="551" t="s">
        <v>15836</v>
      </c>
      <c r="WEO5" s="551" t="s">
        <v>15837</v>
      </c>
      <c r="WEP5" s="551" t="s">
        <v>15838</v>
      </c>
      <c r="WEQ5" s="551" t="s">
        <v>15839</v>
      </c>
      <c r="WER5" s="551" t="s">
        <v>15840</v>
      </c>
      <c r="WES5" s="551" t="s">
        <v>15841</v>
      </c>
      <c r="WET5" s="551" t="s">
        <v>15842</v>
      </c>
      <c r="WEU5" s="551" t="s">
        <v>15843</v>
      </c>
      <c r="WEV5" s="551" t="s">
        <v>15844</v>
      </c>
      <c r="WEW5" s="551" t="s">
        <v>15845</v>
      </c>
      <c r="WEX5" s="551" t="s">
        <v>15846</v>
      </c>
      <c r="WEY5" s="551" t="s">
        <v>15847</v>
      </c>
      <c r="WEZ5" s="551" t="s">
        <v>15848</v>
      </c>
      <c r="WFA5" s="551" t="s">
        <v>15849</v>
      </c>
      <c r="WFB5" s="551" t="s">
        <v>15850</v>
      </c>
      <c r="WFC5" s="551" t="s">
        <v>15851</v>
      </c>
      <c r="WFD5" s="551" t="s">
        <v>15852</v>
      </c>
      <c r="WFE5" s="551" t="s">
        <v>15853</v>
      </c>
      <c r="WFF5" s="551" t="s">
        <v>15854</v>
      </c>
      <c r="WFG5" s="551" t="s">
        <v>15855</v>
      </c>
      <c r="WFH5" s="551" t="s">
        <v>15856</v>
      </c>
      <c r="WFI5" s="551" t="s">
        <v>15857</v>
      </c>
      <c r="WFJ5" s="551" t="s">
        <v>15858</v>
      </c>
      <c r="WFK5" s="551" t="s">
        <v>15859</v>
      </c>
      <c r="WFL5" s="551" t="s">
        <v>15860</v>
      </c>
      <c r="WFM5" s="551" t="s">
        <v>15861</v>
      </c>
      <c r="WFN5" s="551" t="s">
        <v>15862</v>
      </c>
      <c r="WFO5" s="551" t="s">
        <v>15863</v>
      </c>
      <c r="WFP5" s="551" t="s">
        <v>15864</v>
      </c>
      <c r="WFQ5" s="551" t="s">
        <v>15865</v>
      </c>
      <c r="WFR5" s="551" t="s">
        <v>15866</v>
      </c>
      <c r="WFS5" s="551" t="s">
        <v>15867</v>
      </c>
      <c r="WFT5" s="551" t="s">
        <v>15868</v>
      </c>
      <c r="WFU5" s="551" t="s">
        <v>15869</v>
      </c>
      <c r="WFV5" s="551" t="s">
        <v>15870</v>
      </c>
      <c r="WFW5" s="551" t="s">
        <v>15871</v>
      </c>
      <c r="WFX5" s="551" t="s">
        <v>15872</v>
      </c>
      <c r="WFY5" s="551" t="s">
        <v>15873</v>
      </c>
      <c r="WFZ5" s="551" t="s">
        <v>15874</v>
      </c>
      <c r="WGA5" s="551" t="s">
        <v>15875</v>
      </c>
      <c r="WGB5" s="551" t="s">
        <v>15876</v>
      </c>
      <c r="WGC5" s="551" t="s">
        <v>15877</v>
      </c>
      <c r="WGD5" s="551" t="s">
        <v>15878</v>
      </c>
      <c r="WGE5" s="551" t="s">
        <v>15879</v>
      </c>
      <c r="WGF5" s="551" t="s">
        <v>15880</v>
      </c>
      <c r="WGG5" s="551" t="s">
        <v>15881</v>
      </c>
      <c r="WGH5" s="551" t="s">
        <v>15882</v>
      </c>
      <c r="WGI5" s="551" t="s">
        <v>15883</v>
      </c>
      <c r="WGJ5" s="551" t="s">
        <v>15884</v>
      </c>
      <c r="WGK5" s="551" t="s">
        <v>15885</v>
      </c>
      <c r="WGL5" s="551" t="s">
        <v>15886</v>
      </c>
      <c r="WGM5" s="551" t="s">
        <v>15887</v>
      </c>
      <c r="WGN5" s="551" t="s">
        <v>15888</v>
      </c>
      <c r="WGO5" s="551" t="s">
        <v>15889</v>
      </c>
      <c r="WGP5" s="551" t="s">
        <v>15890</v>
      </c>
      <c r="WGQ5" s="551" t="s">
        <v>15891</v>
      </c>
      <c r="WGR5" s="551" t="s">
        <v>15892</v>
      </c>
      <c r="WGS5" s="551" t="s">
        <v>15893</v>
      </c>
      <c r="WGT5" s="551" t="s">
        <v>15894</v>
      </c>
      <c r="WGU5" s="551" t="s">
        <v>15895</v>
      </c>
      <c r="WGV5" s="551" t="s">
        <v>15896</v>
      </c>
      <c r="WGW5" s="551" t="s">
        <v>15897</v>
      </c>
      <c r="WGX5" s="551" t="s">
        <v>15898</v>
      </c>
      <c r="WGY5" s="551" t="s">
        <v>15899</v>
      </c>
      <c r="WGZ5" s="551" t="s">
        <v>15900</v>
      </c>
      <c r="WHA5" s="551" t="s">
        <v>15901</v>
      </c>
      <c r="WHB5" s="551" t="s">
        <v>15902</v>
      </c>
      <c r="WHC5" s="551" t="s">
        <v>15903</v>
      </c>
      <c r="WHD5" s="551" t="s">
        <v>15904</v>
      </c>
      <c r="WHE5" s="551" t="s">
        <v>15905</v>
      </c>
      <c r="WHF5" s="551" t="s">
        <v>15906</v>
      </c>
      <c r="WHG5" s="551" t="s">
        <v>15907</v>
      </c>
      <c r="WHH5" s="551" t="s">
        <v>15908</v>
      </c>
      <c r="WHI5" s="551" t="s">
        <v>15909</v>
      </c>
      <c r="WHJ5" s="551" t="s">
        <v>15910</v>
      </c>
      <c r="WHK5" s="551" t="s">
        <v>15911</v>
      </c>
      <c r="WHL5" s="551" t="s">
        <v>15912</v>
      </c>
      <c r="WHM5" s="551" t="s">
        <v>15913</v>
      </c>
      <c r="WHN5" s="551" t="s">
        <v>15914</v>
      </c>
      <c r="WHO5" s="551" t="s">
        <v>15915</v>
      </c>
      <c r="WHP5" s="551" t="s">
        <v>15916</v>
      </c>
      <c r="WHQ5" s="551" t="s">
        <v>15917</v>
      </c>
      <c r="WHR5" s="551" t="s">
        <v>15918</v>
      </c>
      <c r="WHS5" s="551" t="s">
        <v>15919</v>
      </c>
      <c r="WHT5" s="551" t="s">
        <v>15920</v>
      </c>
      <c r="WHU5" s="551" t="s">
        <v>15921</v>
      </c>
      <c r="WHV5" s="551" t="s">
        <v>15922</v>
      </c>
      <c r="WHW5" s="551" t="s">
        <v>15923</v>
      </c>
      <c r="WHX5" s="551" t="s">
        <v>15924</v>
      </c>
      <c r="WHY5" s="551" t="s">
        <v>15925</v>
      </c>
      <c r="WHZ5" s="551" t="s">
        <v>15926</v>
      </c>
      <c r="WIA5" s="551" t="s">
        <v>15927</v>
      </c>
      <c r="WIB5" s="551" t="s">
        <v>15928</v>
      </c>
      <c r="WIC5" s="551" t="s">
        <v>15929</v>
      </c>
      <c r="WID5" s="551" t="s">
        <v>15930</v>
      </c>
      <c r="WIE5" s="551" t="s">
        <v>15931</v>
      </c>
      <c r="WIF5" s="551" t="s">
        <v>15932</v>
      </c>
      <c r="WIG5" s="551" t="s">
        <v>15933</v>
      </c>
      <c r="WIH5" s="551" t="s">
        <v>15934</v>
      </c>
      <c r="WII5" s="551" t="s">
        <v>15935</v>
      </c>
      <c r="WIJ5" s="551" t="s">
        <v>15936</v>
      </c>
      <c r="WIK5" s="551" t="s">
        <v>15937</v>
      </c>
      <c r="WIL5" s="551" t="s">
        <v>15938</v>
      </c>
      <c r="WIM5" s="551" t="s">
        <v>15939</v>
      </c>
      <c r="WIN5" s="551" t="s">
        <v>15940</v>
      </c>
      <c r="WIO5" s="551" t="s">
        <v>15941</v>
      </c>
      <c r="WIP5" s="551" t="s">
        <v>15942</v>
      </c>
      <c r="WIQ5" s="551" t="s">
        <v>15943</v>
      </c>
      <c r="WIR5" s="551" t="s">
        <v>15944</v>
      </c>
      <c r="WIS5" s="551" t="s">
        <v>15945</v>
      </c>
      <c r="WIT5" s="551" t="s">
        <v>15946</v>
      </c>
      <c r="WIU5" s="551" t="s">
        <v>15947</v>
      </c>
      <c r="WIV5" s="551" t="s">
        <v>15948</v>
      </c>
      <c r="WIW5" s="551" t="s">
        <v>15949</v>
      </c>
      <c r="WIX5" s="551" t="s">
        <v>15950</v>
      </c>
      <c r="WIY5" s="551" t="s">
        <v>15951</v>
      </c>
      <c r="WIZ5" s="551" t="s">
        <v>15952</v>
      </c>
      <c r="WJA5" s="551" t="s">
        <v>15953</v>
      </c>
      <c r="WJB5" s="551" t="s">
        <v>15954</v>
      </c>
      <c r="WJC5" s="551" t="s">
        <v>15955</v>
      </c>
      <c r="WJD5" s="551" t="s">
        <v>15956</v>
      </c>
      <c r="WJE5" s="551" t="s">
        <v>15957</v>
      </c>
      <c r="WJF5" s="551" t="s">
        <v>15958</v>
      </c>
      <c r="WJG5" s="551" t="s">
        <v>15959</v>
      </c>
      <c r="WJH5" s="551" t="s">
        <v>15960</v>
      </c>
      <c r="WJI5" s="551" t="s">
        <v>15961</v>
      </c>
      <c r="WJJ5" s="551" t="s">
        <v>15962</v>
      </c>
      <c r="WJK5" s="551" t="s">
        <v>15963</v>
      </c>
      <c r="WJL5" s="551" t="s">
        <v>15964</v>
      </c>
      <c r="WJM5" s="551" t="s">
        <v>15965</v>
      </c>
      <c r="WJN5" s="551" t="s">
        <v>15966</v>
      </c>
      <c r="WJO5" s="551" t="s">
        <v>15967</v>
      </c>
      <c r="WJP5" s="551" t="s">
        <v>15968</v>
      </c>
      <c r="WJQ5" s="551" t="s">
        <v>15969</v>
      </c>
      <c r="WJR5" s="551" t="s">
        <v>15970</v>
      </c>
      <c r="WJS5" s="551" t="s">
        <v>15971</v>
      </c>
      <c r="WJT5" s="551" t="s">
        <v>15972</v>
      </c>
      <c r="WJU5" s="551" t="s">
        <v>15973</v>
      </c>
      <c r="WJV5" s="551" t="s">
        <v>15974</v>
      </c>
      <c r="WJW5" s="551" t="s">
        <v>15975</v>
      </c>
      <c r="WJX5" s="551" t="s">
        <v>15976</v>
      </c>
      <c r="WJY5" s="551" t="s">
        <v>15977</v>
      </c>
      <c r="WJZ5" s="551" t="s">
        <v>15978</v>
      </c>
      <c r="WKA5" s="551" t="s">
        <v>15979</v>
      </c>
      <c r="WKB5" s="551" t="s">
        <v>15980</v>
      </c>
      <c r="WKC5" s="551" t="s">
        <v>15981</v>
      </c>
      <c r="WKD5" s="551" t="s">
        <v>15982</v>
      </c>
      <c r="WKE5" s="551" t="s">
        <v>15983</v>
      </c>
      <c r="WKF5" s="551" t="s">
        <v>15984</v>
      </c>
      <c r="WKG5" s="551" t="s">
        <v>15985</v>
      </c>
      <c r="WKH5" s="551" t="s">
        <v>15986</v>
      </c>
      <c r="WKI5" s="551" t="s">
        <v>15987</v>
      </c>
      <c r="WKJ5" s="551" t="s">
        <v>15988</v>
      </c>
      <c r="WKK5" s="551" t="s">
        <v>15989</v>
      </c>
      <c r="WKL5" s="551" t="s">
        <v>15990</v>
      </c>
      <c r="WKM5" s="551" t="s">
        <v>15991</v>
      </c>
      <c r="WKN5" s="551" t="s">
        <v>15992</v>
      </c>
      <c r="WKO5" s="551" t="s">
        <v>15993</v>
      </c>
      <c r="WKP5" s="551" t="s">
        <v>15994</v>
      </c>
      <c r="WKQ5" s="551" t="s">
        <v>15995</v>
      </c>
      <c r="WKR5" s="551" t="s">
        <v>15996</v>
      </c>
      <c r="WKS5" s="551" t="s">
        <v>15997</v>
      </c>
      <c r="WKT5" s="551" t="s">
        <v>15998</v>
      </c>
      <c r="WKU5" s="551" t="s">
        <v>15999</v>
      </c>
      <c r="WKV5" s="551" t="s">
        <v>16000</v>
      </c>
      <c r="WKW5" s="551" t="s">
        <v>16001</v>
      </c>
      <c r="WKX5" s="551" t="s">
        <v>16002</v>
      </c>
      <c r="WKY5" s="551" t="s">
        <v>16003</v>
      </c>
      <c r="WKZ5" s="551" t="s">
        <v>16004</v>
      </c>
      <c r="WLA5" s="551" t="s">
        <v>16005</v>
      </c>
      <c r="WLB5" s="551" t="s">
        <v>16006</v>
      </c>
      <c r="WLC5" s="551" t="s">
        <v>16007</v>
      </c>
      <c r="WLD5" s="551" t="s">
        <v>16008</v>
      </c>
      <c r="WLE5" s="551" t="s">
        <v>16009</v>
      </c>
      <c r="WLF5" s="551" t="s">
        <v>16010</v>
      </c>
      <c r="WLG5" s="551" t="s">
        <v>16011</v>
      </c>
      <c r="WLH5" s="551" t="s">
        <v>16012</v>
      </c>
      <c r="WLI5" s="551" t="s">
        <v>16013</v>
      </c>
      <c r="WLJ5" s="551" t="s">
        <v>16014</v>
      </c>
      <c r="WLK5" s="551" t="s">
        <v>16015</v>
      </c>
      <c r="WLL5" s="551" t="s">
        <v>16016</v>
      </c>
      <c r="WLM5" s="551" t="s">
        <v>16017</v>
      </c>
      <c r="WLN5" s="551" t="s">
        <v>16018</v>
      </c>
      <c r="WLO5" s="551" t="s">
        <v>16019</v>
      </c>
      <c r="WLP5" s="551" t="s">
        <v>16020</v>
      </c>
      <c r="WLQ5" s="551" t="s">
        <v>16021</v>
      </c>
      <c r="WLR5" s="551" t="s">
        <v>16022</v>
      </c>
      <c r="WLS5" s="551" t="s">
        <v>16023</v>
      </c>
      <c r="WLT5" s="551" t="s">
        <v>16024</v>
      </c>
      <c r="WLU5" s="551" t="s">
        <v>16025</v>
      </c>
      <c r="WLV5" s="551" t="s">
        <v>16026</v>
      </c>
      <c r="WLW5" s="551" t="s">
        <v>16027</v>
      </c>
      <c r="WLX5" s="551" t="s">
        <v>16028</v>
      </c>
      <c r="WLY5" s="551" t="s">
        <v>16029</v>
      </c>
      <c r="WLZ5" s="551" t="s">
        <v>16030</v>
      </c>
      <c r="WMA5" s="551" t="s">
        <v>16031</v>
      </c>
      <c r="WMB5" s="551" t="s">
        <v>16032</v>
      </c>
      <c r="WMC5" s="551" t="s">
        <v>16033</v>
      </c>
      <c r="WMD5" s="551" t="s">
        <v>16034</v>
      </c>
      <c r="WME5" s="551" t="s">
        <v>16035</v>
      </c>
      <c r="WMF5" s="551" t="s">
        <v>16036</v>
      </c>
      <c r="WMG5" s="551" t="s">
        <v>16037</v>
      </c>
      <c r="WMH5" s="551" t="s">
        <v>16038</v>
      </c>
      <c r="WMI5" s="551" t="s">
        <v>16039</v>
      </c>
      <c r="WMJ5" s="551" t="s">
        <v>16040</v>
      </c>
      <c r="WMK5" s="551" t="s">
        <v>16041</v>
      </c>
      <c r="WML5" s="551" t="s">
        <v>16042</v>
      </c>
      <c r="WMM5" s="551" t="s">
        <v>16043</v>
      </c>
      <c r="WMN5" s="551" t="s">
        <v>16044</v>
      </c>
      <c r="WMO5" s="551" t="s">
        <v>16045</v>
      </c>
      <c r="WMP5" s="551" t="s">
        <v>16046</v>
      </c>
      <c r="WMQ5" s="551" t="s">
        <v>16047</v>
      </c>
      <c r="WMR5" s="551" t="s">
        <v>16048</v>
      </c>
      <c r="WMS5" s="551" t="s">
        <v>16049</v>
      </c>
      <c r="WMT5" s="551" t="s">
        <v>16050</v>
      </c>
      <c r="WMU5" s="551" t="s">
        <v>16051</v>
      </c>
      <c r="WMV5" s="551" t="s">
        <v>16052</v>
      </c>
      <c r="WMW5" s="551" t="s">
        <v>16053</v>
      </c>
      <c r="WMX5" s="551" t="s">
        <v>16054</v>
      </c>
      <c r="WMY5" s="551" t="s">
        <v>16055</v>
      </c>
      <c r="WMZ5" s="551" t="s">
        <v>16056</v>
      </c>
      <c r="WNA5" s="551" t="s">
        <v>16057</v>
      </c>
      <c r="WNB5" s="551" t="s">
        <v>16058</v>
      </c>
      <c r="WNC5" s="551" t="s">
        <v>16059</v>
      </c>
      <c r="WND5" s="551" t="s">
        <v>16060</v>
      </c>
      <c r="WNE5" s="551" t="s">
        <v>16061</v>
      </c>
      <c r="WNF5" s="551" t="s">
        <v>16062</v>
      </c>
      <c r="WNG5" s="551" t="s">
        <v>16063</v>
      </c>
      <c r="WNH5" s="551" t="s">
        <v>16064</v>
      </c>
      <c r="WNI5" s="551" t="s">
        <v>16065</v>
      </c>
      <c r="WNJ5" s="551" t="s">
        <v>16066</v>
      </c>
      <c r="WNK5" s="551" t="s">
        <v>16067</v>
      </c>
      <c r="WNL5" s="551" t="s">
        <v>16068</v>
      </c>
      <c r="WNM5" s="551" t="s">
        <v>16069</v>
      </c>
      <c r="WNN5" s="551" t="s">
        <v>16070</v>
      </c>
      <c r="WNO5" s="551" t="s">
        <v>16071</v>
      </c>
      <c r="WNP5" s="551" t="s">
        <v>16072</v>
      </c>
      <c r="WNQ5" s="551" t="s">
        <v>16073</v>
      </c>
      <c r="WNR5" s="551" t="s">
        <v>16074</v>
      </c>
      <c r="WNS5" s="551" t="s">
        <v>16075</v>
      </c>
      <c r="WNT5" s="551" t="s">
        <v>16076</v>
      </c>
      <c r="WNU5" s="551" t="s">
        <v>16077</v>
      </c>
      <c r="WNV5" s="551" t="s">
        <v>16078</v>
      </c>
      <c r="WNW5" s="551" t="s">
        <v>16079</v>
      </c>
      <c r="WNX5" s="551" t="s">
        <v>16080</v>
      </c>
      <c r="WNY5" s="551" t="s">
        <v>16081</v>
      </c>
      <c r="WNZ5" s="551" t="s">
        <v>16082</v>
      </c>
      <c r="WOA5" s="551" t="s">
        <v>16083</v>
      </c>
      <c r="WOB5" s="551" t="s">
        <v>16084</v>
      </c>
      <c r="WOC5" s="551" t="s">
        <v>16085</v>
      </c>
      <c r="WOD5" s="551" t="s">
        <v>16086</v>
      </c>
      <c r="WOE5" s="551" t="s">
        <v>16087</v>
      </c>
      <c r="WOF5" s="551" t="s">
        <v>16088</v>
      </c>
      <c r="WOG5" s="551" t="s">
        <v>16089</v>
      </c>
      <c r="WOH5" s="551" t="s">
        <v>16090</v>
      </c>
      <c r="WOI5" s="551" t="s">
        <v>16091</v>
      </c>
      <c r="WOJ5" s="551" t="s">
        <v>16092</v>
      </c>
      <c r="WOK5" s="551" t="s">
        <v>16093</v>
      </c>
      <c r="WOL5" s="551" t="s">
        <v>16094</v>
      </c>
      <c r="WOM5" s="551" t="s">
        <v>16095</v>
      </c>
      <c r="WON5" s="551" t="s">
        <v>16096</v>
      </c>
      <c r="WOO5" s="551" t="s">
        <v>16097</v>
      </c>
      <c r="WOP5" s="551" t="s">
        <v>16098</v>
      </c>
      <c r="WOQ5" s="551" t="s">
        <v>16099</v>
      </c>
      <c r="WOR5" s="551" t="s">
        <v>16100</v>
      </c>
      <c r="WOS5" s="551" t="s">
        <v>16101</v>
      </c>
      <c r="WOT5" s="551" t="s">
        <v>16102</v>
      </c>
      <c r="WOU5" s="551" t="s">
        <v>16103</v>
      </c>
      <c r="WOV5" s="551" t="s">
        <v>16104</v>
      </c>
      <c r="WOW5" s="551" t="s">
        <v>16105</v>
      </c>
      <c r="WOX5" s="551" t="s">
        <v>16106</v>
      </c>
      <c r="WOY5" s="551" t="s">
        <v>16107</v>
      </c>
      <c r="WOZ5" s="551" t="s">
        <v>16108</v>
      </c>
      <c r="WPA5" s="551" t="s">
        <v>16109</v>
      </c>
      <c r="WPB5" s="551" t="s">
        <v>16110</v>
      </c>
      <c r="WPC5" s="551" t="s">
        <v>16111</v>
      </c>
      <c r="WPD5" s="551" t="s">
        <v>16112</v>
      </c>
      <c r="WPE5" s="551" t="s">
        <v>16113</v>
      </c>
      <c r="WPF5" s="551" t="s">
        <v>16114</v>
      </c>
      <c r="WPG5" s="551" t="s">
        <v>16115</v>
      </c>
      <c r="WPH5" s="551" t="s">
        <v>16116</v>
      </c>
      <c r="WPI5" s="551" t="s">
        <v>16117</v>
      </c>
      <c r="WPJ5" s="551" t="s">
        <v>16118</v>
      </c>
      <c r="WPK5" s="551" t="s">
        <v>16119</v>
      </c>
      <c r="WPL5" s="551" t="s">
        <v>16120</v>
      </c>
      <c r="WPM5" s="551" t="s">
        <v>16121</v>
      </c>
      <c r="WPN5" s="551" t="s">
        <v>16122</v>
      </c>
      <c r="WPO5" s="551" t="s">
        <v>16123</v>
      </c>
      <c r="WPP5" s="551" t="s">
        <v>16124</v>
      </c>
      <c r="WPQ5" s="551" t="s">
        <v>16125</v>
      </c>
      <c r="WPR5" s="551" t="s">
        <v>16126</v>
      </c>
      <c r="WPS5" s="551" t="s">
        <v>16127</v>
      </c>
      <c r="WPT5" s="551" t="s">
        <v>16128</v>
      </c>
      <c r="WPU5" s="551" t="s">
        <v>16129</v>
      </c>
      <c r="WPV5" s="551" t="s">
        <v>16130</v>
      </c>
      <c r="WPW5" s="551" t="s">
        <v>16131</v>
      </c>
      <c r="WPX5" s="551" t="s">
        <v>16132</v>
      </c>
      <c r="WPY5" s="551" t="s">
        <v>16133</v>
      </c>
      <c r="WPZ5" s="551" t="s">
        <v>16134</v>
      </c>
      <c r="WQA5" s="551" t="s">
        <v>16135</v>
      </c>
      <c r="WQB5" s="551" t="s">
        <v>16136</v>
      </c>
      <c r="WQC5" s="551" t="s">
        <v>16137</v>
      </c>
      <c r="WQD5" s="551" t="s">
        <v>16138</v>
      </c>
      <c r="WQE5" s="551" t="s">
        <v>16139</v>
      </c>
      <c r="WQF5" s="551" t="s">
        <v>16140</v>
      </c>
      <c r="WQG5" s="551" t="s">
        <v>16141</v>
      </c>
      <c r="WQH5" s="551" t="s">
        <v>16142</v>
      </c>
      <c r="WQI5" s="551" t="s">
        <v>16143</v>
      </c>
      <c r="WQJ5" s="551" t="s">
        <v>16144</v>
      </c>
      <c r="WQK5" s="551" t="s">
        <v>16145</v>
      </c>
      <c r="WQL5" s="551" t="s">
        <v>16146</v>
      </c>
      <c r="WQM5" s="551" t="s">
        <v>16147</v>
      </c>
      <c r="WQN5" s="551" t="s">
        <v>16148</v>
      </c>
      <c r="WQO5" s="551" t="s">
        <v>16149</v>
      </c>
      <c r="WQP5" s="551" t="s">
        <v>16150</v>
      </c>
      <c r="WQQ5" s="551" t="s">
        <v>16151</v>
      </c>
      <c r="WQR5" s="551" t="s">
        <v>16152</v>
      </c>
      <c r="WQS5" s="551" t="s">
        <v>16153</v>
      </c>
      <c r="WQT5" s="551" t="s">
        <v>16154</v>
      </c>
      <c r="WQU5" s="551" t="s">
        <v>16155</v>
      </c>
      <c r="WQV5" s="551" t="s">
        <v>16156</v>
      </c>
      <c r="WQW5" s="551" t="s">
        <v>16157</v>
      </c>
      <c r="WQX5" s="551" t="s">
        <v>16158</v>
      </c>
      <c r="WQY5" s="551" t="s">
        <v>16159</v>
      </c>
      <c r="WQZ5" s="551" t="s">
        <v>16160</v>
      </c>
      <c r="WRA5" s="551" t="s">
        <v>16161</v>
      </c>
      <c r="WRB5" s="551" t="s">
        <v>16162</v>
      </c>
      <c r="WRC5" s="551" t="s">
        <v>16163</v>
      </c>
      <c r="WRD5" s="551" t="s">
        <v>16164</v>
      </c>
      <c r="WRE5" s="551" t="s">
        <v>16165</v>
      </c>
      <c r="WRF5" s="551" t="s">
        <v>16166</v>
      </c>
      <c r="WRG5" s="551" t="s">
        <v>16167</v>
      </c>
      <c r="WRH5" s="551" t="s">
        <v>16168</v>
      </c>
      <c r="WRI5" s="551" t="s">
        <v>16169</v>
      </c>
      <c r="WRJ5" s="551" t="s">
        <v>16170</v>
      </c>
      <c r="WRK5" s="551" t="s">
        <v>16171</v>
      </c>
      <c r="WRL5" s="551" t="s">
        <v>16172</v>
      </c>
      <c r="WRM5" s="551" t="s">
        <v>16173</v>
      </c>
      <c r="WRN5" s="551" t="s">
        <v>16174</v>
      </c>
      <c r="WRO5" s="551" t="s">
        <v>16175</v>
      </c>
      <c r="WRP5" s="551" t="s">
        <v>16176</v>
      </c>
      <c r="WRQ5" s="551" t="s">
        <v>16177</v>
      </c>
      <c r="WRR5" s="551" t="s">
        <v>16178</v>
      </c>
      <c r="WRS5" s="551" t="s">
        <v>16179</v>
      </c>
      <c r="WRT5" s="551" t="s">
        <v>16180</v>
      </c>
      <c r="WRU5" s="551" t="s">
        <v>16181</v>
      </c>
      <c r="WRV5" s="551" t="s">
        <v>16182</v>
      </c>
      <c r="WRW5" s="551" t="s">
        <v>16183</v>
      </c>
      <c r="WRX5" s="551" t="s">
        <v>16184</v>
      </c>
      <c r="WRY5" s="551" t="s">
        <v>16185</v>
      </c>
      <c r="WRZ5" s="551" t="s">
        <v>16186</v>
      </c>
      <c r="WSA5" s="551" t="s">
        <v>16187</v>
      </c>
      <c r="WSB5" s="551" t="s">
        <v>16188</v>
      </c>
      <c r="WSC5" s="551" t="s">
        <v>16189</v>
      </c>
      <c r="WSD5" s="551" t="s">
        <v>16190</v>
      </c>
      <c r="WSE5" s="551" t="s">
        <v>16191</v>
      </c>
      <c r="WSF5" s="551" t="s">
        <v>16192</v>
      </c>
      <c r="WSG5" s="551" t="s">
        <v>16193</v>
      </c>
      <c r="WSH5" s="551" t="s">
        <v>16194</v>
      </c>
      <c r="WSI5" s="551" t="s">
        <v>16195</v>
      </c>
      <c r="WSJ5" s="551" t="s">
        <v>16196</v>
      </c>
      <c r="WSK5" s="551" t="s">
        <v>16197</v>
      </c>
      <c r="WSL5" s="551" t="s">
        <v>16198</v>
      </c>
      <c r="WSM5" s="551" t="s">
        <v>16199</v>
      </c>
      <c r="WSN5" s="551" t="s">
        <v>16200</v>
      </c>
      <c r="WSO5" s="551" t="s">
        <v>16201</v>
      </c>
      <c r="WSP5" s="551" t="s">
        <v>16202</v>
      </c>
      <c r="WSQ5" s="551" t="s">
        <v>16203</v>
      </c>
      <c r="WSR5" s="551" t="s">
        <v>16204</v>
      </c>
      <c r="WSS5" s="551" t="s">
        <v>16205</v>
      </c>
      <c r="WST5" s="551" t="s">
        <v>16206</v>
      </c>
      <c r="WSU5" s="551" t="s">
        <v>16207</v>
      </c>
      <c r="WSV5" s="551" t="s">
        <v>16208</v>
      </c>
      <c r="WSW5" s="551" t="s">
        <v>16209</v>
      </c>
      <c r="WSX5" s="551" t="s">
        <v>16210</v>
      </c>
      <c r="WSY5" s="551" t="s">
        <v>16211</v>
      </c>
      <c r="WSZ5" s="551" t="s">
        <v>16212</v>
      </c>
      <c r="WTA5" s="551" t="s">
        <v>16213</v>
      </c>
      <c r="WTB5" s="551" t="s">
        <v>16214</v>
      </c>
      <c r="WTC5" s="551" t="s">
        <v>16215</v>
      </c>
      <c r="WTD5" s="551" t="s">
        <v>16216</v>
      </c>
      <c r="WTE5" s="551" t="s">
        <v>16217</v>
      </c>
      <c r="WTF5" s="551" t="s">
        <v>16218</v>
      </c>
      <c r="WTG5" s="551" t="s">
        <v>16219</v>
      </c>
      <c r="WTH5" s="551" t="s">
        <v>16220</v>
      </c>
      <c r="WTI5" s="551" t="s">
        <v>16221</v>
      </c>
      <c r="WTJ5" s="551" t="s">
        <v>16222</v>
      </c>
      <c r="WTK5" s="551" t="s">
        <v>16223</v>
      </c>
      <c r="WTL5" s="551" t="s">
        <v>16224</v>
      </c>
      <c r="WTM5" s="551" t="s">
        <v>16225</v>
      </c>
      <c r="WTN5" s="551" t="s">
        <v>16226</v>
      </c>
      <c r="WTO5" s="551" t="s">
        <v>16227</v>
      </c>
      <c r="WTP5" s="551" t="s">
        <v>16228</v>
      </c>
      <c r="WTQ5" s="551" t="s">
        <v>16229</v>
      </c>
      <c r="WTR5" s="551" t="s">
        <v>16230</v>
      </c>
      <c r="WTS5" s="551" t="s">
        <v>16231</v>
      </c>
      <c r="WTT5" s="551" t="s">
        <v>16232</v>
      </c>
      <c r="WTU5" s="551" t="s">
        <v>16233</v>
      </c>
      <c r="WTV5" s="551" t="s">
        <v>16234</v>
      </c>
      <c r="WTW5" s="551" t="s">
        <v>16235</v>
      </c>
      <c r="WTX5" s="551" t="s">
        <v>16236</v>
      </c>
      <c r="WTY5" s="551" t="s">
        <v>16237</v>
      </c>
      <c r="WTZ5" s="551" t="s">
        <v>16238</v>
      </c>
      <c r="WUA5" s="551" t="s">
        <v>16239</v>
      </c>
      <c r="WUB5" s="551" t="s">
        <v>16240</v>
      </c>
      <c r="WUC5" s="551" t="s">
        <v>16241</v>
      </c>
      <c r="WUD5" s="551" t="s">
        <v>16242</v>
      </c>
      <c r="WUE5" s="551" t="s">
        <v>16243</v>
      </c>
      <c r="WUF5" s="551" t="s">
        <v>16244</v>
      </c>
      <c r="WUG5" s="551" t="s">
        <v>16245</v>
      </c>
      <c r="WUH5" s="551" t="s">
        <v>16246</v>
      </c>
      <c r="WUI5" s="551" t="s">
        <v>16247</v>
      </c>
      <c r="WUJ5" s="551" t="s">
        <v>16248</v>
      </c>
      <c r="WUK5" s="551" t="s">
        <v>16249</v>
      </c>
      <c r="WUL5" s="551" t="s">
        <v>16250</v>
      </c>
      <c r="WUM5" s="551" t="s">
        <v>16251</v>
      </c>
      <c r="WUN5" s="551" t="s">
        <v>16252</v>
      </c>
      <c r="WUO5" s="551" t="s">
        <v>16253</v>
      </c>
      <c r="WUP5" s="551" t="s">
        <v>16254</v>
      </c>
      <c r="WUQ5" s="551" t="s">
        <v>16255</v>
      </c>
      <c r="WUR5" s="551" t="s">
        <v>16256</v>
      </c>
      <c r="WUS5" s="551" t="s">
        <v>16257</v>
      </c>
      <c r="WUT5" s="551" t="s">
        <v>16258</v>
      </c>
      <c r="WUU5" s="551" t="s">
        <v>16259</v>
      </c>
      <c r="WUV5" s="551" t="s">
        <v>16260</v>
      </c>
      <c r="WUW5" s="551" t="s">
        <v>16261</v>
      </c>
      <c r="WUX5" s="551" t="s">
        <v>16262</v>
      </c>
      <c r="WUY5" s="551" t="s">
        <v>16263</v>
      </c>
      <c r="WUZ5" s="551" t="s">
        <v>16264</v>
      </c>
      <c r="WVA5" s="551" t="s">
        <v>16265</v>
      </c>
      <c r="WVB5" s="551" t="s">
        <v>16266</v>
      </c>
      <c r="WVC5" s="551" t="s">
        <v>16267</v>
      </c>
      <c r="WVD5" s="551" t="s">
        <v>16268</v>
      </c>
      <c r="WVE5" s="551" t="s">
        <v>16269</v>
      </c>
      <c r="WVF5" s="551" t="s">
        <v>16270</v>
      </c>
      <c r="WVG5" s="551" t="s">
        <v>16271</v>
      </c>
      <c r="WVH5" s="551" t="s">
        <v>16272</v>
      </c>
      <c r="WVI5" s="551" t="s">
        <v>16273</v>
      </c>
      <c r="WVJ5" s="551" t="s">
        <v>16274</v>
      </c>
      <c r="WVK5" s="551" t="s">
        <v>16275</v>
      </c>
      <c r="WVL5" s="551" t="s">
        <v>16276</v>
      </c>
      <c r="WVM5" s="551" t="s">
        <v>16277</v>
      </c>
      <c r="WVN5" s="551" t="s">
        <v>16278</v>
      </c>
      <c r="WVO5" s="551" t="s">
        <v>16279</v>
      </c>
      <c r="WVP5" s="551" t="s">
        <v>16280</v>
      </c>
      <c r="WVQ5" s="551" t="s">
        <v>16281</v>
      </c>
      <c r="WVR5" s="551" t="s">
        <v>16282</v>
      </c>
      <c r="WVS5" s="551" t="s">
        <v>16283</v>
      </c>
      <c r="WVT5" s="551" t="s">
        <v>16284</v>
      </c>
      <c r="WVU5" s="551" t="s">
        <v>16285</v>
      </c>
      <c r="WVV5" s="551" t="s">
        <v>16286</v>
      </c>
      <c r="WVW5" s="551" t="s">
        <v>16287</v>
      </c>
      <c r="WVX5" s="551" t="s">
        <v>16288</v>
      </c>
      <c r="WVY5" s="551" t="s">
        <v>16289</v>
      </c>
      <c r="WVZ5" s="551" t="s">
        <v>16290</v>
      </c>
      <c r="WWA5" s="551" t="s">
        <v>16291</v>
      </c>
      <c r="WWB5" s="551" t="s">
        <v>16292</v>
      </c>
      <c r="WWC5" s="551" t="s">
        <v>16293</v>
      </c>
      <c r="WWD5" s="551" t="s">
        <v>16294</v>
      </c>
      <c r="WWE5" s="551" t="s">
        <v>16295</v>
      </c>
      <c r="WWF5" s="551" t="s">
        <v>16296</v>
      </c>
      <c r="WWG5" s="551" t="s">
        <v>16297</v>
      </c>
      <c r="WWH5" s="551" t="s">
        <v>16298</v>
      </c>
      <c r="WWI5" s="551" t="s">
        <v>16299</v>
      </c>
      <c r="WWJ5" s="551" t="s">
        <v>16300</v>
      </c>
      <c r="WWK5" s="551" t="s">
        <v>16301</v>
      </c>
      <c r="WWL5" s="551" t="s">
        <v>16302</v>
      </c>
      <c r="WWM5" s="551" t="s">
        <v>16303</v>
      </c>
      <c r="WWN5" s="551" t="s">
        <v>16304</v>
      </c>
      <c r="WWO5" s="551" t="s">
        <v>16305</v>
      </c>
      <c r="WWP5" s="551" t="s">
        <v>16306</v>
      </c>
      <c r="WWQ5" s="551" t="s">
        <v>16307</v>
      </c>
      <c r="WWR5" s="551" t="s">
        <v>16308</v>
      </c>
      <c r="WWS5" s="551" t="s">
        <v>16309</v>
      </c>
      <c r="WWT5" s="551" t="s">
        <v>16310</v>
      </c>
      <c r="WWU5" s="551" t="s">
        <v>16311</v>
      </c>
      <c r="WWV5" s="551" t="s">
        <v>16312</v>
      </c>
      <c r="WWW5" s="551" t="s">
        <v>16313</v>
      </c>
      <c r="WWX5" s="551" t="s">
        <v>16314</v>
      </c>
      <c r="WWY5" s="551" t="s">
        <v>16315</v>
      </c>
      <c r="WWZ5" s="551" t="s">
        <v>16316</v>
      </c>
      <c r="WXA5" s="551" t="s">
        <v>16317</v>
      </c>
      <c r="WXB5" s="551" t="s">
        <v>16318</v>
      </c>
      <c r="WXC5" s="551" t="s">
        <v>16319</v>
      </c>
      <c r="WXD5" s="551" t="s">
        <v>16320</v>
      </c>
      <c r="WXE5" s="551" t="s">
        <v>16321</v>
      </c>
      <c r="WXF5" s="551" t="s">
        <v>16322</v>
      </c>
      <c r="WXG5" s="551" t="s">
        <v>16323</v>
      </c>
      <c r="WXH5" s="551" t="s">
        <v>16324</v>
      </c>
      <c r="WXI5" s="551" t="s">
        <v>16325</v>
      </c>
      <c r="WXJ5" s="551" t="s">
        <v>16326</v>
      </c>
      <c r="WXK5" s="551" t="s">
        <v>16327</v>
      </c>
      <c r="WXL5" s="551" t="s">
        <v>16328</v>
      </c>
      <c r="WXM5" s="551" t="s">
        <v>16329</v>
      </c>
      <c r="WXN5" s="551" t="s">
        <v>16330</v>
      </c>
      <c r="WXO5" s="551" t="s">
        <v>16331</v>
      </c>
      <c r="WXP5" s="551" t="s">
        <v>16332</v>
      </c>
      <c r="WXQ5" s="551" t="s">
        <v>16333</v>
      </c>
      <c r="WXR5" s="551" t="s">
        <v>16334</v>
      </c>
      <c r="WXS5" s="551" t="s">
        <v>16335</v>
      </c>
      <c r="WXT5" s="551" t="s">
        <v>16336</v>
      </c>
      <c r="WXU5" s="551" t="s">
        <v>16337</v>
      </c>
      <c r="WXV5" s="551" t="s">
        <v>16338</v>
      </c>
      <c r="WXW5" s="551" t="s">
        <v>16339</v>
      </c>
      <c r="WXX5" s="551" t="s">
        <v>16340</v>
      </c>
      <c r="WXY5" s="551" t="s">
        <v>16341</v>
      </c>
      <c r="WXZ5" s="551" t="s">
        <v>16342</v>
      </c>
      <c r="WYA5" s="551" t="s">
        <v>16343</v>
      </c>
      <c r="WYB5" s="551" t="s">
        <v>16344</v>
      </c>
      <c r="WYC5" s="551" t="s">
        <v>16345</v>
      </c>
      <c r="WYD5" s="551" t="s">
        <v>16346</v>
      </c>
      <c r="WYE5" s="551" t="s">
        <v>16347</v>
      </c>
      <c r="WYF5" s="551" t="s">
        <v>16348</v>
      </c>
      <c r="WYG5" s="551" t="s">
        <v>16349</v>
      </c>
      <c r="WYH5" s="551" t="s">
        <v>16350</v>
      </c>
      <c r="WYI5" s="551" t="s">
        <v>16351</v>
      </c>
      <c r="WYJ5" s="551" t="s">
        <v>16352</v>
      </c>
      <c r="WYK5" s="551" t="s">
        <v>16353</v>
      </c>
      <c r="WYL5" s="551" t="s">
        <v>16354</v>
      </c>
      <c r="WYM5" s="551" t="s">
        <v>16355</v>
      </c>
      <c r="WYN5" s="551" t="s">
        <v>16356</v>
      </c>
      <c r="WYO5" s="551" t="s">
        <v>16357</v>
      </c>
      <c r="WYP5" s="551" t="s">
        <v>16358</v>
      </c>
      <c r="WYQ5" s="551" t="s">
        <v>16359</v>
      </c>
      <c r="WYR5" s="551" t="s">
        <v>16360</v>
      </c>
      <c r="WYS5" s="551" t="s">
        <v>16361</v>
      </c>
      <c r="WYT5" s="551" t="s">
        <v>16362</v>
      </c>
      <c r="WYU5" s="551" t="s">
        <v>16363</v>
      </c>
      <c r="WYV5" s="551" t="s">
        <v>16364</v>
      </c>
      <c r="WYW5" s="551" t="s">
        <v>16365</v>
      </c>
      <c r="WYX5" s="551" t="s">
        <v>16366</v>
      </c>
      <c r="WYY5" s="551" t="s">
        <v>16367</v>
      </c>
      <c r="WYZ5" s="551" t="s">
        <v>16368</v>
      </c>
      <c r="WZA5" s="551" t="s">
        <v>16369</v>
      </c>
      <c r="WZB5" s="551" t="s">
        <v>16370</v>
      </c>
      <c r="WZC5" s="551" t="s">
        <v>16371</v>
      </c>
      <c r="WZD5" s="551" t="s">
        <v>16372</v>
      </c>
      <c r="WZE5" s="551" t="s">
        <v>16373</v>
      </c>
      <c r="WZF5" s="551" t="s">
        <v>16374</v>
      </c>
      <c r="WZG5" s="551" t="s">
        <v>16375</v>
      </c>
      <c r="WZH5" s="551" t="s">
        <v>16376</v>
      </c>
      <c r="WZI5" s="551" t="s">
        <v>16377</v>
      </c>
      <c r="WZJ5" s="551" t="s">
        <v>16378</v>
      </c>
      <c r="WZK5" s="551" t="s">
        <v>16379</v>
      </c>
      <c r="WZL5" s="551" t="s">
        <v>16380</v>
      </c>
      <c r="WZM5" s="551" t="s">
        <v>16381</v>
      </c>
      <c r="WZN5" s="551" t="s">
        <v>16382</v>
      </c>
      <c r="WZO5" s="551" t="s">
        <v>16383</v>
      </c>
      <c r="WZP5" s="551" t="s">
        <v>16384</v>
      </c>
      <c r="WZQ5" s="551" t="s">
        <v>16385</v>
      </c>
      <c r="WZR5" s="551" t="s">
        <v>16386</v>
      </c>
      <c r="WZS5" s="551" t="s">
        <v>16387</v>
      </c>
      <c r="WZT5" s="551" t="s">
        <v>16388</v>
      </c>
      <c r="WZU5" s="551" t="s">
        <v>16389</v>
      </c>
      <c r="WZV5" s="551" t="s">
        <v>16390</v>
      </c>
      <c r="WZW5" s="551" t="s">
        <v>16391</v>
      </c>
      <c r="WZX5" s="551" t="s">
        <v>16392</v>
      </c>
      <c r="WZY5" s="551" t="s">
        <v>16393</v>
      </c>
      <c r="WZZ5" s="551" t="s">
        <v>16394</v>
      </c>
      <c r="XAA5" s="551" t="s">
        <v>16395</v>
      </c>
      <c r="XAB5" s="551" t="s">
        <v>16396</v>
      </c>
      <c r="XAC5" s="551" t="s">
        <v>16397</v>
      </c>
      <c r="XAD5" s="551" t="s">
        <v>16398</v>
      </c>
      <c r="XAE5" s="551" t="s">
        <v>16399</v>
      </c>
      <c r="XAF5" s="551" t="s">
        <v>16400</v>
      </c>
      <c r="XAG5" s="551" t="s">
        <v>16401</v>
      </c>
      <c r="XAH5" s="551" t="s">
        <v>16402</v>
      </c>
      <c r="XAI5" s="551" t="s">
        <v>16403</v>
      </c>
      <c r="XAJ5" s="551" t="s">
        <v>16404</v>
      </c>
      <c r="XAK5" s="551" t="s">
        <v>16405</v>
      </c>
      <c r="XAL5" s="551" t="s">
        <v>16406</v>
      </c>
      <c r="XAM5" s="551" t="s">
        <v>16407</v>
      </c>
      <c r="XAN5" s="551" t="s">
        <v>16408</v>
      </c>
      <c r="XAO5" s="551" t="s">
        <v>16409</v>
      </c>
      <c r="XAP5" s="551" t="s">
        <v>16410</v>
      </c>
      <c r="XAQ5" s="551" t="s">
        <v>16411</v>
      </c>
      <c r="XAR5" s="551" t="s">
        <v>16412</v>
      </c>
      <c r="XAS5" s="551" t="s">
        <v>16413</v>
      </c>
      <c r="XAT5" s="551" t="s">
        <v>16414</v>
      </c>
      <c r="XAU5" s="551" t="s">
        <v>16415</v>
      </c>
      <c r="XAV5" s="551" t="s">
        <v>16416</v>
      </c>
      <c r="XAW5" s="551" t="s">
        <v>16417</v>
      </c>
      <c r="XAX5" s="551" t="s">
        <v>16418</v>
      </c>
      <c r="XAY5" s="551" t="s">
        <v>16419</v>
      </c>
      <c r="XAZ5" s="551" t="s">
        <v>16420</v>
      </c>
      <c r="XBA5" s="551" t="s">
        <v>16421</v>
      </c>
      <c r="XBB5" s="551" t="s">
        <v>16422</v>
      </c>
      <c r="XBC5" s="551" t="s">
        <v>16423</v>
      </c>
      <c r="XBD5" s="551" t="s">
        <v>16424</v>
      </c>
      <c r="XBE5" s="551" t="s">
        <v>16425</v>
      </c>
      <c r="XBF5" s="551" t="s">
        <v>16426</v>
      </c>
      <c r="XBG5" s="551" t="s">
        <v>16427</v>
      </c>
      <c r="XBH5" s="551" t="s">
        <v>16428</v>
      </c>
      <c r="XBI5" s="551" t="s">
        <v>16429</v>
      </c>
      <c r="XBJ5" s="551" t="s">
        <v>16430</v>
      </c>
      <c r="XBK5" s="551" t="s">
        <v>16431</v>
      </c>
      <c r="XBL5" s="551" t="s">
        <v>16432</v>
      </c>
      <c r="XBM5" s="551" t="s">
        <v>16433</v>
      </c>
      <c r="XBN5" s="551" t="s">
        <v>16434</v>
      </c>
      <c r="XBO5" s="551" t="s">
        <v>16435</v>
      </c>
      <c r="XBP5" s="551" t="s">
        <v>16436</v>
      </c>
      <c r="XBQ5" s="551" t="s">
        <v>16437</v>
      </c>
      <c r="XBR5" s="551" t="s">
        <v>16438</v>
      </c>
      <c r="XBS5" s="551" t="s">
        <v>16439</v>
      </c>
      <c r="XBT5" s="551" t="s">
        <v>16440</v>
      </c>
      <c r="XBU5" s="551" t="s">
        <v>16441</v>
      </c>
      <c r="XBV5" s="551" t="s">
        <v>16442</v>
      </c>
      <c r="XBW5" s="551" t="s">
        <v>16443</v>
      </c>
      <c r="XBX5" s="551" t="s">
        <v>16444</v>
      </c>
      <c r="XBY5" s="551" t="s">
        <v>16445</v>
      </c>
      <c r="XBZ5" s="551" t="s">
        <v>16446</v>
      </c>
      <c r="XCA5" s="551" t="s">
        <v>16447</v>
      </c>
      <c r="XCB5" s="551" t="s">
        <v>16448</v>
      </c>
      <c r="XCC5" s="551" t="s">
        <v>16449</v>
      </c>
      <c r="XCD5" s="551" t="s">
        <v>16450</v>
      </c>
      <c r="XCE5" s="551" t="s">
        <v>16451</v>
      </c>
      <c r="XCF5" s="551" t="s">
        <v>16452</v>
      </c>
      <c r="XCG5" s="551" t="s">
        <v>16453</v>
      </c>
      <c r="XCH5" s="551" t="s">
        <v>16454</v>
      </c>
      <c r="XCI5" s="551" t="s">
        <v>16455</v>
      </c>
      <c r="XCJ5" s="551" t="s">
        <v>16456</v>
      </c>
      <c r="XCK5" s="551" t="s">
        <v>16457</v>
      </c>
      <c r="XCL5" s="551" t="s">
        <v>16458</v>
      </c>
      <c r="XCM5" s="551" t="s">
        <v>16459</v>
      </c>
      <c r="XCN5" s="551" t="s">
        <v>16460</v>
      </c>
      <c r="XCO5" s="551" t="s">
        <v>16461</v>
      </c>
      <c r="XCP5" s="551" t="s">
        <v>16462</v>
      </c>
      <c r="XCQ5" s="551" t="s">
        <v>16463</v>
      </c>
      <c r="XCR5" s="551" t="s">
        <v>16464</v>
      </c>
      <c r="XCS5" s="551" t="s">
        <v>16465</v>
      </c>
      <c r="XCT5" s="551" t="s">
        <v>16466</v>
      </c>
      <c r="XCU5" s="551" t="s">
        <v>16467</v>
      </c>
      <c r="XCV5" s="551" t="s">
        <v>16468</v>
      </c>
      <c r="XCW5" s="551" t="s">
        <v>16469</v>
      </c>
      <c r="XCX5" s="551" t="s">
        <v>16470</v>
      </c>
      <c r="XCY5" s="551" t="s">
        <v>16471</v>
      </c>
      <c r="XCZ5" s="551" t="s">
        <v>16472</v>
      </c>
      <c r="XDA5" s="551" t="s">
        <v>16473</v>
      </c>
      <c r="XDB5" s="551" t="s">
        <v>16474</v>
      </c>
      <c r="XDC5" s="551" t="s">
        <v>16475</v>
      </c>
      <c r="XDD5" s="551" t="s">
        <v>16476</v>
      </c>
      <c r="XDE5" s="551" t="s">
        <v>16477</v>
      </c>
      <c r="XDF5" s="551" t="s">
        <v>16478</v>
      </c>
      <c r="XDG5" s="551" t="s">
        <v>16479</v>
      </c>
      <c r="XDH5" s="551" t="s">
        <v>16480</v>
      </c>
      <c r="XDI5" s="551" t="s">
        <v>16481</v>
      </c>
      <c r="XDJ5" s="551" t="s">
        <v>16482</v>
      </c>
      <c r="XDK5" s="551" t="s">
        <v>16483</v>
      </c>
      <c r="XDL5" s="551" t="s">
        <v>16484</v>
      </c>
      <c r="XDM5" s="551" t="s">
        <v>16485</v>
      </c>
      <c r="XDN5" s="551" t="s">
        <v>16486</v>
      </c>
      <c r="XDO5" s="551" t="s">
        <v>16487</v>
      </c>
      <c r="XDP5" s="551" t="s">
        <v>16488</v>
      </c>
      <c r="XDQ5" s="551" t="s">
        <v>16489</v>
      </c>
      <c r="XDR5" s="551" t="s">
        <v>16490</v>
      </c>
      <c r="XDS5" s="551" t="s">
        <v>16491</v>
      </c>
      <c r="XDT5" s="551" t="s">
        <v>16492</v>
      </c>
      <c r="XDU5" s="551" t="s">
        <v>16493</v>
      </c>
      <c r="XDV5" s="551" t="s">
        <v>16494</v>
      </c>
      <c r="XDW5" s="551" t="s">
        <v>16495</v>
      </c>
      <c r="XDX5" s="551" t="s">
        <v>16496</v>
      </c>
      <c r="XDY5" s="551" t="s">
        <v>16497</v>
      </c>
      <c r="XDZ5" s="551" t="s">
        <v>16498</v>
      </c>
      <c r="XEA5" s="551" t="s">
        <v>16499</v>
      </c>
      <c r="XEB5" s="551" t="s">
        <v>16500</v>
      </c>
      <c r="XEC5" s="551" t="s">
        <v>16501</v>
      </c>
      <c r="XED5" s="551" t="s">
        <v>16502</v>
      </c>
      <c r="XEE5" s="551" t="s">
        <v>16503</v>
      </c>
      <c r="XEF5" s="551" t="s">
        <v>16504</v>
      </c>
      <c r="XEG5" s="551" t="s">
        <v>16505</v>
      </c>
      <c r="XEH5" s="551" t="s">
        <v>16506</v>
      </c>
      <c r="XEI5" s="551" t="s">
        <v>16507</v>
      </c>
      <c r="XEJ5" s="551" t="s">
        <v>16508</v>
      </c>
      <c r="XEK5" s="551" t="s">
        <v>16509</v>
      </c>
      <c r="XEL5" s="551" t="s">
        <v>16510</v>
      </c>
      <c r="XEM5" s="551" t="s">
        <v>16511</v>
      </c>
      <c r="XEN5" s="551" t="s">
        <v>16512</v>
      </c>
      <c r="XEO5" s="551" t="s">
        <v>16513</v>
      </c>
      <c r="XEP5" s="551" t="s">
        <v>16514</v>
      </c>
      <c r="XEQ5" s="551" t="s">
        <v>16515</v>
      </c>
      <c r="XER5" s="551" t="s">
        <v>16516</v>
      </c>
      <c r="XES5" s="551" t="s">
        <v>16517</v>
      </c>
      <c r="XET5" s="551" t="s">
        <v>16518</v>
      </c>
      <c r="XEU5" s="551" t="s">
        <v>16519</v>
      </c>
      <c r="XEV5" s="551" t="s">
        <v>16520</v>
      </c>
      <c r="XEW5" s="551" t="s">
        <v>16521</v>
      </c>
      <c r="XEX5" s="551" t="s">
        <v>16522</v>
      </c>
      <c r="XEY5" s="551" t="s">
        <v>16523</v>
      </c>
      <c r="XEZ5" s="551" t="s">
        <v>16524</v>
      </c>
      <c r="XFA5" s="551" t="s">
        <v>16525</v>
      </c>
      <c r="XFB5" s="551" t="s">
        <v>16526</v>
      </c>
      <c r="XFC5" s="551" t="s">
        <v>16527</v>
      </c>
      <c r="XFD5" s="551" t="s">
        <v>16528</v>
      </c>
    </row>
    <row r="6" spans="1:16384" s="201" customFormat="1" ht="25.8" customHeight="1">
      <c r="A6" s="205">
        <v>1</v>
      </c>
      <c r="B6" s="395" t="s">
        <v>159</v>
      </c>
      <c r="C6" s="206" t="s">
        <v>160</v>
      </c>
      <c r="D6" s="33" t="s">
        <v>85</v>
      </c>
      <c r="E6" s="33" t="s">
        <v>65</v>
      </c>
      <c r="F6" s="200">
        <v>1599</v>
      </c>
      <c r="G6" s="207">
        <v>243709</v>
      </c>
      <c r="H6" s="430"/>
      <c r="I6" s="39">
        <f>[1]!Table13514520105[[#This Row],[ค่าบริการรายเดือนตาม Package]]</f>
        <v>1599</v>
      </c>
      <c r="J6" s="200"/>
      <c r="K6" s="200"/>
      <c r="L6" s="537">
        <f>IF([1]!Table13514520105[[#This Row],[ค่าขายอุปกรณ์]]&gt;[1]!Table13514520105[[#This Row],[ต้นทุนค่าขายอุปกรณ์]],[1]!Table13514520105[[#This Row],[ต้นทุนค่าขายอุปกรณ์]]*$L$4,[1]!Table13514520105[[#This Row],[ค่าขายอุปกรณ์]]*$L$4)</f>
        <v>0</v>
      </c>
      <c r="M6" s="537">
        <f>IF([1]!Table13514520105[[#This Row],[ค่าขายอุปกรณ์]]&gt;[1]!Table13514520105[[#This Row],[ต้นทุนค่าขายอุปกรณ์]],SUM([1]!Table13514520105[[#This Row],[ค่าขายอุปกรณ์]]-[1]!Table13514520105[[#This Row],[ต้นทุนค่าขายอุปกรณ์]])*$M$4,0)</f>
        <v>0</v>
      </c>
      <c r="N6" s="208">
        <f>SUM([1]!Table13514520105[[#This Row],[คอมฯอุปกรณ์
 5%]:[คอมฯ อุปกรณ์
25%]])</f>
        <v>0</v>
      </c>
      <c r="O6" s="388">
        <v>0</v>
      </c>
      <c r="P6" s="388">
        <v>0</v>
      </c>
      <c r="Q6" s="388">
        <f>([1]!Table13514520105[[#This Row],[ค่าติดตั้ง/ค่าเชื่อมสัญญาณ]]-[1]!Table13514520105[[#This Row],[ต้นทุนค่าติดตั้ง/ค่าเชื่อมสัญญาณ]])*Q4</f>
        <v>0</v>
      </c>
      <c r="R6" s="538">
        <f>[1]!Table13514520105[[#This Row],[รายการเบิก
คอมขาย]]+[1]!Table13514520105[[#This Row],[Total
คอมฯ อุปกรณ์]]+[1]!Table13514520105[[#This Row],[Total 
คอมฯค่าติดตั้ง/ค่าเชื่อมสัญญาณ]]</f>
        <v>1599</v>
      </c>
      <c r="S6" s="167" t="s">
        <v>161</v>
      </c>
      <c r="T6" s="435" t="s">
        <v>162</v>
      </c>
      <c r="U6" s="236" t="s">
        <v>163</v>
      </c>
      <c r="V6" s="544"/>
      <c r="W6" s="201" t="s">
        <v>164</v>
      </c>
    </row>
    <row r="7" spans="1:16384" s="201" customFormat="1" ht="25.8" customHeight="1">
      <c r="A7" s="202">
        <v>3.1</v>
      </c>
      <c r="B7" s="209"/>
      <c r="C7" s="326" t="s">
        <v>165</v>
      </c>
      <c r="D7" s="198"/>
      <c r="E7" s="197"/>
      <c r="F7" s="198"/>
      <c r="G7" s="199"/>
      <c r="H7" s="199"/>
      <c r="I7" s="210"/>
      <c r="J7" s="168"/>
      <c r="K7" s="171"/>
      <c r="L7" s="539"/>
      <c r="M7" s="540"/>
      <c r="N7" s="210"/>
      <c r="O7" s="210"/>
      <c r="P7" s="210"/>
      <c r="Q7" s="210"/>
      <c r="R7" s="541"/>
      <c r="S7" s="169" t="s">
        <v>129</v>
      </c>
      <c r="T7" s="433"/>
      <c r="U7" s="234"/>
      <c r="V7" s="545"/>
    </row>
    <row r="8" spans="1:16384" s="201" customFormat="1" ht="26.4" customHeight="1" thickBot="1">
      <c r="A8" s="204">
        <v>3.2</v>
      </c>
      <c r="B8" s="203"/>
      <c r="C8" s="296"/>
      <c r="D8" s="35"/>
      <c r="E8" s="197"/>
      <c r="F8" s="41"/>
      <c r="G8" s="43"/>
      <c r="H8" s="43"/>
      <c r="I8" s="46"/>
      <c r="J8" s="198"/>
      <c r="K8" s="198"/>
      <c r="L8" s="540"/>
      <c r="M8" s="540"/>
      <c r="N8" s="46"/>
      <c r="O8" s="46"/>
      <c r="P8" s="46"/>
      <c r="Q8" s="46"/>
      <c r="R8" s="542"/>
      <c r="S8" s="170"/>
      <c r="T8" s="243"/>
      <c r="U8" s="235"/>
      <c r="V8" s="546"/>
    </row>
    <row r="9" spans="1:16384" s="201" customFormat="1" ht="25.8" customHeight="1">
      <c r="A9" s="402">
        <v>2</v>
      </c>
      <c r="B9" s="405"/>
      <c r="C9" s="206"/>
      <c r="D9" s="33"/>
      <c r="E9" s="33"/>
      <c r="F9" s="200"/>
      <c r="G9" s="207"/>
      <c r="H9" s="207"/>
      <c r="I9" s="39">
        <f>Table13514520105[[#This Row],[ค่าบริการรายเดือนตาม Package]]</f>
        <v>0</v>
      </c>
      <c r="J9" s="200"/>
      <c r="K9" s="403"/>
      <c r="L9" s="396">
        <f>IF(Table13514520105[[#This Row],[ค่าขายอุปกรณ์]]&gt;Table13514520105[[#This Row],[ต้นทุนค่าขายอุปกรณ์]],Table13514520105[[#This Row],[ต้นทุนค่าขายอุปกรณ์]]*$L$4,Table13514520105[[#This Row],[ค่าขายอุปกรณ์]]*$L$4)</f>
        <v>0</v>
      </c>
      <c r="M9" s="396">
        <f>IF(Table13514520105[[#This Row],[ค่าขายอุปกรณ์]]&gt;Table13514520105[[#This Row],[ต้นทุนค่าขายอุปกรณ์]],SUM(Table13514520105[[#This Row],[ค่าขายอุปกรณ์]]-Table13514520105[[#This Row],[ต้นทุนค่าขายอุปกรณ์]])*$M$4,0)</f>
        <v>0</v>
      </c>
      <c r="N9" s="208">
        <f>SUM(Table13514520105[[#This Row],[คอมฯอุปกรณ์
 5%]:[คอมฯ อุปกรณ์
25%]])</f>
        <v>0</v>
      </c>
      <c r="O9" s="388"/>
      <c r="P9" s="388">
        <v>0</v>
      </c>
      <c r="Q9" s="388">
        <f>(Table13514520105[[#This Row],[ค่าติดตั้ง/ค่าเชื่อมสัญญาณ]]-Table13514520105[[#This Row],[ต้นทุนค่าติดตั้ง/ค่าเชื่อมสัญญาณ]])*Q4</f>
        <v>0</v>
      </c>
      <c r="R9" s="397">
        <f>Table13514520105[[#This Row],[รายการเบิก
คอมขาย]]+Table13514520105[[#This Row],[Total
คอมฯ อุปกรณ์]]+Table13514520105[[#This Row],[Total 
คอมฯค่าติดตั้ง/ค่าเชื่อมสัญญาณ]]</f>
        <v>0</v>
      </c>
      <c r="S9" s="167"/>
      <c r="T9" s="242"/>
      <c r="U9" s="236"/>
      <c r="V9" s="544"/>
    </row>
    <row r="10" spans="1:16384" s="201" customFormat="1" ht="25.2" customHeight="1">
      <c r="A10" s="202"/>
      <c r="B10" s="203"/>
      <c r="C10" s="407"/>
      <c r="D10" s="198"/>
      <c r="E10" s="197"/>
      <c r="F10" s="198"/>
      <c r="G10" s="199"/>
      <c r="H10" s="199"/>
      <c r="I10" s="210"/>
      <c r="J10" s="168"/>
      <c r="K10" s="171"/>
      <c r="L10" s="398"/>
      <c r="M10" s="399"/>
      <c r="N10" s="210"/>
      <c r="O10" s="210"/>
      <c r="P10" s="210"/>
      <c r="Q10" s="210"/>
      <c r="R10" s="400"/>
      <c r="S10" s="169"/>
      <c r="T10" s="372"/>
      <c r="U10" s="234"/>
      <c r="V10" s="545"/>
    </row>
    <row r="11" spans="1:16384" s="201" customFormat="1" ht="15.6" thickBot="1">
      <c r="A11" s="204"/>
      <c r="B11" s="203"/>
      <c r="C11" s="296"/>
      <c r="D11" s="35"/>
      <c r="E11" s="197"/>
      <c r="F11" s="41"/>
      <c r="G11" s="43"/>
      <c r="H11" s="43"/>
      <c r="I11" s="46"/>
      <c r="J11" s="198"/>
      <c r="K11" s="198"/>
      <c r="L11" s="399"/>
      <c r="M11" s="399"/>
      <c r="N11" s="46"/>
      <c r="O11" s="46"/>
      <c r="P11" s="46"/>
      <c r="Q11" s="46"/>
      <c r="R11" s="401"/>
      <c r="S11" s="170"/>
      <c r="T11" s="373"/>
      <c r="U11" s="235"/>
      <c r="V11" s="547"/>
    </row>
    <row r="12" spans="1:16384" s="201" customFormat="1" ht="25.8" customHeight="1">
      <c r="A12" s="436">
        <v>3</v>
      </c>
      <c r="B12" s="405"/>
      <c r="C12" s="206"/>
      <c r="D12" s="33"/>
      <c r="E12" s="33"/>
      <c r="F12" s="200"/>
      <c r="G12" s="207"/>
      <c r="H12" s="207"/>
      <c r="I12" s="39">
        <f>Table13514520105[[#This Row],[ค่าบริการรายเดือนตาม Package]]</f>
        <v>0</v>
      </c>
      <c r="J12" s="200"/>
      <c r="K12" s="39"/>
      <c r="L12" s="396">
        <f>IF(Table13514520105[[#This Row],[ค่าขายอุปกรณ์]]&gt;Table13514520105[[#This Row],[ต้นทุนค่าขายอุปกรณ์]],Table13514520105[[#This Row],[ต้นทุนค่าขายอุปกรณ์]]*$L$4,Table13514520105[[#This Row],[ค่าขายอุปกรณ์]]*$L$4)</f>
        <v>0</v>
      </c>
      <c r="M12" s="396">
        <f>IF(Table13514520105[[#This Row],[ค่าขายอุปกรณ์]]&gt;Table13514520105[[#This Row],[ต้นทุนค่าขายอุปกรณ์]],SUM(Table13514520105[[#This Row],[ค่าขายอุปกรณ์]]-Table13514520105[[#This Row],[ต้นทุนค่าขายอุปกรณ์]])*$M$4,0)</f>
        <v>0</v>
      </c>
      <c r="N12" s="208">
        <f>SUM(Table13514520105[[#This Row],[คอมฯอุปกรณ์
 5%]:[คอมฯ อุปกรณ์
25%]])</f>
        <v>0</v>
      </c>
      <c r="O12" s="388"/>
      <c r="P12" s="388"/>
      <c r="Q12" s="388">
        <f>(Table13514520105[[#This Row],[ค่าติดตั้ง/ค่าเชื่อมสัญญาณ]]-Table13514520105[[#This Row],[ต้นทุนค่าติดตั้ง/ค่าเชื่อมสัญญาณ]])*Q1</f>
        <v>0</v>
      </c>
      <c r="R12" s="397">
        <f>Table13514520105[[#This Row],[รายการเบิก
คอมขาย]]+Table13514520105[[#This Row],[Total
คอมฯ อุปกรณ์]]+Table13514520105[[#This Row],[Total 
คอมฯค่าติดตั้ง/ค่าเชื่อมสัญญาณ]]</f>
        <v>0</v>
      </c>
      <c r="S12" s="374"/>
      <c r="T12" s="435"/>
      <c r="U12" s="376"/>
      <c r="V12" s="544"/>
    </row>
    <row r="13" spans="1:16384" s="201" customFormat="1" ht="25.8" customHeight="1">
      <c r="A13" s="406"/>
      <c r="B13" s="203"/>
      <c r="C13" s="407"/>
      <c r="D13" s="197"/>
      <c r="E13" s="197"/>
      <c r="F13" s="198"/>
      <c r="G13" s="199"/>
      <c r="H13" s="199"/>
      <c r="I13" s="210"/>
      <c r="J13" s="168"/>
      <c r="K13" s="171"/>
      <c r="L13" s="398"/>
      <c r="M13" s="399"/>
      <c r="N13" s="210"/>
      <c r="O13" s="210"/>
      <c r="P13" s="210"/>
      <c r="Q13" s="210"/>
      <c r="R13" s="400"/>
      <c r="S13" s="377"/>
      <c r="T13" s="378"/>
      <c r="U13" s="379"/>
      <c r="V13" s="544"/>
    </row>
    <row r="14" spans="1:16384" s="201" customFormat="1" ht="15.6" thickBot="1">
      <c r="A14" s="204">
        <v>7.2</v>
      </c>
      <c r="B14" s="203"/>
      <c r="C14" s="408"/>
      <c r="D14" s="197"/>
      <c r="E14" s="197"/>
      <c r="F14" s="198"/>
      <c r="G14" s="199"/>
      <c r="H14" s="199"/>
      <c r="I14" s="46"/>
      <c r="J14" s="198"/>
      <c r="K14" s="198"/>
      <c r="L14" s="399"/>
      <c r="M14" s="399"/>
      <c r="N14" s="409"/>
      <c r="O14" s="409"/>
      <c r="P14" s="409"/>
      <c r="Q14" s="46"/>
      <c r="R14" s="401"/>
      <c r="S14" s="380"/>
      <c r="T14" s="381"/>
      <c r="U14" s="36"/>
      <c r="V14" s="544"/>
    </row>
    <row r="15" spans="1:16384" s="201" customFormat="1" ht="25.8" customHeight="1">
      <c r="A15" s="404">
        <v>4</v>
      </c>
      <c r="B15" s="405"/>
      <c r="C15" s="206"/>
      <c r="D15" s="33"/>
      <c r="E15" s="33"/>
      <c r="F15" s="200"/>
      <c r="G15" s="207"/>
      <c r="H15" s="207"/>
      <c r="I15" s="39">
        <f>Table13514520105[[#This Row],[ค่าบริการรายเดือนตาม Package]]</f>
        <v>0</v>
      </c>
      <c r="J15" s="200"/>
      <c r="K15" s="39"/>
      <c r="L15" s="396">
        <f>IF(Table13514520105[[#This Row],[ค่าขายอุปกรณ์]]&gt;Table13514520105[[#This Row],[ต้นทุนค่าขายอุปกรณ์]],Table13514520105[[#This Row],[ต้นทุนค่าขายอุปกรณ์]]*$L$4,Table13514520105[[#This Row],[ค่าขายอุปกรณ์]]*$L$4)</f>
        <v>0</v>
      </c>
      <c r="M15" s="396">
        <f>IF(Table13514520105[[#This Row],[ค่าขายอุปกรณ์]]&gt;Table13514520105[[#This Row],[ต้นทุนค่าขายอุปกรณ์]],SUM(Table13514520105[[#This Row],[ค่าขายอุปกรณ์]]-Table13514520105[[#This Row],[ต้นทุนค่าขายอุปกรณ์]])*$M$4,0)</f>
        <v>0</v>
      </c>
      <c r="N15" s="208">
        <f>SUM(Table13514520105[[#This Row],[คอมฯอุปกรณ์
 5%]:[คอมฯ อุปกรณ์
25%]])</f>
        <v>0</v>
      </c>
      <c r="O15" s="388"/>
      <c r="P15" s="388"/>
      <c r="Q15" s="388">
        <f>(Table13514520105[[#This Row],[ค่าติดตั้ง/ค่าเชื่อมสัญญาณ]]-Table13514520105[[#This Row],[ต้นทุนค่าติดตั้ง/ค่าเชื่อมสัญญาณ]])*Q1</f>
        <v>0</v>
      </c>
      <c r="R15" s="397">
        <f>Table13514520105[[#This Row],[รายการเบิก
คอมขาย]]+Table13514520105[[#This Row],[Total
คอมฯ อุปกรณ์]]+Table13514520105[[#This Row],[Total 
คอมฯค่าติดตั้ง/ค่าเชื่อมสัญญาณ]]</f>
        <v>0</v>
      </c>
      <c r="S15" s="374"/>
      <c r="T15" s="375"/>
      <c r="U15" s="376"/>
      <c r="V15" s="544"/>
    </row>
    <row r="16" spans="1:16384" s="201" customFormat="1" ht="25.8" customHeight="1">
      <c r="A16" s="406">
        <v>7.1</v>
      </c>
      <c r="B16" s="203"/>
      <c r="C16" s="407"/>
      <c r="D16" s="197"/>
      <c r="E16" s="197"/>
      <c r="F16" s="198"/>
      <c r="G16" s="199"/>
      <c r="H16" s="199"/>
      <c r="I16" s="210"/>
      <c r="J16" s="168"/>
      <c r="K16" s="171"/>
      <c r="L16" s="398"/>
      <c r="M16" s="399"/>
      <c r="N16" s="210"/>
      <c r="O16" s="210"/>
      <c r="P16" s="210"/>
      <c r="Q16" s="210"/>
      <c r="R16" s="400"/>
      <c r="S16" s="377"/>
      <c r="T16" s="378"/>
      <c r="U16" s="379"/>
      <c r="V16" s="544"/>
    </row>
    <row r="17" spans="1:16384" s="201" customFormat="1" ht="15.6" thickBot="1">
      <c r="A17" s="204">
        <v>7.2</v>
      </c>
      <c r="B17" s="203"/>
      <c r="C17" s="408"/>
      <c r="D17" s="197"/>
      <c r="E17" s="197"/>
      <c r="F17" s="198"/>
      <c r="G17" s="199"/>
      <c r="H17" s="199"/>
      <c r="I17" s="46"/>
      <c r="J17" s="198"/>
      <c r="K17" s="198"/>
      <c r="L17" s="399"/>
      <c r="M17" s="399"/>
      <c r="N17" s="409"/>
      <c r="O17" s="409"/>
      <c r="P17" s="409"/>
      <c r="Q17" s="46"/>
      <c r="R17" s="401"/>
      <c r="S17" s="380"/>
      <c r="T17" s="381"/>
      <c r="U17" s="36"/>
      <c r="V17" s="544"/>
    </row>
    <row r="18" spans="1:16384" s="201" customFormat="1" ht="25.8" customHeight="1">
      <c r="A18" s="404">
        <v>5</v>
      </c>
      <c r="B18" s="405"/>
      <c r="C18" s="206"/>
      <c r="D18" s="33"/>
      <c r="E18" s="33"/>
      <c r="F18" s="200"/>
      <c r="G18" s="207"/>
      <c r="H18" s="207"/>
      <c r="I18" s="39">
        <f>Table13514520105[[#This Row],[ค่าบริการรายเดือนตาม Package]]</f>
        <v>0</v>
      </c>
      <c r="J18" s="200"/>
      <c r="K18" s="39"/>
      <c r="L18" s="396">
        <f>IF(Table13514520105[[#This Row],[ค่าขายอุปกรณ์]]&gt;Table13514520105[[#This Row],[ต้นทุนค่าขายอุปกรณ์]],Table13514520105[[#This Row],[ต้นทุนค่าขายอุปกรณ์]]*$L$4,Table13514520105[[#This Row],[ค่าขายอุปกรณ์]]*$L$4)</f>
        <v>0</v>
      </c>
      <c r="M18" s="396">
        <f>IF(Table13514520105[[#This Row],[ค่าขายอุปกรณ์]]&gt;Table13514520105[[#This Row],[ต้นทุนค่าขายอุปกรณ์]],SUM(Table13514520105[[#This Row],[ค่าขายอุปกรณ์]]-Table13514520105[[#This Row],[ต้นทุนค่าขายอุปกรณ์]])*$M$4,0)</f>
        <v>0</v>
      </c>
      <c r="N18" s="208">
        <f>SUM(Table13514520105[[#This Row],[คอมฯอุปกรณ์
 5%]:[คอมฯ อุปกรณ์
25%]])</f>
        <v>0</v>
      </c>
      <c r="O18" s="388"/>
      <c r="P18" s="388"/>
      <c r="Q18" s="388">
        <f>(Table13514520105[[#This Row],[ค่าติดตั้ง/ค่าเชื่อมสัญญาณ]]-Table13514520105[[#This Row],[ต้นทุนค่าติดตั้ง/ค่าเชื่อมสัญญาณ]])*Q4</f>
        <v>0</v>
      </c>
      <c r="R18" s="397">
        <f>Table13514520105[[#This Row],[รายการเบิก
คอมขาย]]+Table13514520105[[#This Row],[Total
คอมฯ อุปกรณ์]]+Table13514520105[[#This Row],[Total 
คอมฯค่าติดตั้ง/ค่าเชื่อมสัญญาณ]]</f>
        <v>0</v>
      </c>
      <c r="S18" s="374"/>
      <c r="T18" s="375"/>
      <c r="U18" s="376"/>
      <c r="V18" s="544"/>
    </row>
    <row r="19" spans="1:16384" s="201" customFormat="1" ht="25.8" customHeight="1">
      <c r="A19" s="406">
        <v>7.1</v>
      </c>
      <c r="B19" s="203"/>
      <c r="C19" s="407"/>
      <c r="D19" s="197"/>
      <c r="E19" s="197"/>
      <c r="F19" s="198"/>
      <c r="G19" s="199"/>
      <c r="H19" s="199"/>
      <c r="I19" s="210"/>
      <c r="J19" s="168"/>
      <c r="K19" s="171"/>
      <c r="L19" s="398"/>
      <c r="M19" s="399"/>
      <c r="N19" s="210"/>
      <c r="O19" s="210"/>
      <c r="P19" s="210"/>
      <c r="Q19" s="210"/>
      <c r="R19" s="400"/>
      <c r="S19" s="377"/>
      <c r="T19" s="378"/>
      <c r="U19" s="379"/>
      <c r="V19" s="544"/>
    </row>
    <row r="20" spans="1:16384" s="201" customFormat="1" ht="15">
      <c r="A20" s="204">
        <v>7.2</v>
      </c>
      <c r="B20" s="203"/>
      <c r="C20" s="408"/>
      <c r="D20" s="197"/>
      <c r="E20" s="197"/>
      <c r="F20" s="198"/>
      <c r="G20" s="199"/>
      <c r="H20" s="199"/>
      <c r="I20" s="46"/>
      <c r="J20" s="198"/>
      <c r="K20" s="198"/>
      <c r="L20" s="399"/>
      <c r="M20" s="399"/>
      <c r="N20" s="409"/>
      <c r="O20" s="409"/>
      <c r="P20" s="409"/>
      <c r="Q20" s="46"/>
      <c r="R20" s="401"/>
      <c r="S20" s="380"/>
      <c r="T20" s="381"/>
      <c r="U20" s="36"/>
      <c r="V20" s="544"/>
    </row>
    <row r="21" spans="1:16384" s="414" customFormat="1" ht="18.600000000000001" hidden="1" customHeight="1">
      <c r="A21" s="410">
        <v>5</v>
      </c>
      <c r="B21" s="411"/>
      <c r="C21" s="206"/>
      <c r="D21" s="412"/>
      <c r="E21" s="33"/>
      <c r="F21" s="200"/>
      <c r="G21" s="207"/>
      <c r="H21" s="208"/>
      <c r="I21" s="208">
        <f>Table13514520105[[#This Row],[ค่าบริการรายเดือนตาม Package]]+Table13514520105[[#This Row],[รายการเบิก
คอมขายเพิ่มเติม
(เป้าตามกำหนด)
100-200%]]</f>
        <v>0</v>
      </c>
      <c r="J21" s="200"/>
      <c r="K21" s="200"/>
      <c r="L21" s="396">
        <f>IF(Table13514520105[[#This Row],[ค่าขายอุปกรณ์]]&gt;Table13514520105[[#This Row],[ต้นทุนค่าขายอุปกรณ์]],Table13514520105[[#This Row],[ต้นทุนค่าขายอุปกรณ์]]*$L$4,Table13514520105[[#This Row],[ค่าขายอุปกรณ์]]*$L$4)</f>
        <v>0</v>
      </c>
      <c r="M21" s="396">
        <f>IF(Table13514520105[[#This Row],[ค่าขายอุปกรณ์]]&gt;Table13514520105[[#This Row],[ต้นทุนค่าขายอุปกรณ์]],SUM(Table13514520105[[#This Row],[ค่าขายอุปกรณ์]]-Table13514520105[[#This Row],[ต้นทุนค่าขายอุปกรณ์]])*$M$4,0)</f>
        <v>0</v>
      </c>
      <c r="N21" s="208">
        <f>SUM(Table13514520105[[#This Row],[คอมฯอุปกรณ์
 5%]:[คอมฯ อุปกรณ์
25%]])</f>
        <v>0</v>
      </c>
      <c r="O21" s="388"/>
      <c r="P21" s="388"/>
      <c r="Q21" s="388">
        <f>(Table13514520105[[#This Row],[ค่าติดตั้ง/ค่าเชื่อมสัญญาณ]]-Table13514520105[[#This Row],[ต้นทุนค่าติดตั้ง/ค่าเชื่อมสัญญาณ]])*Q19</f>
        <v>0</v>
      </c>
      <c r="R21" s="397">
        <f>Table13514520105[[#This Row],[รายการเบิก
คอมขาย]]+Table13514520105[[#This Row],[Total
คอมฯ อุปกรณ์]]+Table13514520105[[#This Row],[Total 
คอมฯค่าติดตั้ง/ค่าเชื่อมสัญญาณ]]</f>
        <v>0</v>
      </c>
      <c r="S21" s="374"/>
      <c r="T21" s="431"/>
      <c r="U21" s="376"/>
      <c r="V21" s="548"/>
    </row>
    <row r="22" spans="1:16384" s="414" customFormat="1" ht="22.8" hidden="1" customHeight="1">
      <c r="A22" s="415">
        <v>8.1</v>
      </c>
      <c r="B22" s="416"/>
      <c r="C22" s="407"/>
      <c r="D22" s="197"/>
      <c r="E22" s="197"/>
      <c r="F22" s="198"/>
      <c r="G22" s="199"/>
      <c r="H22" s="199"/>
      <c r="I22" s="210"/>
      <c r="J22" s="47"/>
      <c r="K22" s="156"/>
      <c r="L22" s="398"/>
      <c r="M22" s="399"/>
      <c r="N22" s="210"/>
      <c r="O22" s="210"/>
      <c r="P22" s="210"/>
      <c r="Q22" s="210"/>
      <c r="R22" s="400"/>
      <c r="S22" s="21"/>
      <c r="T22" s="341"/>
      <c r="U22" s="237"/>
      <c r="V22" s="548"/>
    </row>
    <row r="23" spans="1:16384" s="414" customFormat="1" ht="27" hidden="1" customHeight="1" thickBot="1">
      <c r="A23" s="417">
        <v>8.1999999999999993</v>
      </c>
      <c r="B23" s="416"/>
      <c r="C23" s="418"/>
      <c r="D23" s="197"/>
      <c r="E23" s="34"/>
      <c r="F23" s="198"/>
      <c r="G23" s="199"/>
      <c r="H23" s="199"/>
      <c r="I23" s="46"/>
      <c r="J23" s="198"/>
      <c r="K23" s="198"/>
      <c r="L23" s="399"/>
      <c r="M23" s="399"/>
      <c r="N23" s="409"/>
      <c r="O23" s="409"/>
      <c r="P23" s="409"/>
      <c r="Q23" s="46"/>
      <c r="R23" s="401"/>
      <c r="S23" s="22"/>
      <c r="T23" s="340"/>
      <c r="U23" s="238"/>
      <c r="V23" s="549"/>
    </row>
    <row r="24" spans="1:16384" s="544" customFormat="1" ht="15" hidden="1">
      <c r="A24" s="419">
        <v>9</v>
      </c>
      <c r="B24" s="420"/>
      <c r="C24" s="206"/>
      <c r="D24" s="412"/>
      <c r="E24" s="33"/>
      <c r="F24" s="200"/>
      <c r="G24" s="413"/>
      <c r="H24" s="413"/>
      <c r="I24" s="208">
        <f>Table13514520105[[#This Row],[ค่าบริการรายเดือนตาม Package]]</f>
        <v>0</v>
      </c>
      <c r="J24" s="200"/>
      <c r="K24" s="200"/>
      <c r="L24" s="396">
        <f>IF(Table13514520105[[#This Row],[ค่าขายอุปกรณ์]]&gt;Table13514520105[[#This Row],[ต้นทุนค่าขายอุปกรณ์]],Table13514520105[[#This Row],[ต้นทุนค่าขายอุปกรณ์]]*$L$4,Table13514520105[[#This Row],[ค่าขายอุปกรณ์]]*$L$4)</f>
        <v>0</v>
      </c>
      <c r="M24" s="396">
        <f>IF(Table13514520105[[#This Row],[ค่าขายอุปกรณ์]]&gt;Table13514520105[[#This Row],[ต้นทุนค่าขายอุปกรณ์]],SUM(Table13514520105[[#This Row],[ค่าขายอุปกรณ์]]-Table13514520105[[#This Row],[ต้นทุนค่าขายอุปกรณ์]])*$M$4,0)</f>
        <v>0</v>
      </c>
      <c r="N24" s="208"/>
      <c r="O24" s="388"/>
      <c r="P24" s="388"/>
      <c r="Q24" s="388"/>
      <c r="R24" s="397">
        <f>Table13514520105[[#This Row],[รายการเบิก
คอมขาย]]+Table13514520105[[#This Row],[Total
คอมฯ อุปกรณ์]]+Table13514520105[[#This Row],[Total 
คอมฯค่าติดตั้ง/ค่าเชื่อมสัญญาณ]]</f>
        <v>0</v>
      </c>
      <c r="S24" s="20"/>
      <c r="T24" s="342"/>
      <c r="U24" s="239"/>
      <c r="V24" s="548"/>
    </row>
    <row r="25" spans="1:16384" s="414" customFormat="1" ht="22.2" hidden="1" customHeight="1">
      <c r="A25" s="415">
        <v>9.1</v>
      </c>
      <c r="B25" s="416"/>
      <c r="C25" s="407"/>
      <c r="D25" s="197"/>
      <c r="E25" s="197"/>
      <c r="F25" s="198"/>
      <c r="G25" s="199"/>
      <c r="H25" s="199"/>
      <c r="I25" s="210"/>
      <c r="J25" s="47"/>
      <c r="K25" s="156"/>
      <c r="L25" s="398"/>
      <c r="M25" s="399"/>
      <c r="N25" s="210"/>
      <c r="O25" s="210"/>
      <c r="P25" s="210"/>
      <c r="Q25" s="210"/>
      <c r="R25" s="400"/>
      <c r="S25" s="21"/>
      <c r="T25" s="341"/>
      <c r="U25" s="237"/>
      <c r="V25" s="548"/>
    </row>
    <row r="26" spans="1:16384" s="544" customFormat="1" ht="21.6" hidden="1" customHeight="1" thickBot="1">
      <c r="A26" s="417">
        <v>9.1999999999999993</v>
      </c>
      <c r="B26" s="416"/>
      <c r="C26" s="418"/>
      <c r="D26" s="197"/>
      <c r="E26" s="34"/>
      <c r="F26" s="198"/>
      <c r="G26" s="199"/>
      <c r="H26" s="199"/>
      <c r="I26" s="46"/>
      <c r="J26" s="198"/>
      <c r="K26" s="198"/>
      <c r="L26" s="399"/>
      <c r="M26" s="399"/>
      <c r="N26" s="409"/>
      <c r="O26" s="409"/>
      <c r="P26" s="409"/>
      <c r="Q26" s="409"/>
      <c r="R26" s="401"/>
      <c r="S26" s="23"/>
      <c r="T26" s="343"/>
      <c r="U26" s="240"/>
      <c r="V26" s="549"/>
    </row>
    <row r="27" spans="1:16384" s="544" customFormat="1" ht="24.6" hidden="1" customHeight="1">
      <c r="A27" s="419">
        <v>10</v>
      </c>
      <c r="B27" s="420"/>
      <c r="C27" s="206"/>
      <c r="D27" s="412"/>
      <c r="E27" s="33"/>
      <c r="F27" s="200"/>
      <c r="G27" s="413"/>
      <c r="H27" s="413"/>
      <c r="I27" s="208">
        <f>Table13514520105[[#This Row],[ค่าบริการรายเดือนตาม Package]]</f>
        <v>0</v>
      </c>
      <c r="J27" s="200"/>
      <c r="K27" s="200"/>
      <c r="L27" s="396">
        <f>IF(Table13514520105[[#This Row],[ค่าขายอุปกรณ์]]&gt;Table13514520105[[#This Row],[ต้นทุนค่าขายอุปกรณ์]],Table13514520105[[#This Row],[ต้นทุนค่าขายอุปกรณ์]]*$L$4,Table13514520105[[#This Row],[ค่าขายอุปกรณ์]]*$L$4)</f>
        <v>0</v>
      </c>
      <c r="M27" s="396">
        <f>IF(Table13514520105[[#This Row],[ค่าขายอุปกรณ์]]&gt;Table13514520105[[#This Row],[ต้นทุนค่าขายอุปกรณ์]],SUM(Table13514520105[[#This Row],[ค่าขายอุปกรณ์]]-Table13514520105[[#This Row],[ต้นทุนค่าขายอุปกรณ์]])*$M$4,0)</f>
        <v>0</v>
      </c>
      <c r="N27" s="208"/>
      <c r="O27" s="388"/>
      <c r="P27" s="388"/>
      <c r="Q27" s="388"/>
      <c r="R27" s="397">
        <f>Table13514520105[[#This Row],[รายการเบิก
คอมขาย]]+Table13514520105[[#This Row],[Total
คอมฯ อุปกรณ์]]+Table13514520105[[#This Row],[Total 
คอมฯค่าติดตั้ง/ค่าเชื่อมสัญญาณ]]</f>
        <v>0</v>
      </c>
      <c r="S27" s="20"/>
      <c r="T27" s="342"/>
      <c r="U27" s="239"/>
      <c r="V27" s="548"/>
    </row>
    <row r="28" spans="1:16384" s="414" customFormat="1" ht="22.8" hidden="1" customHeight="1">
      <c r="A28" s="415">
        <v>10.1</v>
      </c>
      <c r="B28" s="416"/>
      <c r="C28" s="407"/>
      <c r="D28" s="197"/>
      <c r="E28" s="197"/>
      <c r="F28" s="198"/>
      <c r="G28" s="199"/>
      <c r="H28" s="199"/>
      <c r="I28" s="210"/>
      <c r="J28" s="47"/>
      <c r="K28" s="156"/>
      <c r="L28" s="398"/>
      <c r="M28" s="399"/>
      <c r="N28" s="210"/>
      <c r="O28" s="210"/>
      <c r="P28" s="210"/>
      <c r="Q28" s="210"/>
      <c r="R28" s="400"/>
      <c r="S28" s="21"/>
      <c r="T28" s="341"/>
      <c r="U28" s="237"/>
      <c r="V28" s="548"/>
    </row>
    <row r="29" spans="1:16384" s="544" customFormat="1" ht="27" hidden="1" customHeight="1">
      <c r="A29" s="417">
        <v>10.199999999999999</v>
      </c>
      <c r="B29" s="416"/>
      <c r="C29" s="418"/>
      <c r="D29" s="197"/>
      <c r="E29" s="34"/>
      <c r="F29" s="198"/>
      <c r="G29" s="199"/>
      <c r="H29" s="199"/>
      <c r="I29" s="46"/>
      <c r="J29" s="198"/>
      <c r="K29" s="198"/>
      <c r="L29" s="399"/>
      <c r="M29" s="399"/>
      <c r="N29" s="409"/>
      <c r="O29" s="409"/>
      <c r="P29" s="409"/>
      <c r="Q29" s="409"/>
      <c r="R29" s="401"/>
      <c r="S29" s="23"/>
      <c r="T29" s="343"/>
      <c r="U29" s="240"/>
      <c r="V29" s="548"/>
    </row>
    <row r="30" spans="1:16384" s="552" customFormat="1" ht="25.8" customHeight="1" thickBot="1">
      <c r="A30" s="189"/>
      <c r="B30" s="190"/>
      <c r="C30" s="191" t="s">
        <v>5</v>
      </c>
      <c r="D30" s="192"/>
      <c r="E30" s="192"/>
      <c r="F30" s="214">
        <f>SUBTOTAL(109,Table13514520105[ค่าบริการรายเดือนตาม Package])</f>
        <v>1599</v>
      </c>
      <c r="G30" s="193"/>
      <c r="H30" s="193"/>
      <c r="I30" s="214">
        <f>SUBTOTAL(109,Table13514520105[รายการเบิก
คอมขาย])</f>
        <v>1599</v>
      </c>
      <c r="J30" s="214">
        <f>SUBTOTAL(109,Table13514520105[ค่าขายอุปกรณ์])</f>
        <v>0</v>
      </c>
      <c r="K30" s="214">
        <f>SUBTOTAL(109,Table13514520105[ต้นทุนค่าขายอุปกรณ์])</f>
        <v>0</v>
      </c>
      <c r="L30" s="214">
        <f>SUBTOTAL(109,Table13514520105[คอมฯอุปกรณ์
 5%])</f>
        <v>0</v>
      </c>
      <c r="M30" s="214">
        <f>SUBTOTAL(109,Table13514520105[คอมฯ อุปกรณ์
25%])</f>
        <v>0</v>
      </c>
      <c r="N30" s="214">
        <f>SUBTOTAL(109,Table13514520105[Total
คอมฯ อุปกรณ์])</f>
        <v>0</v>
      </c>
      <c r="O30" s="214"/>
      <c r="P30" s="214"/>
      <c r="Q30" s="214"/>
      <c r="R30" s="229">
        <f>SUBTOTAL(109,Table13514520105[รวมค่าคอมฯ])</f>
        <v>1599</v>
      </c>
      <c r="S30" s="193">
        <f>SUBTOTAL(109,Table13514520105[เลขที่ใบกำกับ/ใบเสร็จรับเงิน])</f>
        <v>0</v>
      </c>
      <c r="T30" s="244">
        <f>SUBTOTAL(109,Table13514520105[เลขที่นำส่งเงิน
])</f>
        <v>0</v>
      </c>
      <c r="U30" s="241"/>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c r="IT30" s="543"/>
      <c r="IU30" s="543"/>
      <c r="IV30" s="543"/>
      <c r="IW30" s="543"/>
      <c r="IX30" s="543"/>
      <c r="IY30" s="543"/>
      <c r="IZ30" s="543"/>
      <c r="JA30" s="543"/>
      <c r="JB30" s="543"/>
      <c r="JC30" s="543"/>
      <c r="JD30" s="543"/>
      <c r="JE30" s="543"/>
      <c r="JF30" s="543"/>
      <c r="JG30" s="543"/>
      <c r="JH30" s="543"/>
      <c r="JI30" s="543"/>
      <c r="JJ30" s="543"/>
      <c r="JK30" s="543"/>
      <c r="JL30" s="543"/>
      <c r="JM30" s="543"/>
      <c r="JN30" s="543"/>
      <c r="JO30" s="543"/>
      <c r="JP30" s="543"/>
      <c r="JQ30" s="543"/>
      <c r="JR30" s="543"/>
      <c r="JS30" s="543"/>
      <c r="JT30" s="543"/>
      <c r="JU30" s="543"/>
      <c r="JV30" s="543"/>
      <c r="JW30" s="543"/>
      <c r="JX30" s="543"/>
      <c r="JY30" s="543"/>
      <c r="JZ30" s="543"/>
      <c r="KA30" s="543"/>
      <c r="KB30" s="543"/>
      <c r="KC30" s="543"/>
      <c r="KD30" s="543"/>
      <c r="KE30" s="543"/>
      <c r="KF30" s="543"/>
      <c r="KG30" s="543"/>
      <c r="KH30" s="543"/>
      <c r="KI30" s="543"/>
      <c r="KJ30" s="543"/>
      <c r="KK30" s="543"/>
      <c r="KL30" s="543"/>
      <c r="KM30" s="543"/>
      <c r="KN30" s="543"/>
      <c r="KO30" s="543"/>
      <c r="KP30" s="543"/>
      <c r="KQ30" s="543"/>
      <c r="KR30" s="543"/>
      <c r="KS30" s="543"/>
      <c r="KT30" s="543"/>
      <c r="KU30" s="543"/>
      <c r="KV30" s="543"/>
      <c r="KW30" s="543"/>
      <c r="KX30" s="543"/>
      <c r="KY30" s="543"/>
      <c r="KZ30" s="543"/>
      <c r="LA30" s="543"/>
      <c r="LB30" s="543"/>
      <c r="LC30" s="543"/>
      <c r="LD30" s="543"/>
      <c r="LE30" s="543"/>
      <c r="LF30" s="543"/>
      <c r="LG30" s="543"/>
      <c r="LH30" s="543"/>
      <c r="LI30" s="543"/>
      <c r="LJ30" s="543"/>
      <c r="LK30" s="543"/>
      <c r="LL30" s="543"/>
      <c r="LM30" s="543"/>
      <c r="LN30" s="543"/>
      <c r="LO30" s="543"/>
      <c r="LP30" s="543"/>
      <c r="LQ30" s="543"/>
      <c r="LR30" s="543"/>
      <c r="LS30" s="543"/>
      <c r="LT30" s="543"/>
      <c r="LU30" s="543"/>
      <c r="LV30" s="543"/>
      <c r="LW30" s="543"/>
      <c r="LX30" s="543"/>
      <c r="LY30" s="543"/>
      <c r="LZ30" s="543"/>
      <c r="MA30" s="543"/>
      <c r="MB30" s="543"/>
      <c r="MC30" s="543"/>
      <c r="MD30" s="543"/>
      <c r="ME30" s="543"/>
      <c r="MF30" s="543"/>
      <c r="MG30" s="543"/>
      <c r="MH30" s="543"/>
      <c r="MI30" s="543"/>
      <c r="MJ30" s="543"/>
      <c r="MK30" s="543"/>
      <c r="ML30" s="543"/>
      <c r="MM30" s="543"/>
      <c r="MN30" s="543"/>
      <c r="MO30" s="543"/>
      <c r="MP30" s="543"/>
      <c r="MQ30" s="543"/>
      <c r="MR30" s="543"/>
      <c r="MS30" s="543"/>
      <c r="MT30" s="543"/>
      <c r="MU30" s="543"/>
      <c r="MV30" s="543"/>
      <c r="MW30" s="543"/>
      <c r="MX30" s="543"/>
      <c r="MY30" s="543"/>
      <c r="MZ30" s="543"/>
      <c r="NA30" s="543"/>
      <c r="NB30" s="543"/>
      <c r="NC30" s="543"/>
      <c r="ND30" s="543"/>
      <c r="NE30" s="543"/>
      <c r="NF30" s="543"/>
      <c r="NG30" s="543"/>
      <c r="NH30" s="543"/>
      <c r="NI30" s="543"/>
      <c r="NJ30" s="543"/>
      <c r="NK30" s="543"/>
      <c r="NL30" s="543"/>
      <c r="NM30" s="543"/>
      <c r="NN30" s="543"/>
      <c r="NO30" s="543"/>
      <c r="NP30" s="543"/>
      <c r="NQ30" s="543"/>
      <c r="NR30" s="543"/>
      <c r="NS30" s="543"/>
      <c r="NT30" s="543"/>
      <c r="NU30" s="543"/>
      <c r="NV30" s="543"/>
      <c r="NW30" s="543"/>
      <c r="NX30" s="543"/>
      <c r="NY30" s="543"/>
      <c r="NZ30" s="543"/>
      <c r="OA30" s="543"/>
      <c r="OB30" s="543"/>
      <c r="OC30" s="543"/>
      <c r="OD30" s="543"/>
      <c r="OE30" s="543"/>
      <c r="OF30" s="543"/>
      <c r="OG30" s="543"/>
      <c r="OH30" s="543"/>
      <c r="OI30" s="543"/>
      <c r="OJ30" s="543"/>
      <c r="OK30" s="543"/>
      <c r="OL30" s="543"/>
      <c r="OM30" s="543"/>
      <c r="ON30" s="543"/>
      <c r="OO30" s="543"/>
      <c r="OP30" s="543"/>
      <c r="OQ30" s="543"/>
      <c r="OR30" s="543"/>
      <c r="OS30" s="543"/>
      <c r="OT30" s="543"/>
      <c r="OU30" s="543"/>
      <c r="OV30" s="543"/>
      <c r="OW30" s="543"/>
      <c r="OX30" s="543"/>
      <c r="OY30" s="543"/>
      <c r="OZ30" s="543"/>
      <c r="PA30" s="543"/>
      <c r="PB30" s="543"/>
      <c r="PC30" s="543"/>
      <c r="PD30" s="543"/>
      <c r="PE30" s="543"/>
      <c r="PF30" s="543"/>
      <c r="PG30" s="543"/>
      <c r="PH30" s="543"/>
      <c r="PI30" s="543"/>
      <c r="PJ30" s="543"/>
      <c r="PK30" s="543"/>
      <c r="PL30" s="543"/>
      <c r="PM30" s="543"/>
      <c r="PN30" s="543"/>
      <c r="PO30" s="543"/>
      <c r="PP30" s="543"/>
      <c r="PQ30" s="543"/>
      <c r="PR30" s="543"/>
      <c r="PS30" s="543"/>
      <c r="PT30" s="543"/>
      <c r="PU30" s="543"/>
      <c r="PV30" s="543"/>
      <c r="PW30" s="543"/>
      <c r="PX30" s="543"/>
      <c r="PY30" s="543"/>
      <c r="PZ30" s="543"/>
      <c r="QA30" s="543"/>
      <c r="QB30" s="543"/>
      <c r="QC30" s="543"/>
      <c r="QD30" s="543"/>
      <c r="QE30" s="543"/>
      <c r="QF30" s="543"/>
      <c r="QG30" s="543"/>
      <c r="QH30" s="543"/>
      <c r="QI30" s="543"/>
      <c r="QJ30" s="543"/>
      <c r="QK30" s="543"/>
      <c r="QL30" s="543"/>
      <c r="QM30" s="543"/>
      <c r="QN30" s="543"/>
      <c r="QO30" s="543"/>
      <c r="QP30" s="543"/>
      <c r="QQ30" s="543"/>
      <c r="QR30" s="543"/>
      <c r="QS30" s="543"/>
      <c r="QT30" s="543"/>
      <c r="QU30" s="543"/>
      <c r="QV30" s="543"/>
      <c r="QW30" s="543"/>
      <c r="QX30" s="543"/>
      <c r="QY30" s="543"/>
      <c r="QZ30" s="543"/>
      <c r="RA30" s="543"/>
      <c r="RB30" s="543"/>
      <c r="RC30" s="543"/>
      <c r="RD30" s="543"/>
      <c r="RE30" s="543"/>
      <c r="RF30" s="543"/>
      <c r="RG30" s="543"/>
      <c r="RH30" s="543"/>
      <c r="RI30" s="543"/>
      <c r="RJ30" s="543"/>
      <c r="RK30" s="543"/>
      <c r="RL30" s="543"/>
      <c r="RM30" s="543"/>
      <c r="RN30" s="543"/>
      <c r="RO30" s="543"/>
      <c r="RP30" s="543"/>
      <c r="RQ30" s="543"/>
      <c r="RR30" s="543"/>
      <c r="RS30" s="543"/>
      <c r="RT30" s="543"/>
      <c r="RU30" s="543"/>
      <c r="RV30" s="543"/>
      <c r="RW30" s="543"/>
      <c r="RX30" s="543"/>
      <c r="RY30" s="543"/>
      <c r="RZ30" s="543"/>
      <c r="SA30" s="543"/>
      <c r="SB30" s="543"/>
      <c r="SC30" s="543"/>
      <c r="SD30" s="543"/>
      <c r="SE30" s="543"/>
      <c r="SF30" s="543"/>
      <c r="SG30" s="543"/>
      <c r="SH30" s="543"/>
      <c r="SI30" s="543"/>
      <c r="SJ30" s="543"/>
      <c r="SK30" s="543"/>
      <c r="SL30" s="543"/>
      <c r="SM30" s="543"/>
      <c r="SN30" s="543"/>
      <c r="SO30" s="543"/>
      <c r="SP30" s="543"/>
      <c r="SQ30" s="543"/>
      <c r="SR30" s="543"/>
      <c r="SS30" s="543"/>
      <c r="ST30" s="543"/>
      <c r="SU30" s="543"/>
      <c r="SV30" s="543"/>
      <c r="SW30" s="543"/>
      <c r="SX30" s="543"/>
      <c r="SY30" s="543"/>
      <c r="SZ30" s="543"/>
      <c r="TA30" s="543"/>
      <c r="TB30" s="543"/>
      <c r="TC30" s="543"/>
      <c r="TD30" s="543"/>
      <c r="TE30" s="543"/>
      <c r="TF30" s="543"/>
      <c r="TG30" s="543"/>
      <c r="TH30" s="543"/>
      <c r="TI30" s="543"/>
      <c r="TJ30" s="543"/>
      <c r="TK30" s="543"/>
      <c r="TL30" s="543"/>
      <c r="TM30" s="543"/>
      <c r="TN30" s="543"/>
      <c r="TO30" s="543"/>
      <c r="TP30" s="543"/>
      <c r="TQ30" s="543"/>
      <c r="TR30" s="543"/>
      <c r="TS30" s="543"/>
      <c r="TT30" s="543"/>
      <c r="TU30" s="543"/>
      <c r="TV30" s="543"/>
      <c r="TW30" s="543"/>
      <c r="TX30" s="543"/>
      <c r="TY30" s="543"/>
      <c r="TZ30" s="543"/>
      <c r="UA30" s="543"/>
      <c r="UB30" s="543"/>
      <c r="UC30" s="543"/>
      <c r="UD30" s="543"/>
      <c r="UE30" s="543"/>
      <c r="UF30" s="543"/>
      <c r="UG30" s="543"/>
      <c r="UH30" s="543"/>
      <c r="UI30" s="543"/>
      <c r="UJ30" s="543"/>
      <c r="UK30" s="543"/>
      <c r="UL30" s="543"/>
      <c r="UM30" s="543"/>
      <c r="UN30" s="543"/>
      <c r="UO30" s="543"/>
      <c r="UP30" s="543"/>
      <c r="UQ30" s="543"/>
      <c r="UR30" s="543"/>
      <c r="US30" s="543"/>
      <c r="UT30" s="543"/>
      <c r="UU30" s="543"/>
      <c r="UV30" s="543"/>
      <c r="UW30" s="543"/>
      <c r="UX30" s="543"/>
      <c r="UY30" s="543"/>
      <c r="UZ30" s="543"/>
      <c r="VA30" s="543"/>
      <c r="VB30" s="543"/>
      <c r="VC30" s="543"/>
      <c r="VD30" s="543"/>
      <c r="VE30" s="543"/>
      <c r="VF30" s="543"/>
      <c r="VG30" s="543"/>
      <c r="VH30" s="543"/>
      <c r="VI30" s="543"/>
      <c r="VJ30" s="543"/>
      <c r="VK30" s="543"/>
      <c r="VL30" s="543"/>
      <c r="VM30" s="543"/>
      <c r="VN30" s="543"/>
      <c r="VO30" s="543"/>
      <c r="VP30" s="543"/>
      <c r="VQ30" s="543"/>
      <c r="VR30" s="543"/>
      <c r="VS30" s="543"/>
      <c r="VT30" s="543"/>
      <c r="VU30" s="543"/>
      <c r="VV30" s="543"/>
      <c r="VW30" s="543"/>
      <c r="VX30" s="543"/>
      <c r="VY30" s="543"/>
      <c r="VZ30" s="543"/>
      <c r="WA30" s="543"/>
      <c r="WB30" s="543"/>
      <c r="WC30" s="543"/>
      <c r="WD30" s="543"/>
      <c r="WE30" s="543"/>
      <c r="WF30" s="543"/>
      <c r="WG30" s="543"/>
      <c r="WH30" s="543"/>
      <c r="WI30" s="543"/>
      <c r="WJ30" s="543"/>
      <c r="WK30" s="543"/>
      <c r="WL30" s="543"/>
      <c r="WM30" s="543"/>
      <c r="WN30" s="543"/>
      <c r="WO30" s="543"/>
      <c r="WP30" s="543"/>
      <c r="WQ30" s="543"/>
      <c r="WR30" s="543"/>
      <c r="WS30" s="543"/>
      <c r="WT30" s="543"/>
      <c r="WU30" s="543"/>
      <c r="WV30" s="543"/>
      <c r="WW30" s="543"/>
      <c r="WX30" s="543"/>
      <c r="WY30" s="543"/>
      <c r="WZ30" s="543"/>
      <c r="XA30" s="543"/>
      <c r="XB30" s="543"/>
      <c r="XC30" s="543"/>
      <c r="XD30" s="543"/>
      <c r="XE30" s="543"/>
      <c r="XF30" s="543"/>
      <c r="XG30" s="543"/>
      <c r="XH30" s="543"/>
      <c r="XI30" s="543"/>
      <c r="XJ30" s="543"/>
      <c r="XK30" s="543"/>
      <c r="XL30" s="543"/>
      <c r="XM30" s="543"/>
      <c r="XN30" s="543"/>
      <c r="XO30" s="543"/>
      <c r="XP30" s="543"/>
      <c r="XQ30" s="543"/>
      <c r="XR30" s="543"/>
      <c r="XS30" s="543"/>
      <c r="XT30" s="543"/>
      <c r="XU30" s="543"/>
      <c r="XV30" s="543"/>
      <c r="XW30" s="543"/>
      <c r="XX30" s="543"/>
      <c r="XY30" s="543"/>
      <c r="XZ30" s="543"/>
      <c r="YA30" s="543"/>
      <c r="YB30" s="543"/>
      <c r="YC30" s="543"/>
      <c r="YD30" s="543"/>
      <c r="YE30" s="543"/>
      <c r="YF30" s="543"/>
      <c r="YG30" s="543"/>
      <c r="YH30" s="543"/>
      <c r="YI30" s="543"/>
      <c r="YJ30" s="543"/>
      <c r="YK30" s="543"/>
      <c r="YL30" s="543"/>
      <c r="YM30" s="543"/>
      <c r="YN30" s="543"/>
      <c r="YO30" s="543"/>
      <c r="YP30" s="543"/>
      <c r="YQ30" s="543"/>
      <c r="YR30" s="543"/>
      <c r="YS30" s="543"/>
      <c r="YT30" s="543"/>
      <c r="YU30" s="543"/>
      <c r="YV30" s="543"/>
      <c r="YW30" s="543"/>
      <c r="YX30" s="543"/>
      <c r="YY30" s="543"/>
      <c r="YZ30" s="543"/>
      <c r="ZA30" s="543"/>
      <c r="ZB30" s="543"/>
      <c r="ZC30" s="543"/>
      <c r="ZD30" s="543"/>
      <c r="ZE30" s="543"/>
      <c r="ZF30" s="543"/>
      <c r="ZG30" s="543"/>
      <c r="ZH30" s="543"/>
      <c r="ZI30" s="543"/>
      <c r="ZJ30" s="543"/>
      <c r="ZK30" s="543"/>
      <c r="ZL30" s="543"/>
      <c r="ZM30" s="543"/>
      <c r="ZN30" s="543"/>
      <c r="ZO30" s="543"/>
      <c r="ZP30" s="543"/>
      <c r="ZQ30" s="543"/>
      <c r="ZR30" s="543"/>
      <c r="ZS30" s="543"/>
      <c r="ZT30" s="543"/>
      <c r="ZU30" s="543"/>
      <c r="ZV30" s="543"/>
      <c r="ZW30" s="543"/>
      <c r="ZX30" s="543"/>
      <c r="ZY30" s="543"/>
      <c r="ZZ30" s="543"/>
      <c r="AAA30" s="543"/>
      <c r="AAB30" s="543"/>
      <c r="AAC30" s="543"/>
      <c r="AAD30" s="543"/>
      <c r="AAE30" s="543"/>
      <c r="AAF30" s="543"/>
      <c r="AAG30" s="543"/>
      <c r="AAH30" s="543"/>
      <c r="AAI30" s="543"/>
      <c r="AAJ30" s="543"/>
      <c r="AAK30" s="543"/>
      <c r="AAL30" s="543"/>
      <c r="AAM30" s="543"/>
      <c r="AAN30" s="543"/>
      <c r="AAO30" s="543"/>
      <c r="AAP30" s="543"/>
      <c r="AAQ30" s="543"/>
      <c r="AAR30" s="543"/>
      <c r="AAS30" s="543"/>
      <c r="AAT30" s="543"/>
      <c r="AAU30" s="543"/>
      <c r="AAV30" s="543"/>
      <c r="AAW30" s="543"/>
      <c r="AAX30" s="543"/>
      <c r="AAY30" s="543"/>
      <c r="AAZ30" s="543"/>
      <c r="ABA30" s="543"/>
      <c r="ABB30" s="543"/>
      <c r="ABC30" s="543"/>
      <c r="ABD30" s="543"/>
      <c r="ABE30" s="543"/>
      <c r="ABF30" s="543"/>
      <c r="ABG30" s="543"/>
      <c r="ABH30" s="543"/>
      <c r="ABI30" s="543"/>
      <c r="ABJ30" s="543"/>
      <c r="ABK30" s="543"/>
      <c r="ABL30" s="543"/>
      <c r="ABM30" s="543"/>
      <c r="ABN30" s="543"/>
      <c r="ABO30" s="543"/>
      <c r="ABP30" s="543"/>
      <c r="ABQ30" s="543"/>
      <c r="ABR30" s="543"/>
      <c r="ABS30" s="543"/>
      <c r="ABT30" s="543"/>
      <c r="ABU30" s="543"/>
      <c r="ABV30" s="543"/>
      <c r="ABW30" s="543"/>
      <c r="ABX30" s="543"/>
      <c r="ABY30" s="543"/>
      <c r="ABZ30" s="543"/>
      <c r="ACA30" s="543"/>
      <c r="ACB30" s="543"/>
      <c r="ACC30" s="543"/>
      <c r="ACD30" s="543"/>
      <c r="ACE30" s="543"/>
      <c r="ACF30" s="543"/>
      <c r="ACG30" s="543"/>
      <c r="ACH30" s="543"/>
      <c r="ACI30" s="543"/>
      <c r="ACJ30" s="543"/>
      <c r="ACK30" s="543"/>
      <c r="ACL30" s="543"/>
      <c r="ACM30" s="543"/>
      <c r="ACN30" s="543"/>
      <c r="ACO30" s="543"/>
      <c r="ACP30" s="543"/>
      <c r="ACQ30" s="543"/>
      <c r="ACR30" s="543"/>
      <c r="ACS30" s="543"/>
      <c r="ACT30" s="543"/>
      <c r="ACU30" s="543"/>
      <c r="ACV30" s="543"/>
      <c r="ACW30" s="543"/>
      <c r="ACX30" s="543"/>
      <c r="ACY30" s="543"/>
      <c r="ACZ30" s="543"/>
      <c r="ADA30" s="543"/>
      <c r="ADB30" s="543"/>
      <c r="ADC30" s="543"/>
      <c r="ADD30" s="543"/>
      <c r="ADE30" s="543"/>
      <c r="ADF30" s="543"/>
      <c r="ADG30" s="543"/>
      <c r="ADH30" s="543"/>
      <c r="ADI30" s="543"/>
      <c r="ADJ30" s="543"/>
      <c r="ADK30" s="543"/>
      <c r="ADL30" s="543"/>
      <c r="ADM30" s="543"/>
      <c r="ADN30" s="543"/>
      <c r="ADO30" s="543"/>
      <c r="ADP30" s="543"/>
      <c r="ADQ30" s="543"/>
      <c r="ADR30" s="543"/>
      <c r="ADS30" s="543"/>
      <c r="ADT30" s="543"/>
      <c r="ADU30" s="543"/>
      <c r="ADV30" s="543"/>
      <c r="ADW30" s="543"/>
      <c r="ADX30" s="543"/>
      <c r="ADY30" s="543"/>
      <c r="ADZ30" s="543"/>
      <c r="AEA30" s="543"/>
      <c r="AEB30" s="543"/>
      <c r="AEC30" s="543"/>
      <c r="AED30" s="543"/>
      <c r="AEE30" s="543"/>
      <c r="AEF30" s="543"/>
      <c r="AEG30" s="543"/>
      <c r="AEH30" s="543"/>
      <c r="AEI30" s="543"/>
      <c r="AEJ30" s="543"/>
      <c r="AEK30" s="543"/>
      <c r="AEL30" s="543"/>
      <c r="AEM30" s="543"/>
      <c r="AEN30" s="543"/>
      <c r="AEO30" s="543"/>
      <c r="AEP30" s="543"/>
      <c r="AEQ30" s="543"/>
      <c r="AER30" s="543"/>
      <c r="AES30" s="543"/>
      <c r="AET30" s="543"/>
      <c r="AEU30" s="543"/>
      <c r="AEV30" s="543"/>
      <c r="AEW30" s="543"/>
      <c r="AEX30" s="543"/>
      <c r="AEY30" s="543"/>
      <c r="AEZ30" s="543"/>
      <c r="AFA30" s="543"/>
      <c r="AFB30" s="543"/>
      <c r="AFC30" s="543"/>
      <c r="AFD30" s="543"/>
      <c r="AFE30" s="543"/>
      <c r="AFF30" s="543"/>
      <c r="AFG30" s="543"/>
      <c r="AFH30" s="543"/>
      <c r="AFI30" s="543"/>
      <c r="AFJ30" s="543"/>
      <c r="AFK30" s="543"/>
      <c r="AFL30" s="543"/>
      <c r="AFM30" s="543"/>
      <c r="AFN30" s="543"/>
      <c r="AFO30" s="543"/>
      <c r="AFP30" s="543"/>
      <c r="AFQ30" s="543"/>
      <c r="AFR30" s="543"/>
      <c r="AFS30" s="543"/>
      <c r="AFT30" s="543"/>
      <c r="AFU30" s="543"/>
      <c r="AFV30" s="543"/>
      <c r="AFW30" s="543"/>
      <c r="AFX30" s="543"/>
      <c r="AFY30" s="543"/>
      <c r="AFZ30" s="543"/>
      <c r="AGA30" s="543"/>
      <c r="AGB30" s="543"/>
      <c r="AGC30" s="543"/>
      <c r="AGD30" s="543"/>
      <c r="AGE30" s="543"/>
      <c r="AGF30" s="543"/>
      <c r="AGG30" s="543"/>
      <c r="AGH30" s="543"/>
      <c r="AGI30" s="543"/>
      <c r="AGJ30" s="543"/>
      <c r="AGK30" s="543"/>
      <c r="AGL30" s="543"/>
      <c r="AGM30" s="543"/>
      <c r="AGN30" s="543"/>
      <c r="AGO30" s="543"/>
      <c r="AGP30" s="543"/>
      <c r="AGQ30" s="543"/>
      <c r="AGR30" s="543"/>
      <c r="AGS30" s="543"/>
      <c r="AGT30" s="543"/>
      <c r="AGU30" s="543"/>
      <c r="AGV30" s="543"/>
      <c r="AGW30" s="543"/>
      <c r="AGX30" s="543"/>
      <c r="AGY30" s="543"/>
      <c r="AGZ30" s="543"/>
      <c r="AHA30" s="543"/>
      <c r="AHB30" s="543"/>
      <c r="AHC30" s="543"/>
      <c r="AHD30" s="543"/>
      <c r="AHE30" s="543"/>
      <c r="AHF30" s="543"/>
      <c r="AHG30" s="543"/>
      <c r="AHH30" s="543"/>
      <c r="AHI30" s="543"/>
      <c r="AHJ30" s="543"/>
      <c r="AHK30" s="543"/>
      <c r="AHL30" s="543"/>
      <c r="AHM30" s="543"/>
      <c r="AHN30" s="543"/>
      <c r="AHO30" s="543"/>
      <c r="AHP30" s="543"/>
      <c r="AHQ30" s="543"/>
      <c r="AHR30" s="543"/>
      <c r="AHS30" s="543"/>
      <c r="AHT30" s="543"/>
      <c r="AHU30" s="543"/>
      <c r="AHV30" s="543"/>
      <c r="AHW30" s="543"/>
      <c r="AHX30" s="543"/>
      <c r="AHY30" s="543"/>
      <c r="AHZ30" s="543"/>
      <c r="AIA30" s="543"/>
      <c r="AIB30" s="543"/>
      <c r="AIC30" s="543"/>
      <c r="AID30" s="543"/>
      <c r="AIE30" s="543"/>
      <c r="AIF30" s="543"/>
      <c r="AIG30" s="543"/>
      <c r="AIH30" s="543"/>
      <c r="AII30" s="543"/>
      <c r="AIJ30" s="543"/>
      <c r="AIK30" s="543"/>
      <c r="AIL30" s="543"/>
      <c r="AIM30" s="543"/>
      <c r="AIN30" s="543"/>
      <c r="AIO30" s="543"/>
      <c r="AIP30" s="543"/>
      <c r="AIQ30" s="543"/>
      <c r="AIR30" s="543"/>
      <c r="AIS30" s="543"/>
      <c r="AIT30" s="543"/>
      <c r="AIU30" s="543"/>
      <c r="AIV30" s="543"/>
      <c r="AIW30" s="543"/>
      <c r="AIX30" s="543"/>
      <c r="AIY30" s="543"/>
      <c r="AIZ30" s="543"/>
      <c r="AJA30" s="543"/>
      <c r="AJB30" s="543"/>
      <c r="AJC30" s="543"/>
      <c r="AJD30" s="543"/>
      <c r="AJE30" s="543"/>
      <c r="AJF30" s="543"/>
      <c r="AJG30" s="543"/>
      <c r="AJH30" s="543"/>
      <c r="AJI30" s="543"/>
      <c r="AJJ30" s="543"/>
      <c r="AJK30" s="543"/>
      <c r="AJL30" s="543"/>
      <c r="AJM30" s="543"/>
      <c r="AJN30" s="543"/>
      <c r="AJO30" s="543"/>
      <c r="AJP30" s="543"/>
      <c r="AJQ30" s="543"/>
      <c r="AJR30" s="543"/>
      <c r="AJS30" s="543"/>
      <c r="AJT30" s="543"/>
      <c r="AJU30" s="543"/>
      <c r="AJV30" s="543"/>
      <c r="AJW30" s="543"/>
      <c r="AJX30" s="543"/>
      <c r="AJY30" s="543"/>
      <c r="AJZ30" s="543"/>
      <c r="AKA30" s="543"/>
      <c r="AKB30" s="543"/>
      <c r="AKC30" s="543"/>
      <c r="AKD30" s="543"/>
      <c r="AKE30" s="543"/>
      <c r="AKF30" s="543"/>
      <c r="AKG30" s="543"/>
      <c r="AKH30" s="543"/>
      <c r="AKI30" s="543"/>
      <c r="AKJ30" s="543"/>
      <c r="AKK30" s="543"/>
      <c r="AKL30" s="543"/>
      <c r="AKM30" s="543"/>
      <c r="AKN30" s="543"/>
      <c r="AKO30" s="543"/>
      <c r="AKP30" s="543"/>
      <c r="AKQ30" s="543"/>
      <c r="AKR30" s="543"/>
      <c r="AKS30" s="543"/>
      <c r="AKT30" s="543"/>
      <c r="AKU30" s="543"/>
      <c r="AKV30" s="543"/>
      <c r="AKW30" s="543"/>
      <c r="AKX30" s="543"/>
      <c r="AKY30" s="543"/>
      <c r="AKZ30" s="543"/>
      <c r="ALA30" s="543"/>
      <c r="ALB30" s="543"/>
      <c r="ALC30" s="543"/>
      <c r="ALD30" s="543"/>
      <c r="ALE30" s="543"/>
      <c r="ALF30" s="543"/>
      <c r="ALG30" s="543"/>
      <c r="ALH30" s="543"/>
      <c r="ALI30" s="543"/>
      <c r="ALJ30" s="543"/>
      <c r="ALK30" s="543"/>
      <c r="ALL30" s="543"/>
      <c r="ALM30" s="543"/>
      <c r="ALN30" s="543"/>
      <c r="ALO30" s="543"/>
      <c r="ALP30" s="543"/>
      <c r="ALQ30" s="543"/>
      <c r="ALR30" s="543"/>
      <c r="ALS30" s="543"/>
      <c r="ALT30" s="543"/>
      <c r="ALU30" s="543"/>
      <c r="ALV30" s="543"/>
      <c r="ALW30" s="543"/>
      <c r="ALX30" s="543"/>
      <c r="ALY30" s="543"/>
      <c r="ALZ30" s="543"/>
      <c r="AMA30" s="543"/>
      <c r="AMB30" s="543"/>
      <c r="AMC30" s="543"/>
      <c r="AMD30" s="543"/>
      <c r="AME30" s="543"/>
      <c r="AMF30" s="543"/>
      <c r="AMG30" s="543"/>
      <c r="AMH30" s="543"/>
      <c r="AMI30" s="543"/>
      <c r="AMJ30" s="543"/>
      <c r="AMK30" s="543"/>
      <c r="AML30" s="543"/>
      <c r="AMM30" s="543"/>
      <c r="AMN30" s="543"/>
      <c r="AMO30" s="543"/>
      <c r="AMP30" s="543"/>
      <c r="AMQ30" s="543"/>
      <c r="AMR30" s="543"/>
      <c r="AMS30" s="543"/>
      <c r="AMT30" s="543"/>
      <c r="AMU30" s="543"/>
      <c r="AMV30" s="543"/>
      <c r="AMW30" s="543"/>
      <c r="AMX30" s="543"/>
      <c r="AMY30" s="543"/>
      <c r="AMZ30" s="543"/>
      <c r="ANA30" s="543"/>
      <c r="ANB30" s="543"/>
      <c r="ANC30" s="543"/>
      <c r="AND30" s="543"/>
      <c r="ANE30" s="543"/>
      <c r="ANF30" s="543"/>
      <c r="ANG30" s="543"/>
      <c r="ANH30" s="543"/>
      <c r="ANI30" s="543"/>
      <c r="ANJ30" s="543"/>
      <c r="ANK30" s="543"/>
      <c r="ANL30" s="543"/>
      <c r="ANM30" s="543"/>
      <c r="ANN30" s="543"/>
      <c r="ANO30" s="543"/>
      <c r="ANP30" s="543"/>
      <c r="ANQ30" s="543"/>
      <c r="ANR30" s="543"/>
      <c r="ANS30" s="543"/>
      <c r="ANT30" s="543"/>
      <c r="ANU30" s="543"/>
      <c r="ANV30" s="543"/>
      <c r="ANW30" s="543"/>
      <c r="ANX30" s="543"/>
      <c r="ANY30" s="543"/>
      <c r="ANZ30" s="543"/>
      <c r="AOA30" s="543"/>
      <c r="AOB30" s="543"/>
      <c r="AOC30" s="543"/>
      <c r="AOD30" s="543"/>
      <c r="AOE30" s="543"/>
      <c r="AOF30" s="543"/>
      <c r="AOG30" s="543"/>
      <c r="AOH30" s="543"/>
      <c r="AOI30" s="543"/>
      <c r="AOJ30" s="543"/>
      <c r="AOK30" s="543"/>
      <c r="AOL30" s="543"/>
      <c r="AOM30" s="543"/>
      <c r="AON30" s="543"/>
      <c r="AOO30" s="543"/>
      <c r="AOP30" s="543"/>
      <c r="AOQ30" s="543"/>
      <c r="AOR30" s="543"/>
      <c r="AOS30" s="543"/>
      <c r="AOT30" s="543"/>
      <c r="AOU30" s="543"/>
      <c r="AOV30" s="543"/>
      <c r="AOW30" s="543"/>
      <c r="AOX30" s="543"/>
      <c r="AOY30" s="543"/>
      <c r="AOZ30" s="543"/>
      <c r="APA30" s="543"/>
      <c r="APB30" s="543"/>
      <c r="APC30" s="543"/>
      <c r="APD30" s="543"/>
      <c r="APE30" s="543"/>
      <c r="APF30" s="543"/>
      <c r="APG30" s="543"/>
      <c r="APH30" s="543"/>
      <c r="API30" s="543"/>
      <c r="APJ30" s="543"/>
      <c r="APK30" s="543"/>
      <c r="APL30" s="543"/>
      <c r="APM30" s="543"/>
      <c r="APN30" s="543"/>
      <c r="APO30" s="543"/>
      <c r="APP30" s="543"/>
      <c r="APQ30" s="543"/>
      <c r="APR30" s="543"/>
      <c r="APS30" s="543"/>
      <c r="APT30" s="543"/>
      <c r="APU30" s="543"/>
      <c r="APV30" s="543"/>
      <c r="APW30" s="543"/>
      <c r="APX30" s="543"/>
      <c r="APY30" s="543"/>
      <c r="APZ30" s="543"/>
      <c r="AQA30" s="543"/>
      <c r="AQB30" s="543"/>
      <c r="AQC30" s="543"/>
      <c r="AQD30" s="543"/>
      <c r="AQE30" s="543"/>
      <c r="AQF30" s="543"/>
      <c r="AQG30" s="543"/>
      <c r="AQH30" s="543"/>
      <c r="AQI30" s="543"/>
      <c r="AQJ30" s="543"/>
      <c r="AQK30" s="543"/>
      <c r="AQL30" s="543"/>
      <c r="AQM30" s="543"/>
      <c r="AQN30" s="543"/>
      <c r="AQO30" s="543"/>
      <c r="AQP30" s="543"/>
      <c r="AQQ30" s="543"/>
      <c r="AQR30" s="543"/>
      <c r="AQS30" s="543"/>
      <c r="AQT30" s="543"/>
      <c r="AQU30" s="543"/>
      <c r="AQV30" s="543"/>
      <c r="AQW30" s="543"/>
      <c r="AQX30" s="543"/>
      <c r="AQY30" s="543"/>
      <c r="AQZ30" s="543"/>
      <c r="ARA30" s="543"/>
      <c r="ARB30" s="543"/>
      <c r="ARC30" s="543"/>
      <c r="ARD30" s="543"/>
      <c r="ARE30" s="543"/>
      <c r="ARF30" s="543"/>
      <c r="ARG30" s="543"/>
      <c r="ARH30" s="543"/>
      <c r="ARI30" s="543"/>
      <c r="ARJ30" s="543"/>
      <c r="ARK30" s="543"/>
      <c r="ARL30" s="543"/>
      <c r="ARM30" s="543"/>
      <c r="ARN30" s="543"/>
      <c r="ARO30" s="543"/>
      <c r="ARP30" s="543"/>
      <c r="ARQ30" s="543"/>
      <c r="ARR30" s="543"/>
      <c r="ARS30" s="543"/>
      <c r="ART30" s="543"/>
      <c r="ARU30" s="543"/>
      <c r="ARV30" s="543"/>
      <c r="ARW30" s="543"/>
      <c r="ARX30" s="543"/>
      <c r="ARY30" s="543"/>
      <c r="ARZ30" s="543"/>
      <c r="ASA30" s="543"/>
      <c r="ASB30" s="543"/>
      <c r="ASC30" s="543"/>
      <c r="ASD30" s="543"/>
      <c r="ASE30" s="543"/>
      <c r="ASF30" s="543"/>
      <c r="ASG30" s="543"/>
      <c r="ASH30" s="543"/>
      <c r="ASI30" s="543"/>
      <c r="ASJ30" s="543"/>
      <c r="ASK30" s="543"/>
      <c r="ASL30" s="543"/>
      <c r="ASM30" s="543"/>
      <c r="ASN30" s="543"/>
      <c r="ASO30" s="543"/>
      <c r="ASP30" s="543"/>
      <c r="ASQ30" s="543"/>
      <c r="ASR30" s="543"/>
      <c r="ASS30" s="543"/>
      <c r="AST30" s="543"/>
      <c r="ASU30" s="543"/>
      <c r="ASV30" s="543"/>
      <c r="ASW30" s="543"/>
      <c r="ASX30" s="543"/>
      <c r="ASY30" s="543"/>
      <c r="ASZ30" s="543"/>
      <c r="ATA30" s="543"/>
      <c r="ATB30" s="543"/>
      <c r="ATC30" s="543"/>
      <c r="ATD30" s="543"/>
      <c r="ATE30" s="543"/>
      <c r="ATF30" s="543"/>
      <c r="ATG30" s="543"/>
      <c r="ATH30" s="543"/>
      <c r="ATI30" s="543"/>
      <c r="ATJ30" s="543"/>
      <c r="ATK30" s="543"/>
      <c r="ATL30" s="543"/>
      <c r="ATM30" s="543"/>
      <c r="ATN30" s="543"/>
      <c r="ATO30" s="543"/>
      <c r="ATP30" s="543"/>
      <c r="ATQ30" s="543"/>
      <c r="ATR30" s="543"/>
      <c r="ATS30" s="543"/>
      <c r="ATT30" s="543"/>
      <c r="ATU30" s="543"/>
      <c r="ATV30" s="543"/>
      <c r="ATW30" s="543"/>
      <c r="ATX30" s="543"/>
      <c r="ATY30" s="543"/>
      <c r="ATZ30" s="543"/>
      <c r="AUA30" s="543"/>
      <c r="AUB30" s="543"/>
      <c r="AUC30" s="543"/>
      <c r="AUD30" s="543"/>
      <c r="AUE30" s="543"/>
      <c r="AUF30" s="543"/>
      <c r="AUG30" s="543"/>
      <c r="AUH30" s="543"/>
      <c r="AUI30" s="543"/>
      <c r="AUJ30" s="543"/>
      <c r="AUK30" s="543"/>
      <c r="AUL30" s="543"/>
      <c r="AUM30" s="543"/>
      <c r="AUN30" s="543"/>
      <c r="AUO30" s="543"/>
      <c r="AUP30" s="543"/>
      <c r="AUQ30" s="543"/>
      <c r="AUR30" s="543"/>
      <c r="AUS30" s="543"/>
      <c r="AUT30" s="543"/>
      <c r="AUU30" s="543"/>
      <c r="AUV30" s="543"/>
      <c r="AUW30" s="543"/>
      <c r="AUX30" s="543"/>
      <c r="AUY30" s="543"/>
      <c r="AUZ30" s="543"/>
      <c r="AVA30" s="543"/>
      <c r="AVB30" s="543"/>
      <c r="AVC30" s="543"/>
      <c r="AVD30" s="543"/>
      <c r="AVE30" s="543"/>
      <c r="AVF30" s="543"/>
      <c r="AVG30" s="543"/>
      <c r="AVH30" s="543"/>
      <c r="AVI30" s="543"/>
      <c r="AVJ30" s="543"/>
      <c r="AVK30" s="543"/>
      <c r="AVL30" s="543"/>
      <c r="AVM30" s="543"/>
      <c r="AVN30" s="543"/>
      <c r="AVO30" s="543"/>
      <c r="AVP30" s="543"/>
      <c r="AVQ30" s="543"/>
      <c r="AVR30" s="543"/>
      <c r="AVS30" s="543"/>
      <c r="AVT30" s="543"/>
      <c r="AVU30" s="543"/>
      <c r="AVV30" s="543"/>
      <c r="AVW30" s="543"/>
      <c r="AVX30" s="543"/>
      <c r="AVY30" s="543"/>
      <c r="AVZ30" s="543"/>
      <c r="AWA30" s="543"/>
      <c r="AWB30" s="543"/>
      <c r="AWC30" s="543"/>
      <c r="AWD30" s="543"/>
      <c r="AWE30" s="543"/>
      <c r="AWF30" s="543"/>
      <c r="AWG30" s="543"/>
      <c r="AWH30" s="543"/>
      <c r="AWI30" s="543"/>
      <c r="AWJ30" s="543"/>
      <c r="AWK30" s="543"/>
      <c r="AWL30" s="543"/>
      <c r="AWM30" s="543"/>
      <c r="AWN30" s="543"/>
      <c r="AWO30" s="543"/>
      <c r="AWP30" s="543"/>
      <c r="AWQ30" s="543"/>
      <c r="AWR30" s="543"/>
      <c r="AWS30" s="543"/>
      <c r="AWT30" s="543"/>
      <c r="AWU30" s="543"/>
      <c r="AWV30" s="543"/>
      <c r="AWW30" s="543"/>
      <c r="AWX30" s="543"/>
      <c r="AWY30" s="543"/>
      <c r="AWZ30" s="543"/>
      <c r="AXA30" s="543"/>
      <c r="AXB30" s="543"/>
      <c r="AXC30" s="543"/>
      <c r="AXD30" s="543"/>
      <c r="AXE30" s="543"/>
      <c r="AXF30" s="543"/>
      <c r="AXG30" s="543"/>
      <c r="AXH30" s="543"/>
      <c r="AXI30" s="543"/>
      <c r="AXJ30" s="543"/>
      <c r="AXK30" s="543"/>
      <c r="AXL30" s="543"/>
      <c r="AXM30" s="543"/>
      <c r="AXN30" s="543"/>
      <c r="AXO30" s="543"/>
      <c r="AXP30" s="543"/>
      <c r="AXQ30" s="543"/>
      <c r="AXR30" s="543"/>
      <c r="AXS30" s="543"/>
      <c r="AXT30" s="543"/>
      <c r="AXU30" s="543"/>
      <c r="AXV30" s="543"/>
      <c r="AXW30" s="543"/>
      <c r="AXX30" s="543"/>
      <c r="AXY30" s="543"/>
      <c r="AXZ30" s="543"/>
      <c r="AYA30" s="543"/>
      <c r="AYB30" s="543"/>
      <c r="AYC30" s="543"/>
      <c r="AYD30" s="543"/>
      <c r="AYE30" s="543"/>
      <c r="AYF30" s="543"/>
      <c r="AYG30" s="543"/>
      <c r="AYH30" s="543"/>
      <c r="AYI30" s="543"/>
      <c r="AYJ30" s="543"/>
      <c r="AYK30" s="543"/>
      <c r="AYL30" s="543"/>
      <c r="AYM30" s="543"/>
      <c r="AYN30" s="543"/>
      <c r="AYO30" s="543"/>
      <c r="AYP30" s="543"/>
      <c r="AYQ30" s="543"/>
      <c r="AYR30" s="543"/>
      <c r="AYS30" s="543"/>
      <c r="AYT30" s="543"/>
      <c r="AYU30" s="543"/>
      <c r="AYV30" s="543"/>
      <c r="AYW30" s="543"/>
      <c r="AYX30" s="543"/>
      <c r="AYY30" s="543"/>
      <c r="AYZ30" s="543"/>
      <c r="AZA30" s="543"/>
      <c r="AZB30" s="543"/>
      <c r="AZC30" s="543"/>
      <c r="AZD30" s="543"/>
      <c r="AZE30" s="543"/>
      <c r="AZF30" s="543"/>
      <c r="AZG30" s="543"/>
      <c r="AZH30" s="543"/>
      <c r="AZI30" s="543"/>
      <c r="AZJ30" s="543"/>
      <c r="AZK30" s="543"/>
      <c r="AZL30" s="543"/>
      <c r="AZM30" s="543"/>
      <c r="AZN30" s="543"/>
      <c r="AZO30" s="543"/>
      <c r="AZP30" s="543"/>
      <c r="AZQ30" s="543"/>
      <c r="AZR30" s="543"/>
      <c r="AZS30" s="543"/>
      <c r="AZT30" s="543"/>
      <c r="AZU30" s="543"/>
      <c r="AZV30" s="543"/>
      <c r="AZW30" s="543"/>
      <c r="AZX30" s="543"/>
      <c r="AZY30" s="543"/>
      <c r="AZZ30" s="543"/>
      <c r="BAA30" s="543"/>
      <c r="BAB30" s="543"/>
      <c r="BAC30" s="543"/>
      <c r="BAD30" s="543"/>
      <c r="BAE30" s="543"/>
      <c r="BAF30" s="543"/>
      <c r="BAG30" s="543"/>
      <c r="BAH30" s="543"/>
      <c r="BAI30" s="543"/>
      <c r="BAJ30" s="543"/>
      <c r="BAK30" s="543"/>
      <c r="BAL30" s="543"/>
      <c r="BAM30" s="543"/>
      <c r="BAN30" s="543"/>
      <c r="BAO30" s="543"/>
      <c r="BAP30" s="543"/>
      <c r="BAQ30" s="543"/>
      <c r="BAR30" s="543"/>
      <c r="BAS30" s="543"/>
      <c r="BAT30" s="543"/>
      <c r="BAU30" s="543"/>
      <c r="BAV30" s="543"/>
      <c r="BAW30" s="543"/>
      <c r="BAX30" s="543"/>
      <c r="BAY30" s="543"/>
      <c r="BAZ30" s="543"/>
      <c r="BBA30" s="543"/>
      <c r="BBB30" s="543"/>
      <c r="BBC30" s="543"/>
      <c r="BBD30" s="543"/>
      <c r="BBE30" s="543"/>
      <c r="BBF30" s="543"/>
      <c r="BBG30" s="543"/>
      <c r="BBH30" s="543"/>
      <c r="BBI30" s="543"/>
      <c r="BBJ30" s="543"/>
      <c r="BBK30" s="543"/>
      <c r="BBL30" s="543"/>
      <c r="BBM30" s="543"/>
      <c r="BBN30" s="543"/>
      <c r="BBO30" s="543"/>
      <c r="BBP30" s="543"/>
      <c r="BBQ30" s="543"/>
      <c r="BBR30" s="543"/>
      <c r="BBS30" s="543"/>
      <c r="BBT30" s="543"/>
      <c r="BBU30" s="543"/>
      <c r="BBV30" s="543"/>
      <c r="BBW30" s="543"/>
      <c r="BBX30" s="543"/>
      <c r="BBY30" s="543"/>
      <c r="BBZ30" s="543"/>
      <c r="BCA30" s="543"/>
      <c r="BCB30" s="543"/>
      <c r="BCC30" s="543"/>
      <c r="BCD30" s="543"/>
      <c r="BCE30" s="543"/>
      <c r="BCF30" s="543"/>
      <c r="BCG30" s="543"/>
      <c r="BCH30" s="543"/>
      <c r="BCI30" s="543"/>
      <c r="BCJ30" s="543"/>
      <c r="BCK30" s="543"/>
      <c r="BCL30" s="543"/>
      <c r="BCM30" s="543"/>
      <c r="BCN30" s="543"/>
      <c r="BCO30" s="543"/>
      <c r="BCP30" s="543"/>
      <c r="BCQ30" s="543"/>
      <c r="BCR30" s="543"/>
      <c r="BCS30" s="543"/>
      <c r="BCT30" s="543"/>
      <c r="BCU30" s="543"/>
      <c r="BCV30" s="543"/>
      <c r="BCW30" s="543"/>
      <c r="BCX30" s="543"/>
      <c r="BCY30" s="543"/>
      <c r="BCZ30" s="543"/>
      <c r="BDA30" s="543"/>
      <c r="BDB30" s="543"/>
      <c r="BDC30" s="543"/>
      <c r="BDD30" s="543"/>
      <c r="BDE30" s="543"/>
      <c r="BDF30" s="543"/>
      <c r="BDG30" s="543"/>
      <c r="BDH30" s="543"/>
      <c r="BDI30" s="543"/>
      <c r="BDJ30" s="543"/>
      <c r="BDK30" s="543"/>
      <c r="BDL30" s="543"/>
      <c r="BDM30" s="543"/>
      <c r="BDN30" s="543"/>
      <c r="BDO30" s="543"/>
      <c r="BDP30" s="543"/>
      <c r="BDQ30" s="543"/>
      <c r="BDR30" s="543"/>
      <c r="BDS30" s="543"/>
      <c r="BDT30" s="543"/>
      <c r="BDU30" s="543"/>
      <c r="BDV30" s="543"/>
      <c r="BDW30" s="543"/>
      <c r="BDX30" s="543"/>
      <c r="BDY30" s="543"/>
      <c r="BDZ30" s="543"/>
      <c r="BEA30" s="543"/>
      <c r="BEB30" s="543"/>
      <c r="BEC30" s="543"/>
      <c r="BED30" s="543"/>
      <c r="BEE30" s="543"/>
      <c r="BEF30" s="543"/>
      <c r="BEG30" s="543"/>
      <c r="BEH30" s="543"/>
      <c r="BEI30" s="543"/>
      <c r="BEJ30" s="543"/>
      <c r="BEK30" s="543"/>
      <c r="BEL30" s="543"/>
      <c r="BEM30" s="543"/>
      <c r="BEN30" s="543"/>
      <c r="BEO30" s="543"/>
      <c r="BEP30" s="543"/>
      <c r="BEQ30" s="543"/>
      <c r="BER30" s="543"/>
      <c r="BES30" s="543"/>
      <c r="BET30" s="543"/>
      <c r="BEU30" s="543"/>
      <c r="BEV30" s="543"/>
      <c r="BEW30" s="543"/>
      <c r="BEX30" s="543"/>
      <c r="BEY30" s="543"/>
      <c r="BEZ30" s="543"/>
      <c r="BFA30" s="543"/>
      <c r="BFB30" s="543"/>
      <c r="BFC30" s="543"/>
      <c r="BFD30" s="543"/>
      <c r="BFE30" s="543"/>
      <c r="BFF30" s="543"/>
      <c r="BFG30" s="543"/>
      <c r="BFH30" s="543"/>
      <c r="BFI30" s="543"/>
      <c r="BFJ30" s="543"/>
      <c r="BFK30" s="543"/>
      <c r="BFL30" s="543"/>
      <c r="BFM30" s="543"/>
      <c r="BFN30" s="543"/>
      <c r="BFO30" s="543"/>
      <c r="BFP30" s="543"/>
      <c r="BFQ30" s="543"/>
      <c r="BFR30" s="543"/>
      <c r="BFS30" s="543"/>
      <c r="BFT30" s="543"/>
      <c r="BFU30" s="543"/>
      <c r="BFV30" s="543"/>
      <c r="BFW30" s="543"/>
      <c r="BFX30" s="543"/>
      <c r="BFY30" s="543"/>
      <c r="BFZ30" s="543"/>
      <c r="BGA30" s="543"/>
      <c r="BGB30" s="543"/>
      <c r="BGC30" s="543"/>
      <c r="BGD30" s="543"/>
      <c r="BGE30" s="543"/>
      <c r="BGF30" s="543"/>
      <c r="BGG30" s="543"/>
      <c r="BGH30" s="543"/>
      <c r="BGI30" s="543"/>
      <c r="BGJ30" s="543"/>
      <c r="BGK30" s="543"/>
      <c r="BGL30" s="543"/>
      <c r="BGM30" s="543"/>
      <c r="BGN30" s="543"/>
      <c r="BGO30" s="543"/>
      <c r="BGP30" s="543"/>
      <c r="BGQ30" s="543"/>
      <c r="BGR30" s="543"/>
      <c r="BGS30" s="543"/>
      <c r="BGT30" s="543"/>
      <c r="BGU30" s="543"/>
      <c r="BGV30" s="543"/>
      <c r="BGW30" s="543"/>
      <c r="BGX30" s="543"/>
      <c r="BGY30" s="543"/>
      <c r="BGZ30" s="543"/>
      <c r="BHA30" s="543"/>
      <c r="BHB30" s="543"/>
      <c r="BHC30" s="543"/>
      <c r="BHD30" s="543"/>
      <c r="BHE30" s="543"/>
      <c r="BHF30" s="543"/>
      <c r="BHG30" s="543"/>
      <c r="BHH30" s="543"/>
      <c r="BHI30" s="543"/>
      <c r="BHJ30" s="543"/>
      <c r="BHK30" s="543"/>
      <c r="BHL30" s="543"/>
      <c r="BHM30" s="543"/>
      <c r="BHN30" s="543"/>
      <c r="BHO30" s="543"/>
      <c r="BHP30" s="543"/>
      <c r="BHQ30" s="543"/>
      <c r="BHR30" s="543"/>
      <c r="BHS30" s="543"/>
      <c r="BHT30" s="543"/>
      <c r="BHU30" s="543"/>
      <c r="BHV30" s="543"/>
      <c r="BHW30" s="543"/>
      <c r="BHX30" s="543"/>
      <c r="BHY30" s="543"/>
      <c r="BHZ30" s="543"/>
      <c r="BIA30" s="543"/>
      <c r="BIB30" s="543"/>
      <c r="BIC30" s="543"/>
      <c r="BID30" s="543"/>
      <c r="BIE30" s="543"/>
      <c r="BIF30" s="543"/>
      <c r="BIG30" s="543"/>
      <c r="BIH30" s="543"/>
      <c r="BII30" s="543"/>
      <c r="BIJ30" s="543"/>
      <c r="BIK30" s="543"/>
      <c r="BIL30" s="543"/>
      <c r="BIM30" s="543"/>
      <c r="BIN30" s="543"/>
      <c r="BIO30" s="543"/>
      <c r="BIP30" s="543"/>
      <c r="BIQ30" s="543"/>
      <c r="BIR30" s="543"/>
      <c r="BIS30" s="543"/>
      <c r="BIT30" s="543"/>
      <c r="BIU30" s="543"/>
      <c r="BIV30" s="543"/>
      <c r="BIW30" s="543"/>
      <c r="BIX30" s="543"/>
      <c r="BIY30" s="543"/>
      <c r="BIZ30" s="543"/>
      <c r="BJA30" s="543"/>
      <c r="BJB30" s="543"/>
      <c r="BJC30" s="543"/>
      <c r="BJD30" s="543"/>
      <c r="BJE30" s="543"/>
      <c r="BJF30" s="543"/>
      <c r="BJG30" s="543"/>
      <c r="BJH30" s="543"/>
      <c r="BJI30" s="543"/>
      <c r="BJJ30" s="543"/>
      <c r="BJK30" s="543"/>
      <c r="BJL30" s="543"/>
      <c r="BJM30" s="543"/>
      <c r="BJN30" s="543"/>
      <c r="BJO30" s="543"/>
      <c r="BJP30" s="543"/>
      <c r="BJQ30" s="543"/>
      <c r="BJR30" s="543"/>
      <c r="BJS30" s="543"/>
      <c r="BJT30" s="543"/>
      <c r="BJU30" s="543"/>
      <c r="BJV30" s="543"/>
      <c r="BJW30" s="543"/>
      <c r="BJX30" s="543"/>
      <c r="BJY30" s="543"/>
      <c r="BJZ30" s="543"/>
      <c r="BKA30" s="543"/>
      <c r="BKB30" s="543"/>
      <c r="BKC30" s="543"/>
      <c r="BKD30" s="543"/>
      <c r="BKE30" s="543"/>
      <c r="BKF30" s="543"/>
      <c r="BKG30" s="543"/>
      <c r="BKH30" s="543"/>
      <c r="BKI30" s="543"/>
      <c r="BKJ30" s="543"/>
      <c r="BKK30" s="543"/>
      <c r="BKL30" s="543"/>
      <c r="BKM30" s="543"/>
      <c r="BKN30" s="543"/>
      <c r="BKO30" s="543"/>
      <c r="BKP30" s="543"/>
      <c r="BKQ30" s="543"/>
      <c r="BKR30" s="543"/>
      <c r="BKS30" s="543"/>
      <c r="BKT30" s="543"/>
      <c r="BKU30" s="543"/>
      <c r="BKV30" s="543"/>
      <c r="BKW30" s="543"/>
      <c r="BKX30" s="543"/>
      <c r="BKY30" s="543"/>
      <c r="BKZ30" s="543"/>
      <c r="BLA30" s="543"/>
      <c r="BLB30" s="543"/>
      <c r="BLC30" s="543"/>
      <c r="BLD30" s="543"/>
      <c r="BLE30" s="543"/>
      <c r="BLF30" s="543"/>
      <c r="BLG30" s="543"/>
      <c r="BLH30" s="543"/>
      <c r="BLI30" s="543"/>
      <c r="BLJ30" s="543"/>
      <c r="BLK30" s="543"/>
      <c r="BLL30" s="543"/>
      <c r="BLM30" s="543"/>
      <c r="BLN30" s="543"/>
      <c r="BLO30" s="543"/>
      <c r="BLP30" s="543"/>
      <c r="BLQ30" s="543"/>
      <c r="BLR30" s="543"/>
      <c r="BLS30" s="543"/>
      <c r="BLT30" s="543"/>
      <c r="BLU30" s="543"/>
      <c r="BLV30" s="543"/>
      <c r="BLW30" s="543"/>
      <c r="BLX30" s="543"/>
      <c r="BLY30" s="543"/>
      <c r="BLZ30" s="543"/>
      <c r="BMA30" s="543"/>
      <c r="BMB30" s="543"/>
      <c r="BMC30" s="543"/>
      <c r="BMD30" s="543"/>
      <c r="BME30" s="543"/>
      <c r="BMF30" s="543"/>
      <c r="BMG30" s="543"/>
      <c r="BMH30" s="543"/>
      <c r="BMI30" s="543"/>
      <c r="BMJ30" s="543"/>
      <c r="BMK30" s="543"/>
      <c r="BML30" s="543"/>
      <c r="BMM30" s="543"/>
      <c r="BMN30" s="543"/>
      <c r="BMO30" s="543"/>
      <c r="BMP30" s="543"/>
      <c r="BMQ30" s="543"/>
      <c r="BMR30" s="543"/>
      <c r="BMS30" s="543"/>
      <c r="BMT30" s="543"/>
      <c r="BMU30" s="543"/>
      <c r="BMV30" s="543"/>
      <c r="BMW30" s="543"/>
      <c r="BMX30" s="543"/>
      <c r="BMY30" s="543"/>
      <c r="BMZ30" s="543"/>
      <c r="BNA30" s="543"/>
      <c r="BNB30" s="543"/>
      <c r="BNC30" s="543"/>
      <c r="BND30" s="543"/>
      <c r="BNE30" s="543"/>
      <c r="BNF30" s="543"/>
      <c r="BNG30" s="543"/>
      <c r="BNH30" s="543"/>
      <c r="BNI30" s="543"/>
      <c r="BNJ30" s="543"/>
      <c r="BNK30" s="543"/>
      <c r="BNL30" s="543"/>
      <c r="BNM30" s="543"/>
      <c r="BNN30" s="543"/>
      <c r="BNO30" s="543"/>
      <c r="BNP30" s="543"/>
      <c r="BNQ30" s="543"/>
      <c r="BNR30" s="543"/>
      <c r="BNS30" s="543"/>
      <c r="BNT30" s="543"/>
      <c r="BNU30" s="543"/>
      <c r="BNV30" s="543"/>
      <c r="BNW30" s="543"/>
      <c r="BNX30" s="543"/>
      <c r="BNY30" s="543"/>
      <c r="BNZ30" s="543"/>
      <c r="BOA30" s="543"/>
      <c r="BOB30" s="543"/>
      <c r="BOC30" s="543"/>
      <c r="BOD30" s="543"/>
      <c r="BOE30" s="543"/>
      <c r="BOF30" s="543"/>
      <c r="BOG30" s="543"/>
      <c r="BOH30" s="543"/>
      <c r="BOI30" s="543"/>
      <c r="BOJ30" s="543"/>
      <c r="BOK30" s="543"/>
      <c r="BOL30" s="543"/>
      <c r="BOM30" s="543"/>
      <c r="BON30" s="543"/>
      <c r="BOO30" s="543"/>
      <c r="BOP30" s="543"/>
      <c r="BOQ30" s="543"/>
      <c r="BOR30" s="543"/>
      <c r="BOS30" s="543"/>
      <c r="BOT30" s="543"/>
      <c r="BOU30" s="543"/>
      <c r="BOV30" s="543"/>
      <c r="BOW30" s="543"/>
      <c r="BOX30" s="543"/>
      <c r="BOY30" s="543"/>
      <c r="BOZ30" s="543"/>
      <c r="BPA30" s="543"/>
      <c r="BPB30" s="543"/>
      <c r="BPC30" s="543"/>
      <c r="BPD30" s="543"/>
      <c r="BPE30" s="543"/>
      <c r="BPF30" s="543"/>
      <c r="BPG30" s="543"/>
      <c r="BPH30" s="543"/>
      <c r="BPI30" s="543"/>
      <c r="BPJ30" s="543"/>
      <c r="BPK30" s="543"/>
      <c r="BPL30" s="543"/>
      <c r="BPM30" s="543"/>
      <c r="BPN30" s="543"/>
      <c r="BPO30" s="543"/>
      <c r="BPP30" s="543"/>
      <c r="BPQ30" s="543"/>
      <c r="BPR30" s="543"/>
      <c r="BPS30" s="543"/>
      <c r="BPT30" s="543"/>
      <c r="BPU30" s="543"/>
      <c r="BPV30" s="543"/>
      <c r="BPW30" s="543"/>
      <c r="BPX30" s="543"/>
      <c r="BPY30" s="543"/>
      <c r="BPZ30" s="543"/>
      <c r="BQA30" s="543"/>
      <c r="BQB30" s="543"/>
      <c r="BQC30" s="543"/>
      <c r="BQD30" s="543"/>
      <c r="BQE30" s="543"/>
      <c r="BQF30" s="543"/>
      <c r="BQG30" s="543"/>
      <c r="BQH30" s="543"/>
      <c r="BQI30" s="543"/>
      <c r="BQJ30" s="543"/>
      <c r="BQK30" s="543"/>
      <c r="BQL30" s="543"/>
      <c r="BQM30" s="543"/>
      <c r="BQN30" s="543"/>
      <c r="BQO30" s="543"/>
      <c r="BQP30" s="543"/>
      <c r="BQQ30" s="543"/>
      <c r="BQR30" s="543"/>
      <c r="BQS30" s="543"/>
      <c r="BQT30" s="543"/>
      <c r="BQU30" s="543"/>
      <c r="BQV30" s="543"/>
      <c r="BQW30" s="543"/>
      <c r="BQX30" s="543"/>
      <c r="BQY30" s="543"/>
      <c r="BQZ30" s="543"/>
      <c r="BRA30" s="543"/>
      <c r="BRB30" s="543"/>
      <c r="BRC30" s="543"/>
      <c r="BRD30" s="543"/>
      <c r="BRE30" s="543"/>
      <c r="BRF30" s="543"/>
      <c r="BRG30" s="543"/>
      <c r="BRH30" s="543"/>
      <c r="BRI30" s="543"/>
      <c r="BRJ30" s="543"/>
      <c r="BRK30" s="543"/>
      <c r="BRL30" s="543"/>
      <c r="BRM30" s="543"/>
      <c r="BRN30" s="543"/>
      <c r="BRO30" s="543"/>
      <c r="BRP30" s="543"/>
      <c r="BRQ30" s="543"/>
      <c r="BRR30" s="543"/>
      <c r="BRS30" s="543"/>
      <c r="BRT30" s="543"/>
      <c r="BRU30" s="543"/>
      <c r="BRV30" s="543"/>
      <c r="BRW30" s="543"/>
      <c r="BRX30" s="543"/>
      <c r="BRY30" s="543"/>
      <c r="BRZ30" s="543"/>
      <c r="BSA30" s="543"/>
      <c r="BSB30" s="543"/>
      <c r="BSC30" s="543"/>
      <c r="BSD30" s="543"/>
      <c r="BSE30" s="543"/>
      <c r="BSF30" s="543"/>
      <c r="BSG30" s="543"/>
      <c r="BSH30" s="543"/>
      <c r="BSI30" s="543"/>
      <c r="BSJ30" s="543"/>
      <c r="BSK30" s="543"/>
      <c r="BSL30" s="543"/>
      <c r="BSM30" s="543"/>
      <c r="BSN30" s="543"/>
      <c r="BSO30" s="543"/>
      <c r="BSP30" s="543"/>
      <c r="BSQ30" s="543"/>
      <c r="BSR30" s="543"/>
      <c r="BSS30" s="543"/>
      <c r="BST30" s="543"/>
      <c r="BSU30" s="543"/>
      <c r="BSV30" s="543"/>
      <c r="BSW30" s="543"/>
      <c r="BSX30" s="543"/>
      <c r="BSY30" s="543"/>
      <c r="BSZ30" s="543"/>
      <c r="BTA30" s="543"/>
      <c r="BTB30" s="543"/>
      <c r="BTC30" s="543"/>
      <c r="BTD30" s="543"/>
      <c r="BTE30" s="543"/>
      <c r="BTF30" s="543"/>
      <c r="BTG30" s="543"/>
      <c r="BTH30" s="543"/>
      <c r="BTI30" s="543"/>
      <c r="BTJ30" s="543"/>
      <c r="BTK30" s="543"/>
      <c r="BTL30" s="543"/>
      <c r="BTM30" s="543"/>
      <c r="BTN30" s="543"/>
      <c r="BTO30" s="543"/>
      <c r="BTP30" s="543"/>
      <c r="BTQ30" s="543"/>
      <c r="BTR30" s="543"/>
      <c r="BTS30" s="543"/>
      <c r="BTT30" s="543"/>
      <c r="BTU30" s="543"/>
      <c r="BTV30" s="543"/>
      <c r="BTW30" s="543"/>
      <c r="BTX30" s="543"/>
      <c r="BTY30" s="543"/>
      <c r="BTZ30" s="543"/>
      <c r="BUA30" s="543"/>
      <c r="BUB30" s="543"/>
      <c r="BUC30" s="543"/>
      <c r="BUD30" s="543"/>
      <c r="BUE30" s="543"/>
      <c r="BUF30" s="543"/>
      <c r="BUG30" s="543"/>
      <c r="BUH30" s="543"/>
      <c r="BUI30" s="543"/>
      <c r="BUJ30" s="543"/>
      <c r="BUK30" s="543"/>
      <c r="BUL30" s="543"/>
      <c r="BUM30" s="543"/>
      <c r="BUN30" s="543"/>
      <c r="BUO30" s="543"/>
      <c r="BUP30" s="543"/>
      <c r="BUQ30" s="543"/>
      <c r="BUR30" s="543"/>
      <c r="BUS30" s="543"/>
      <c r="BUT30" s="543"/>
      <c r="BUU30" s="543"/>
      <c r="BUV30" s="543"/>
      <c r="BUW30" s="543"/>
      <c r="BUX30" s="543"/>
      <c r="BUY30" s="543"/>
      <c r="BUZ30" s="543"/>
      <c r="BVA30" s="543"/>
      <c r="BVB30" s="543"/>
      <c r="BVC30" s="543"/>
      <c r="BVD30" s="543"/>
      <c r="BVE30" s="543"/>
      <c r="BVF30" s="543"/>
      <c r="BVG30" s="543"/>
      <c r="BVH30" s="543"/>
      <c r="BVI30" s="543"/>
      <c r="BVJ30" s="543"/>
      <c r="BVK30" s="543"/>
      <c r="BVL30" s="543"/>
      <c r="BVM30" s="543"/>
      <c r="BVN30" s="543"/>
      <c r="BVO30" s="543"/>
      <c r="BVP30" s="543"/>
      <c r="BVQ30" s="543"/>
      <c r="BVR30" s="543"/>
      <c r="BVS30" s="543"/>
      <c r="BVT30" s="543"/>
      <c r="BVU30" s="543"/>
      <c r="BVV30" s="543"/>
      <c r="BVW30" s="543"/>
      <c r="BVX30" s="543"/>
      <c r="BVY30" s="543"/>
      <c r="BVZ30" s="543"/>
      <c r="BWA30" s="543"/>
      <c r="BWB30" s="543"/>
      <c r="BWC30" s="543"/>
      <c r="BWD30" s="543"/>
      <c r="BWE30" s="543"/>
      <c r="BWF30" s="543"/>
      <c r="BWG30" s="543"/>
      <c r="BWH30" s="543"/>
      <c r="BWI30" s="543"/>
      <c r="BWJ30" s="543"/>
      <c r="BWK30" s="543"/>
      <c r="BWL30" s="543"/>
      <c r="BWM30" s="543"/>
      <c r="BWN30" s="543"/>
      <c r="BWO30" s="543"/>
      <c r="BWP30" s="543"/>
      <c r="BWQ30" s="543"/>
      <c r="BWR30" s="543"/>
      <c r="BWS30" s="543"/>
      <c r="BWT30" s="543"/>
      <c r="BWU30" s="543"/>
      <c r="BWV30" s="543"/>
      <c r="BWW30" s="543"/>
      <c r="BWX30" s="543"/>
      <c r="BWY30" s="543"/>
      <c r="BWZ30" s="543"/>
      <c r="BXA30" s="543"/>
      <c r="BXB30" s="543"/>
      <c r="BXC30" s="543"/>
      <c r="BXD30" s="543"/>
      <c r="BXE30" s="543"/>
      <c r="BXF30" s="543"/>
      <c r="BXG30" s="543"/>
      <c r="BXH30" s="543"/>
      <c r="BXI30" s="543"/>
      <c r="BXJ30" s="543"/>
      <c r="BXK30" s="543"/>
      <c r="BXL30" s="543"/>
      <c r="BXM30" s="543"/>
      <c r="BXN30" s="543"/>
      <c r="BXO30" s="543"/>
      <c r="BXP30" s="543"/>
      <c r="BXQ30" s="543"/>
      <c r="BXR30" s="543"/>
      <c r="BXS30" s="543"/>
      <c r="BXT30" s="543"/>
      <c r="BXU30" s="543"/>
      <c r="BXV30" s="543"/>
      <c r="BXW30" s="543"/>
      <c r="BXX30" s="543"/>
      <c r="BXY30" s="543"/>
      <c r="BXZ30" s="543"/>
      <c r="BYA30" s="543"/>
      <c r="BYB30" s="543"/>
      <c r="BYC30" s="543"/>
      <c r="BYD30" s="543"/>
      <c r="BYE30" s="543"/>
      <c r="BYF30" s="543"/>
      <c r="BYG30" s="543"/>
      <c r="BYH30" s="543"/>
      <c r="BYI30" s="543"/>
      <c r="BYJ30" s="543"/>
      <c r="BYK30" s="543"/>
      <c r="BYL30" s="543"/>
      <c r="BYM30" s="543"/>
      <c r="BYN30" s="543"/>
      <c r="BYO30" s="543"/>
      <c r="BYP30" s="543"/>
      <c r="BYQ30" s="543"/>
      <c r="BYR30" s="543"/>
      <c r="BYS30" s="543"/>
      <c r="BYT30" s="543"/>
      <c r="BYU30" s="543"/>
      <c r="BYV30" s="543"/>
      <c r="BYW30" s="543"/>
      <c r="BYX30" s="543"/>
      <c r="BYY30" s="543"/>
      <c r="BYZ30" s="543"/>
      <c r="BZA30" s="543"/>
      <c r="BZB30" s="543"/>
      <c r="BZC30" s="543"/>
      <c r="BZD30" s="543"/>
      <c r="BZE30" s="543"/>
      <c r="BZF30" s="543"/>
      <c r="BZG30" s="543"/>
      <c r="BZH30" s="543"/>
      <c r="BZI30" s="543"/>
      <c r="BZJ30" s="543"/>
      <c r="BZK30" s="543"/>
      <c r="BZL30" s="543"/>
      <c r="BZM30" s="543"/>
      <c r="BZN30" s="543"/>
      <c r="BZO30" s="543"/>
      <c r="BZP30" s="543"/>
      <c r="BZQ30" s="543"/>
      <c r="BZR30" s="543"/>
      <c r="BZS30" s="543"/>
      <c r="BZT30" s="543"/>
      <c r="BZU30" s="543"/>
      <c r="BZV30" s="543"/>
      <c r="BZW30" s="543"/>
      <c r="BZX30" s="543"/>
      <c r="BZY30" s="543"/>
      <c r="BZZ30" s="543"/>
      <c r="CAA30" s="543"/>
      <c r="CAB30" s="543"/>
      <c r="CAC30" s="543"/>
      <c r="CAD30" s="543"/>
      <c r="CAE30" s="543"/>
      <c r="CAF30" s="543"/>
      <c r="CAG30" s="543"/>
      <c r="CAH30" s="543"/>
      <c r="CAI30" s="543"/>
      <c r="CAJ30" s="543"/>
      <c r="CAK30" s="543"/>
      <c r="CAL30" s="543"/>
      <c r="CAM30" s="543"/>
      <c r="CAN30" s="543"/>
      <c r="CAO30" s="543"/>
      <c r="CAP30" s="543"/>
      <c r="CAQ30" s="543"/>
      <c r="CAR30" s="543"/>
      <c r="CAS30" s="543"/>
      <c r="CAT30" s="543"/>
      <c r="CAU30" s="543"/>
      <c r="CAV30" s="543"/>
      <c r="CAW30" s="543"/>
      <c r="CAX30" s="543"/>
      <c r="CAY30" s="543"/>
      <c r="CAZ30" s="543"/>
      <c r="CBA30" s="543"/>
      <c r="CBB30" s="543"/>
      <c r="CBC30" s="543"/>
      <c r="CBD30" s="543"/>
      <c r="CBE30" s="543"/>
      <c r="CBF30" s="543"/>
      <c r="CBG30" s="543"/>
      <c r="CBH30" s="543"/>
      <c r="CBI30" s="543"/>
      <c r="CBJ30" s="543"/>
      <c r="CBK30" s="543"/>
      <c r="CBL30" s="543"/>
      <c r="CBM30" s="543"/>
      <c r="CBN30" s="543"/>
      <c r="CBO30" s="543"/>
      <c r="CBP30" s="543"/>
      <c r="CBQ30" s="543"/>
      <c r="CBR30" s="543"/>
      <c r="CBS30" s="543"/>
      <c r="CBT30" s="543"/>
      <c r="CBU30" s="543"/>
      <c r="CBV30" s="543"/>
      <c r="CBW30" s="543"/>
      <c r="CBX30" s="543"/>
      <c r="CBY30" s="543"/>
      <c r="CBZ30" s="543"/>
      <c r="CCA30" s="543"/>
      <c r="CCB30" s="543"/>
      <c r="CCC30" s="543"/>
      <c r="CCD30" s="543"/>
      <c r="CCE30" s="543"/>
      <c r="CCF30" s="543"/>
      <c r="CCG30" s="543"/>
      <c r="CCH30" s="543"/>
      <c r="CCI30" s="543"/>
      <c r="CCJ30" s="543"/>
      <c r="CCK30" s="543"/>
      <c r="CCL30" s="543"/>
      <c r="CCM30" s="543"/>
      <c r="CCN30" s="543"/>
      <c r="CCO30" s="543"/>
      <c r="CCP30" s="543"/>
      <c r="CCQ30" s="543"/>
      <c r="CCR30" s="543"/>
      <c r="CCS30" s="543"/>
      <c r="CCT30" s="543"/>
      <c r="CCU30" s="543"/>
      <c r="CCV30" s="543"/>
      <c r="CCW30" s="543"/>
      <c r="CCX30" s="543"/>
      <c r="CCY30" s="543"/>
      <c r="CCZ30" s="543"/>
      <c r="CDA30" s="543"/>
      <c r="CDB30" s="543"/>
      <c r="CDC30" s="543"/>
      <c r="CDD30" s="543"/>
      <c r="CDE30" s="543"/>
      <c r="CDF30" s="543"/>
      <c r="CDG30" s="543"/>
      <c r="CDH30" s="543"/>
      <c r="CDI30" s="543"/>
      <c r="CDJ30" s="543"/>
      <c r="CDK30" s="543"/>
      <c r="CDL30" s="543"/>
      <c r="CDM30" s="543"/>
      <c r="CDN30" s="543"/>
      <c r="CDO30" s="543"/>
      <c r="CDP30" s="543"/>
      <c r="CDQ30" s="543"/>
      <c r="CDR30" s="543"/>
      <c r="CDS30" s="543"/>
      <c r="CDT30" s="543"/>
      <c r="CDU30" s="543"/>
      <c r="CDV30" s="543"/>
      <c r="CDW30" s="543"/>
      <c r="CDX30" s="543"/>
      <c r="CDY30" s="543"/>
      <c r="CDZ30" s="543"/>
      <c r="CEA30" s="543"/>
      <c r="CEB30" s="543"/>
      <c r="CEC30" s="543"/>
      <c r="CED30" s="543"/>
      <c r="CEE30" s="543"/>
      <c r="CEF30" s="543"/>
      <c r="CEG30" s="543"/>
      <c r="CEH30" s="543"/>
      <c r="CEI30" s="543"/>
      <c r="CEJ30" s="543"/>
      <c r="CEK30" s="543"/>
      <c r="CEL30" s="543"/>
      <c r="CEM30" s="543"/>
      <c r="CEN30" s="543"/>
      <c r="CEO30" s="543"/>
      <c r="CEP30" s="543"/>
      <c r="CEQ30" s="543"/>
      <c r="CER30" s="543"/>
      <c r="CES30" s="543"/>
      <c r="CET30" s="543"/>
      <c r="CEU30" s="543"/>
      <c r="CEV30" s="543"/>
      <c r="CEW30" s="543"/>
      <c r="CEX30" s="543"/>
      <c r="CEY30" s="543"/>
      <c r="CEZ30" s="543"/>
      <c r="CFA30" s="543"/>
      <c r="CFB30" s="543"/>
      <c r="CFC30" s="543"/>
      <c r="CFD30" s="543"/>
      <c r="CFE30" s="543"/>
      <c r="CFF30" s="543"/>
      <c r="CFG30" s="543"/>
      <c r="CFH30" s="543"/>
      <c r="CFI30" s="543"/>
      <c r="CFJ30" s="543"/>
      <c r="CFK30" s="543"/>
      <c r="CFL30" s="543"/>
      <c r="CFM30" s="543"/>
      <c r="CFN30" s="543"/>
      <c r="CFO30" s="543"/>
      <c r="CFP30" s="543"/>
      <c r="CFQ30" s="543"/>
      <c r="CFR30" s="543"/>
      <c r="CFS30" s="543"/>
      <c r="CFT30" s="543"/>
      <c r="CFU30" s="543"/>
      <c r="CFV30" s="543"/>
      <c r="CFW30" s="543"/>
      <c r="CFX30" s="543"/>
      <c r="CFY30" s="543"/>
      <c r="CFZ30" s="543"/>
      <c r="CGA30" s="543"/>
      <c r="CGB30" s="543"/>
      <c r="CGC30" s="543"/>
      <c r="CGD30" s="543"/>
      <c r="CGE30" s="543"/>
      <c r="CGF30" s="543"/>
      <c r="CGG30" s="543"/>
      <c r="CGH30" s="543"/>
      <c r="CGI30" s="543"/>
      <c r="CGJ30" s="543"/>
      <c r="CGK30" s="543"/>
      <c r="CGL30" s="543"/>
      <c r="CGM30" s="543"/>
      <c r="CGN30" s="543"/>
      <c r="CGO30" s="543"/>
      <c r="CGP30" s="543"/>
      <c r="CGQ30" s="543"/>
      <c r="CGR30" s="543"/>
      <c r="CGS30" s="543"/>
      <c r="CGT30" s="543"/>
      <c r="CGU30" s="543"/>
      <c r="CGV30" s="543"/>
      <c r="CGW30" s="543"/>
      <c r="CGX30" s="543"/>
      <c r="CGY30" s="543"/>
      <c r="CGZ30" s="543"/>
      <c r="CHA30" s="543"/>
      <c r="CHB30" s="543"/>
      <c r="CHC30" s="543"/>
      <c r="CHD30" s="543"/>
      <c r="CHE30" s="543"/>
      <c r="CHF30" s="543"/>
      <c r="CHG30" s="543"/>
      <c r="CHH30" s="543"/>
      <c r="CHI30" s="543"/>
      <c r="CHJ30" s="543"/>
      <c r="CHK30" s="543"/>
      <c r="CHL30" s="543"/>
      <c r="CHM30" s="543"/>
      <c r="CHN30" s="543"/>
      <c r="CHO30" s="543"/>
      <c r="CHP30" s="543"/>
      <c r="CHQ30" s="543"/>
      <c r="CHR30" s="543"/>
      <c r="CHS30" s="543"/>
      <c r="CHT30" s="543"/>
      <c r="CHU30" s="543"/>
      <c r="CHV30" s="543"/>
      <c r="CHW30" s="543"/>
      <c r="CHX30" s="543"/>
      <c r="CHY30" s="543"/>
      <c r="CHZ30" s="543"/>
      <c r="CIA30" s="543"/>
      <c r="CIB30" s="543"/>
      <c r="CIC30" s="543"/>
      <c r="CID30" s="543"/>
      <c r="CIE30" s="543"/>
      <c r="CIF30" s="543"/>
      <c r="CIG30" s="543"/>
      <c r="CIH30" s="543"/>
      <c r="CII30" s="543"/>
      <c r="CIJ30" s="543"/>
      <c r="CIK30" s="543"/>
      <c r="CIL30" s="543"/>
      <c r="CIM30" s="543"/>
      <c r="CIN30" s="543"/>
      <c r="CIO30" s="543"/>
      <c r="CIP30" s="543"/>
      <c r="CIQ30" s="543"/>
      <c r="CIR30" s="543"/>
      <c r="CIS30" s="543"/>
      <c r="CIT30" s="543"/>
      <c r="CIU30" s="543"/>
      <c r="CIV30" s="543"/>
      <c r="CIW30" s="543"/>
      <c r="CIX30" s="543"/>
      <c r="CIY30" s="543"/>
      <c r="CIZ30" s="543"/>
      <c r="CJA30" s="543"/>
      <c r="CJB30" s="543"/>
      <c r="CJC30" s="543"/>
      <c r="CJD30" s="543"/>
      <c r="CJE30" s="543"/>
      <c r="CJF30" s="543"/>
      <c r="CJG30" s="543"/>
      <c r="CJH30" s="543"/>
      <c r="CJI30" s="543"/>
      <c r="CJJ30" s="543"/>
      <c r="CJK30" s="543"/>
      <c r="CJL30" s="543"/>
      <c r="CJM30" s="543"/>
      <c r="CJN30" s="543"/>
      <c r="CJO30" s="543"/>
      <c r="CJP30" s="543"/>
      <c r="CJQ30" s="543"/>
      <c r="CJR30" s="543"/>
      <c r="CJS30" s="543"/>
      <c r="CJT30" s="543"/>
      <c r="CJU30" s="543"/>
      <c r="CJV30" s="543"/>
      <c r="CJW30" s="543"/>
      <c r="CJX30" s="543"/>
      <c r="CJY30" s="543"/>
      <c r="CJZ30" s="543"/>
      <c r="CKA30" s="543"/>
      <c r="CKB30" s="543"/>
      <c r="CKC30" s="543"/>
      <c r="CKD30" s="543"/>
      <c r="CKE30" s="543"/>
      <c r="CKF30" s="543"/>
      <c r="CKG30" s="543"/>
      <c r="CKH30" s="543"/>
      <c r="CKI30" s="543"/>
      <c r="CKJ30" s="543"/>
      <c r="CKK30" s="543"/>
      <c r="CKL30" s="543"/>
      <c r="CKM30" s="543"/>
      <c r="CKN30" s="543"/>
      <c r="CKO30" s="543"/>
      <c r="CKP30" s="543"/>
      <c r="CKQ30" s="543"/>
      <c r="CKR30" s="543"/>
      <c r="CKS30" s="543"/>
      <c r="CKT30" s="543"/>
      <c r="CKU30" s="543"/>
      <c r="CKV30" s="543"/>
      <c r="CKW30" s="543"/>
      <c r="CKX30" s="543"/>
      <c r="CKY30" s="543"/>
      <c r="CKZ30" s="543"/>
      <c r="CLA30" s="543"/>
      <c r="CLB30" s="543"/>
      <c r="CLC30" s="543"/>
      <c r="CLD30" s="543"/>
      <c r="CLE30" s="543"/>
      <c r="CLF30" s="543"/>
      <c r="CLG30" s="543"/>
      <c r="CLH30" s="543"/>
      <c r="CLI30" s="543"/>
      <c r="CLJ30" s="543"/>
      <c r="CLK30" s="543"/>
      <c r="CLL30" s="543"/>
      <c r="CLM30" s="543"/>
      <c r="CLN30" s="543"/>
      <c r="CLO30" s="543"/>
      <c r="CLP30" s="543"/>
      <c r="CLQ30" s="543"/>
      <c r="CLR30" s="543"/>
      <c r="CLS30" s="543"/>
      <c r="CLT30" s="543"/>
      <c r="CLU30" s="543"/>
      <c r="CLV30" s="543"/>
      <c r="CLW30" s="543"/>
      <c r="CLX30" s="543"/>
      <c r="CLY30" s="543"/>
      <c r="CLZ30" s="543"/>
      <c r="CMA30" s="543"/>
      <c r="CMB30" s="543"/>
      <c r="CMC30" s="543"/>
      <c r="CMD30" s="543"/>
      <c r="CME30" s="543"/>
      <c r="CMF30" s="543"/>
      <c r="CMG30" s="543"/>
      <c r="CMH30" s="543"/>
      <c r="CMI30" s="543"/>
      <c r="CMJ30" s="543"/>
      <c r="CMK30" s="543"/>
      <c r="CML30" s="543"/>
      <c r="CMM30" s="543"/>
      <c r="CMN30" s="543"/>
      <c r="CMO30" s="543"/>
      <c r="CMP30" s="543"/>
      <c r="CMQ30" s="543"/>
      <c r="CMR30" s="543"/>
      <c r="CMS30" s="543"/>
      <c r="CMT30" s="543"/>
      <c r="CMU30" s="543"/>
      <c r="CMV30" s="543"/>
      <c r="CMW30" s="543"/>
      <c r="CMX30" s="543"/>
      <c r="CMY30" s="543"/>
      <c r="CMZ30" s="543"/>
      <c r="CNA30" s="543"/>
      <c r="CNB30" s="543"/>
      <c r="CNC30" s="543"/>
      <c r="CND30" s="543"/>
      <c r="CNE30" s="543"/>
      <c r="CNF30" s="543"/>
      <c r="CNG30" s="543"/>
      <c r="CNH30" s="543"/>
      <c r="CNI30" s="543"/>
      <c r="CNJ30" s="543"/>
      <c r="CNK30" s="543"/>
      <c r="CNL30" s="543"/>
      <c r="CNM30" s="543"/>
      <c r="CNN30" s="543"/>
      <c r="CNO30" s="543"/>
      <c r="CNP30" s="543"/>
      <c r="CNQ30" s="543"/>
      <c r="CNR30" s="543"/>
      <c r="CNS30" s="543"/>
      <c r="CNT30" s="543"/>
      <c r="CNU30" s="543"/>
      <c r="CNV30" s="543"/>
      <c r="CNW30" s="543"/>
      <c r="CNX30" s="543"/>
      <c r="CNY30" s="543"/>
      <c r="CNZ30" s="543"/>
      <c r="COA30" s="543"/>
      <c r="COB30" s="543"/>
      <c r="COC30" s="543"/>
      <c r="COD30" s="543"/>
      <c r="COE30" s="543"/>
      <c r="COF30" s="543"/>
      <c r="COG30" s="543"/>
      <c r="COH30" s="543"/>
      <c r="COI30" s="543"/>
      <c r="COJ30" s="543"/>
      <c r="COK30" s="543"/>
      <c r="COL30" s="543"/>
      <c r="COM30" s="543"/>
      <c r="CON30" s="543"/>
      <c r="COO30" s="543"/>
      <c r="COP30" s="543"/>
      <c r="COQ30" s="543"/>
      <c r="COR30" s="543"/>
      <c r="COS30" s="543"/>
      <c r="COT30" s="543"/>
      <c r="COU30" s="543"/>
      <c r="COV30" s="543"/>
      <c r="COW30" s="543"/>
      <c r="COX30" s="543"/>
      <c r="COY30" s="543"/>
      <c r="COZ30" s="543"/>
      <c r="CPA30" s="543"/>
      <c r="CPB30" s="543"/>
      <c r="CPC30" s="543"/>
      <c r="CPD30" s="543"/>
      <c r="CPE30" s="543"/>
      <c r="CPF30" s="543"/>
      <c r="CPG30" s="543"/>
      <c r="CPH30" s="543"/>
      <c r="CPI30" s="543"/>
      <c r="CPJ30" s="543"/>
      <c r="CPK30" s="543"/>
      <c r="CPL30" s="543"/>
      <c r="CPM30" s="543"/>
      <c r="CPN30" s="543"/>
      <c r="CPO30" s="543"/>
      <c r="CPP30" s="543"/>
      <c r="CPQ30" s="543"/>
      <c r="CPR30" s="543"/>
      <c r="CPS30" s="543"/>
      <c r="CPT30" s="543"/>
      <c r="CPU30" s="543"/>
      <c r="CPV30" s="543"/>
      <c r="CPW30" s="543"/>
      <c r="CPX30" s="543"/>
      <c r="CPY30" s="543"/>
      <c r="CPZ30" s="543"/>
      <c r="CQA30" s="543"/>
      <c r="CQB30" s="543"/>
      <c r="CQC30" s="543"/>
      <c r="CQD30" s="543"/>
      <c r="CQE30" s="543"/>
      <c r="CQF30" s="543"/>
      <c r="CQG30" s="543"/>
      <c r="CQH30" s="543"/>
      <c r="CQI30" s="543"/>
      <c r="CQJ30" s="543"/>
      <c r="CQK30" s="543"/>
      <c r="CQL30" s="543"/>
      <c r="CQM30" s="543"/>
      <c r="CQN30" s="543"/>
      <c r="CQO30" s="543"/>
      <c r="CQP30" s="543"/>
      <c r="CQQ30" s="543"/>
      <c r="CQR30" s="543"/>
      <c r="CQS30" s="543"/>
      <c r="CQT30" s="543"/>
      <c r="CQU30" s="543"/>
      <c r="CQV30" s="543"/>
      <c r="CQW30" s="543"/>
      <c r="CQX30" s="543"/>
      <c r="CQY30" s="543"/>
      <c r="CQZ30" s="543"/>
      <c r="CRA30" s="543"/>
      <c r="CRB30" s="543"/>
      <c r="CRC30" s="543"/>
      <c r="CRD30" s="543"/>
      <c r="CRE30" s="543"/>
      <c r="CRF30" s="543"/>
      <c r="CRG30" s="543"/>
      <c r="CRH30" s="543"/>
      <c r="CRI30" s="543"/>
      <c r="CRJ30" s="543"/>
      <c r="CRK30" s="543"/>
      <c r="CRL30" s="543"/>
      <c r="CRM30" s="543"/>
      <c r="CRN30" s="543"/>
      <c r="CRO30" s="543"/>
      <c r="CRP30" s="543"/>
      <c r="CRQ30" s="543"/>
      <c r="CRR30" s="543"/>
      <c r="CRS30" s="543"/>
      <c r="CRT30" s="543"/>
      <c r="CRU30" s="543"/>
      <c r="CRV30" s="543"/>
      <c r="CRW30" s="543"/>
      <c r="CRX30" s="543"/>
      <c r="CRY30" s="543"/>
      <c r="CRZ30" s="543"/>
      <c r="CSA30" s="543"/>
      <c r="CSB30" s="543"/>
      <c r="CSC30" s="543"/>
      <c r="CSD30" s="543"/>
      <c r="CSE30" s="543"/>
      <c r="CSF30" s="543"/>
      <c r="CSG30" s="543"/>
      <c r="CSH30" s="543"/>
      <c r="CSI30" s="543"/>
      <c r="CSJ30" s="543"/>
      <c r="CSK30" s="543"/>
      <c r="CSL30" s="543"/>
      <c r="CSM30" s="543"/>
      <c r="CSN30" s="543"/>
      <c r="CSO30" s="543"/>
      <c r="CSP30" s="543"/>
      <c r="CSQ30" s="543"/>
      <c r="CSR30" s="543"/>
      <c r="CSS30" s="543"/>
      <c r="CST30" s="543"/>
      <c r="CSU30" s="543"/>
      <c r="CSV30" s="543"/>
      <c r="CSW30" s="543"/>
      <c r="CSX30" s="543"/>
      <c r="CSY30" s="543"/>
      <c r="CSZ30" s="543"/>
      <c r="CTA30" s="543"/>
      <c r="CTB30" s="543"/>
      <c r="CTC30" s="543"/>
      <c r="CTD30" s="543"/>
      <c r="CTE30" s="543"/>
      <c r="CTF30" s="543"/>
      <c r="CTG30" s="543"/>
      <c r="CTH30" s="543"/>
      <c r="CTI30" s="543"/>
      <c r="CTJ30" s="543"/>
      <c r="CTK30" s="543"/>
      <c r="CTL30" s="543"/>
      <c r="CTM30" s="543"/>
      <c r="CTN30" s="543"/>
      <c r="CTO30" s="543"/>
      <c r="CTP30" s="543"/>
      <c r="CTQ30" s="543"/>
      <c r="CTR30" s="543"/>
      <c r="CTS30" s="543"/>
      <c r="CTT30" s="543"/>
      <c r="CTU30" s="543"/>
      <c r="CTV30" s="543"/>
      <c r="CTW30" s="543"/>
      <c r="CTX30" s="543"/>
      <c r="CTY30" s="543"/>
      <c r="CTZ30" s="543"/>
      <c r="CUA30" s="543"/>
      <c r="CUB30" s="543"/>
      <c r="CUC30" s="543"/>
      <c r="CUD30" s="543"/>
      <c r="CUE30" s="543"/>
      <c r="CUF30" s="543"/>
      <c r="CUG30" s="543"/>
      <c r="CUH30" s="543"/>
      <c r="CUI30" s="543"/>
      <c r="CUJ30" s="543"/>
      <c r="CUK30" s="543"/>
      <c r="CUL30" s="543"/>
      <c r="CUM30" s="543"/>
      <c r="CUN30" s="543"/>
      <c r="CUO30" s="543"/>
      <c r="CUP30" s="543"/>
      <c r="CUQ30" s="543"/>
      <c r="CUR30" s="543"/>
      <c r="CUS30" s="543"/>
      <c r="CUT30" s="543"/>
      <c r="CUU30" s="543"/>
      <c r="CUV30" s="543"/>
      <c r="CUW30" s="543"/>
      <c r="CUX30" s="543"/>
      <c r="CUY30" s="543"/>
      <c r="CUZ30" s="543"/>
      <c r="CVA30" s="543"/>
      <c r="CVB30" s="543"/>
      <c r="CVC30" s="543"/>
      <c r="CVD30" s="543"/>
      <c r="CVE30" s="543"/>
      <c r="CVF30" s="543"/>
      <c r="CVG30" s="543"/>
      <c r="CVH30" s="543"/>
      <c r="CVI30" s="543"/>
      <c r="CVJ30" s="543"/>
      <c r="CVK30" s="543"/>
      <c r="CVL30" s="543"/>
      <c r="CVM30" s="543"/>
      <c r="CVN30" s="543"/>
      <c r="CVO30" s="543"/>
      <c r="CVP30" s="543"/>
      <c r="CVQ30" s="543"/>
      <c r="CVR30" s="543"/>
      <c r="CVS30" s="543"/>
      <c r="CVT30" s="543"/>
      <c r="CVU30" s="543"/>
      <c r="CVV30" s="543"/>
      <c r="CVW30" s="543"/>
      <c r="CVX30" s="543"/>
      <c r="CVY30" s="543"/>
      <c r="CVZ30" s="543"/>
      <c r="CWA30" s="543"/>
      <c r="CWB30" s="543"/>
      <c r="CWC30" s="543"/>
      <c r="CWD30" s="543"/>
      <c r="CWE30" s="543"/>
      <c r="CWF30" s="543"/>
      <c r="CWG30" s="543"/>
      <c r="CWH30" s="543"/>
      <c r="CWI30" s="543"/>
      <c r="CWJ30" s="543"/>
      <c r="CWK30" s="543"/>
      <c r="CWL30" s="543"/>
      <c r="CWM30" s="543"/>
      <c r="CWN30" s="543"/>
      <c r="CWO30" s="543"/>
      <c r="CWP30" s="543"/>
      <c r="CWQ30" s="543"/>
      <c r="CWR30" s="543"/>
      <c r="CWS30" s="543"/>
      <c r="CWT30" s="543"/>
      <c r="CWU30" s="543"/>
      <c r="CWV30" s="543"/>
      <c r="CWW30" s="543"/>
      <c r="CWX30" s="543"/>
      <c r="CWY30" s="543"/>
      <c r="CWZ30" s="543"/>
      <c r="CXA30" s="543"/>
      <c r="CXB30" s="543"/>
      <c r="CXC30" s="543"/>
      <c r="CXD30" s="543"/>
      <c r="CXE30" s="543"/>
      <c r="CXF30" s="543"/>
      <c r="CXG30" s="543"/>
      <c r="CXH30" s="543"/>
      <c r="CXI30" s="543"/>
      <c r="CXJ30" s="543"/>
      <c r="CXK30" s="543"/>
      <c r="CXL30" s="543"/>
      <c r="CXM30" s="543"/>
      <c r="CXN30" s="543"/>
      <c r="CXO30" s="543"/>
      <c r="CXP30" s="543"/>
      <c r="CXQ30" s="543"/>
      <c r="CXR30" s="543"/>
      <c r="CXS30" s="543"/>
      <c r="CXT30" s="543"/>
      <c r="CXU30" s="543"/>
      <c r="CXV30" s="543"/>
      <c r="CXW30" s="543"/>
      <c r="CXX30" s="543"/>
      <c r="CXY30" s="543"/>
      <c r="CXZ30" s="543"/>
      <c r="CYA30" s="543"/>
      <c r="CYB30" s="543"/>
      <c r="CYC30" s="543"/>
      <c r="CYD30" s="543"/>
      <c r="CYE30" s="543"/>
      <c r="CYF30" s="543"/>
      <c r="CYG30" s="543"/>
      <c r="CYH30" s="543"/>
      <c r="CYI30" s="543"/>
      <c r="CYJ30" s="543"/>
      <c r="CYK30" s="543"/>
      <c r="CYL30" s="543"/>
      <c r="CYM30" s="543"/>
      <c r="CYN30" s="543"/>
      <c r="CYO30" s="543"/>
      <c r="CYP30" s="543"/>
      <c r="CYQ30" s="543"/>
      <c r="CYR30" s="543"/>
      <c r="CYS30" s="543"/>
      <c r="CYT30" s="543"/>
      <c r="CYU30" s="543"/>
      <c r="CYV30" s="543"/>
      <c r="CYW30" s="543"/>
      <c r="CYX30" s="543"/>
      <c r="CYY30" s="543"/>
      <c r="CYZ30" s="543"/>
      <c r="CZA30" s="543"/>
      <c r="CZB30" s="543"/>
      <c r="CZC30" s="543"/>
      <c r="CZD30" s="543"/>
      <c r="CZE30" s="543"/>
      <c r="CZF30" s="543"/>
      <c r="CZG30" s="543"/>
      <c r="CZH30" s="543"/>
      <c r="CZI30" s="543"/>
      <c r="CZJ30" s="543"/>
      <c r="CZK30" s="543"/>
      <c r="CZL30" s="543"/>
      <c r="CZM30" s="543"/>
      <c r="CZN30" s="543"/>
      <c r="CZO30" s="543"/>
      <c r="CZP30" s="543"/>
      <c r="CZQ30" s="543"/>
      <c r="CZR30" s="543"/>
      <c r="CZS30" s="543"/>
      <c r="CZT30" s="543"/>
      <c r="CZU30" s="543"/>
      <c r="CZV30" s="543"/>
      <c r="CZW30" s="543"/>
      <c r="CZX30" s="543"/>
      <c r="CZY30" s="543"/>
      <c r="CZZ30" s="543"/>
      <c r="DAA30" s="543"/>
      <c r="DAB30" s="543"/>
      <c r="DAC30" s="543"/>
      <c r="DAD30" s="543"/>
      <c r="DAE30" s="543"/>
      <c r="DAF30" s="543"/>
      <c r="DAG30" s="543"/>
      <c r="DAH30" s="543"/>
      <c r="DAI30" s="543"/>
      <c r="DAJ30" s="543"/>
      <c r="DAK30" s="543"/>
      <c r="DAL30" s="543"/>
      <c r="DAM30" s="543"/>
      <c r="DAN30" s="543"/>
      <c r="DAO30" s="543"/>
      <c r="DAP30" s="543"/>
      <c r="DAQ30" s="543"/>
      <c r="DAR30" s="543"/>
      <c r="DAS30" s="543"/>
      <c r="DAT30" s="543"/>
      <c r="DAU30" s="543"/>
      <c r="DAV30" s="543"/>
      <c r="DAW30" s="543"/>
      <c r="DAX30" s="543"/>
      <c r="DAY30" s="543"/>
      <c r="DAZ30" s="543"/>
      <c r="DBA30" s="543"/>
      <c r="DBB30" s="543"/>
      <c r="DBC30" s="543"/>
      <c r="DBD30" s="543"/>
      <c r="DBE30" s="543"/>
      <c r="DBF30" s="543"/>
      <c r="DBG30" s="543"/>
      <c r="DBH30" s="543"/>
      <c r="DBI30" s="543"/>
      <c r="DBJ30" s="543"/>
      <c r="DBK30" s="543"/>
      <c r="DBL30" s="543"/>
      <c r="DBM30" s="543"/>
      <c r="DBN30" s="543"/>
      <c r="DBO30" s="543"/>
      <c r="DBP30" s="543"/>
      <c r="DBQ30" s="543"/>
      <c r="DBR30" s="543"/>
      <c r="DBS30" s="543"/>
      <c r="DBT30" s="543"/>
      <c r="DBU30" s="543"/>
      <c r="DBV30" s="543"/>
      <c r="DBW30" s="543"/>
      <c r="DBX30" s="543"/>
      <c r="DBY30" s="543"/>
      <c r="DBZ30" s="543"/>
      <c r="DCA30" s="543"/>
      <c r="DCB30" s="543"/>
      <c r="DCC30" s="543"/>
      <c r="DCD30" s="543"/>
      <c r="DCE30" s="543"/>
      <c r="DCF30" s="543"/>
      <c r="DCG30" s="543"/>
      <c r="DCH30" s="543"/>
      <c r="DCI30" s="543"/>
      <c r="DCJ30" s="543"/>
      <c r="DCK30" s="543"/>
      <c r="DCL30" s="543"/>
      <c r="DCM30" s="543"/>
      <c r="DCN30" s="543"/>
      <c r="DCO30" s="543"/>
      <c r="DCP30" s="543"/>
      <c r="DCQ30" s="543"/>
      <c r="DCR30" s="543"/>
      <c r="DCS30" s="543"/>
      <c r="DCT30" s="543"/>
      <c r="DCU30" s="543"/>
      <c r="DCV30" s="543"/>
      <c r="DCW30" s="543"/>
      <c r="DCX30" s="543"/>
      <c r="DCY30" s="543"/>
      <c r="DCZ30" s="543"/>
      <c r="DDA30" s="543"/>
      <c r="DDB30" s="543"/>
      <c r="DDC30" s="543"/>
      <c r="DDD30" s="543"/>
      <c r="DDE30" s="543"/>
      <c r="DDF30" s="543"/>
      <c r="DDG30" s="543"/>
      <c r="DDH30" s="543"/>
      <c r="DDI30" s="543"/>
      <c r="DDJ30" s="543"/>
      <c r="DDK30" s="543"/>
      <c r="DDL30" s="543"/>
      <c r="DDM30" s="543"/>
      <c r="DDN30" s="543"/>
      <c r="DDO30" s="543"/>
      <c r="DDP30" s="543"/>
      <c r="DDQ30" s="543"/>
      <c r="DDR30" s="543"/>
      <c r="DDS30" s="543"/>
      <c r="DDT30" s="543"/>
      <c r="DDU30" s="543"/>
      <c r="DDV30" s="543"/>
      <c r="DDW30" s="543"/>
      <c r="DDX30" s="543"/>
      <c r="DDY30" s="543"/>
      <c r="DDZ30" s="543"/>
      <c r="DEA30" s="543"/>
      <c r="DEB30" s="543"/>
      <c r="DEC30" s="543"/>
      <c r="DED30" s="543"/>
      <c r="DEE30" s="543"/>
      <c r="DEF30" s="543"/>
      <c r="DEG30" s="543"/>
      <c r="DEH30" s="543"/>
      <c r="DEI30" s="543"/>
      <c r="DEJ30" s="543"/>
      <c r="DEK30" s="543"/>
      <c r="DEL30" s="543"/>
      <c r="DEM30" s="543"/>
      <c r="DEN30" s="543"/>
      <c r="DEO30" s="543"/>
      <c r="DEP30" s="543"/>
      <c r="DEQ30" s="543"/>
      <c r="DER30" s="543"/>
      <c r="DES30" s="543"/>
      <c r="DET30" s="543"/>
      <c r="DEU30" s="543"/>
      <c r="DEV30" s="543"/>
      <c r="DEW30" s="543"/>
      <c r="DEX30" s="543"/>
      <c r="DEY30" s="543"/>
      <c r="DEZ30" s="543"/>
      <c r="DFA30" s="543"/>
      <c r="DFB30" s="543"/>
      <c r="DFC30" s="543"/>
      <c r="DFD30" s="543"/>
      <c r="DFE30" s="543"/>
      <c r="DFF30" s="543"/>
      <c r="DFG30" s="543"/>
      <c r="DFH30" s="543"/>
      <c r="DFI30" s="543"/>
      <c r="DFJ30" s="543"/>
      <c r="DFK30" s="543"/>
      <c r="DFL30" s="543"/>
      <c r="DFM30" s="543"/>
      <c r="DFN30" s="543"/>
      <c r="DFO30" s="543"/>
      <c r="DFP30" s="543"/>
      <c r="DFQ30" s="543"/>
      <c r="DFR30" s="543"/>
      <c r="DFS30" s="543"/>
      <c r="DFT30" s="543"/>
      <c r="DFU30" s="543"/>
      <c r="DFV30" s="543"/>
      <c r="DFW30" s="543"/>
      <c r="DFX30" s="543"/>
      <c r="DFY30" s="543"/>
      <c r="DFZ30" s="543"/>
      <c r="DGA30" s="543"/>
      <c r="DGB30" s="543"/>
      <c r="DGC30" s="543"/>
      <c r="DGD30" s="543"/>
      <c r="DGE30" s="543"/>
      <c r="DGF30" s="543"/>
      <c r="DGG30" s="543"/>
      <c r="DGH30" s="543"/>
      <c r="DGI30" s="543"/>
      <c r="DGJ30" s="543"/>
      <c r="DGK30" s="543"/>
      <c r="DGL30" s="543"/>
      <c r="DGM30" s="543"/>
      <c r="DGN30" s="543"/>
      <c r="DGO30" s="543"/>
      <c r="DGP30" s="543"/>
      <c r="DGQ30" s="543"/>
      <c r="DGR30" s="543"/>
      <c r="DGS30" s="543"/>
      <c r="DGT30" s="543"/>
      <c r="DGU30" s="543"/>
      <c r="DGV30" s="543"/>
      <c r="DGW30" s="543"/>
      <c r="DGX30" s="543"/>
      <c r="DGY30" s="543"/>
      <c r="DGZ30" s="543"/>
      <c r="DHA30" s="543"/>
      <c r="DHB30" s="543"/>
      <c r="DHC30" s="543"/>
      <c r="DHD30" s="543"/>
      <c r="DHE30" s="543"/>
      <c r="DHF30" s="543"/>
      <c r="DHG30" s="543"/>
      <c r="DHH30" s="543"/>
      <c r="DHI30" s="543"/>
      <c r="DHJ30" s="543"/>
      <c r="DHK30" s="543"/>
      <c r="DHL30" s="543"/>
      <c r="DHM30" s="543"/>
      <c r="DHN30" s="543"/>
      <c r="DHO30" s="543"/>
      <c r="DHP30" s="543"/>
      <c r="DHQ30" s="543"/>
      <c r="DHR30" s="543"/>
      <c r="DHS30" s="543"/>
      <c r="DHT30" s="543"/>
      <c r="DHU30" s="543"/>
      <c r="DHV30" s="543"/>
      <c r="DHW30" s="543"/>
      <c r="DHX30" s="543"/>
      <c r="DHY30" s="543"/>
      <c r="DHZ30" s="543"/>
      <c r="DIA30" s="543"/>
      <c r="DIB30" s="543"/>
      <c r="DIC30" s="543"/>
      <c r="DID30" s="543"/>
      <c r="DIE30" s="543"/>
      <c r="DIF30" s="543"/>
      <c r="DIG30" s="543"/>
      <c r="DIH30" s="543"/>
      <c r="DII30" s="543"/>
      <c r="DIJ30" s="543"/>
      <c r="DIK30" s="543"/>
      <c r="DIL30" s="543"/>
      <c r="DIM30" s="543"/>
      <c r="DIN30" s="543"/>
      <c r="DIO30" s="543"/>
      <c r="DIP30" s="543"/>
      <c r="DIQ30" s="543"/>
      <c r="DIR30" s="543"/>
      <c r="DIS30" s="543"/>
      <c r="DIT30" s="543"/>
      <c r="DIU30" s="543"/>
      <c r="DIV30" s="543"/>
      <c r="DIW30" s="543"/>
      <c r="DIX30" s="543"/>
      <c r="DIY30" s="543"/>
      <c r="DIZ30" s="543"/>
      <c r="DJA30" s="543"/>
      <c r="DJB30" s="543"/>
      <c r="DJC30" s="543"/>
      <c r="DJD30" s="543"/>
      <c r="DJE30" s="543"/>
      <c r="DJF30" s="543"/>
      <c r="DJG30" s="543"/>
      <c r="DJH30" s="543"/>
      <c r="DJI30" s="543"/>
      <c r="DJJ30" s="543"/>
      <c r="DJK30" s="543"/>
      <c r="DJL30" s="543"/>
      <c r="DJM30" s="543"/>
      <c r="DJN30" s="543"/>
      <c r="DJO30" s="543"/>
      <c r="DJP30" s="543"/>
      <c r="DJQ30" s="543"/>
      <c r="DJR30" s="543"/>
      <c r="DJS30" s="543"/>
      <c r="DJT30" s="543"/>
      <c r="DJU30" s="543"/>
      <c r="DJV30" s="543"/>
      <c r="DJW30" s="543"/>
      <c r="DJX30" s="543"/>
      <c r="DJY30" s="543"/>
      <c r="DJZ30" s="543"/>
      <c r="DKA30" s="543"/>
      <c r="DKB30" s="543"/>
      <c r="DKC30" s="543"/>
      <c r="DKD30" s="543"/>
      <c r="DKE30" s="543"/>
      <c r="DKF30" s="543"/>
      <c r="DKG30" s="543"/>
      <c r="DKH30" s="543"/>
      <c r="DKI30" s="543"/>
      <c r="DKJ30" s="543"/>
      <c r="DKK30" s="543"/>
      <c r="DKL30" s="543"/>
      <c r="DKM30" s="543"/>
      <c r="DKN30" s="543"/>
      <c r="DKO30" s="543"/>
      <c r="DKP30" s="543"/>
      <c r="DKQ30" s="543"/>
      <c r="DKR30" s="543"/>
      <c r="DKS30" s="543"/>
      <c r="DKT30" s="543"/>
      <c r="DKU30" s="543"/>
      <c r="DKV30" s="543"/>
      <c r="DKW30" s="543"/>
      <c r="DKX30" s="543"/>
      <c r="DKY30" s="543"/>
      <c r="DKZ30" s="543"/>
      <c r="DLA30" s="543"/>
      <c r="DLB30" s="543"/>
      <c r="DLC30" s="543"/>
      <c r="DLD30" s="543"/>
      <c r="DLE30" s="543"/>
      <c r="DLF30" s="543"/>
      <c r="DLG30" s="543"/>
      <c r="DLH30" s="543"/>
      <c r="DLI30" s="543"/>
      <c r="DLJ30" s="543"/>
      <c r="DLK30" s="543"/>
      <c r="DLL30" s="543"/>
      <c r="DLM30" s="543"/>
      <c r="DLN30" s="543"/>
      <c r="DLO30" s="543"/>
      <c r="DLP30" s="543"/>
      <c r="DLQ30" s="543"/>
      <c r="DLR30" s="543"/>
      <c r="DLS30" s="543"/>
      <c r="DLT30" s="543"/>
      <c r="DLU30" s="543"/>
      <c r="DLV30" s="543"/>
      <c r="DLW30" s="543"/>
      <c r="DLX30" s="543"/>
      <c r="DLY30" s="543"/>
      <c r="DLZ30" s="543"/>
      <c r="DMA30" s="543"/>
      <c r="DMB30" s="543"/>
      <c r="DMC30" s="543"/>
      <c r="DMD30" s="543"/>
      <c r="DME30" s="543"/>
      <c r="DMF30" s="543"/>
      <c r="DMG30" s="543"/>
      <c r="DMH30" s="543"/>
      <c r="DMI30" s="543"/>
      <c r="DMJ30" s="543"/>
      <c r="DMK30" s="543"/>
      <c r="DML30" s="543"/>
      <c r="DMM30" s="543"/>
      <c r="DMN30" s="543"/>
      <c r="DMO30" s="543"/>
      <c r="DMP30" s="543"/>
      <c r="DMQ30" s="543"/>
      <c r="DMR30" s="543"/>
      <c r="DMS30" s="543"/>
      <c r="DMT30" s="543"/>
      <c r="DMU30" s="543"/>
      <c r="DMV30" s="543"/>
      <c r="DMW30" s="543"/>
      <c r="DMX30" s="543"/>
      <c r="DMY30" s="543"/>
      <c r="DMZ30" s="543"/>
      <c r="DNA30" s="543"/>
      <c r="DNB30" s="543"/>
      <c r="DNC30" s="543"/>
      <c r="DND30" s="543"/>
      <c r="DNE30" s="543"/>
      <c r="DNF30" s="543"/>
      <c r="DNG30" s="543"/>
      <c r="DNH30" s="543"/>
      <c r="DNI30" s="543"/>
      <c r="DNJ30" s="543"/>
      <c r="DNK30" s="543"/>
      <c r="DNL30" s="543"/>
      <c r="DNM30" s="543"/>
      <c r="DNN30" s="543"/>
      <c r="DNO30" s="543"/>
      <c r="DNP30" s="543"/>
      <c r="DNQ30" s="543"/>
      <c r="DNR30" s="543"/>
      <c r="DNS30" s="543"/>
      <c r="DNT30" s="543"/>
      <c r="DNU30" s="543"/>
      <c r="DNV30" s="543"/>
      <c r="DNW30" s="543"/>
      <c r="DNX30" s="543"/>
      <c r="DNY30" s="543"/>
      <c r="DNZ30" s="543"/>
      <c r="DOA30" s="543"/>
      <c r="DOB30" s="543"/>
      <c r="DOC30" s="543"/>
      <c r="DOD30" s="543"/>
      <c r="DOE30" s="543"/>
      <c r="DOF30" s="543"/>
      <c r="DOG30" s="543"/>
      <c r="DOH30" s="543"/>
      <c r="DOI30" s="543"/>
      <c r="DOJ30" s="543"/>
      <c r="DOK30" s="543"/>
      <c r="DOL30" s="543"/>
      <c r="DOM30" s="543"/>
      <c r="DON30" s="543"/>
      <c r="DOO30" s="543"/>
      <c r="DOP30" s="543"/>
      <c r="DOQ30" s="543"/>
      <c r="DOR30" s="543"/>
      <c r="DOS30" s="543"/>
      <c r="DOT30" s="543"/>
      <c r="DOU30" s="543"/>
      <c r="DOV30" s="543"/>
      <c r="DOW30" s="543"/>
      <c r="DOX30" s="543"/>
      <c r="DOY30" s="543"/>
      <c r="DOZ30" s="543"/>
      <c r="DPA30" s="543"/>
      <c r="DPB30" s="543"/>
      <c r="DPC30" s="543"/>
      <c r="DPD30" s="543"/>
      <c r="DPE30" s="543"/>
      <c r="DPF30" s="543"/>
      <c r="DPG30" s="543"/>
      <c r="DPH30" s="543"/>
      <c r="DPI30" s="543"/>
      <c r="DPJ30" s="543"/>
      <c r="DPK30" s="543"/>
      <c r="DPL30" s="543"/>
      <c r="DPM30" s="543"/>
      <c r="DPN30" s="543"/>
      <c r="DPO30" s="543"/>
      <c r="DPP30" s="543"/>
      <c r="DPQ30" s="543"/>
      <c r="DPR30" s="543"/>
      <c r="DPS30" s="543"/>
      <c r="DPT30" s="543"/>
      <c r="DPU30" s="543"/>
      <c r="DPV30" s="543"/>
      <c r="DPW30" s="543"/>
      <c r="DPX30" s="543"/>
      <c r="DPY30" s="543"/>
      <c r="DPZ30" s="543"/>
      <c r="DQA30" s="543"/>
      <c r="DQB30" s="543"/>
      <c r="DQC30" s="543"/>
      <c r="DQD30" s="543"/>
      <c r="DQE30" s="543"/>
      <c r="DQF30" s="543"/>
      <c r="DQG30" s="543"/>
      <c r="DQH30" s="543"/>
      <c r="DQI30" s="543"/>
      <c r="DQJ30" s="543"/>
      <c r="DQK30" s="543"/>
      <c r="DQL30" s="543"/>
      <c r="DQM30" s="543"/>
      <c r="DQN30" s="543"/>
      <c r="DQO30" s="543"/>
      <c r="DQP30" s="543"/>
      <c r="DQQ30" s="543"/>
      <c r="DQR30" s="543"/>
      <c r="DQS30" s="543"/>
      <c r="DQT30" s="543"/>
      <c r="DQU30" s="543"/>
      <c r="DQV30" s="543"/>
      <c r="DQW30" s="543"/>
      <c r="DQX30" s="543"/>
      <c r="DQY30" s="543"/>
      <c r="DQZ30" s="543"/>
      <c r="DRA30" s="543"/>
      <c r="DRB30" s="543"/>
      <c r="DRC30" s="543"/>
      <c r="DRD30" s="543"/>
      <c r="DRE30" s="543"/>
      <c r="DRF30" s="543"/>
      <c r="DRG30" s="543"/>
      <c r="DRH30" s="543"/>
      <c r="DRI30" s="543"/>
      <c r="DRJ30" s="543"/>
      <c r="DRK30" s="543"/>
      <c r="DRL30" s="543"/>
      <c r="DRM30" s="543"/>
      <c r="DRN30" s="543"/>
      <c r="DRO30" s="543"/>
      <c r="DRP30" s="543"/>
      <c r="DRQ30" s="543"/>
      <c r="DRR30" s="543"/>
      <c r="DRS30" s="543"/>
      <c r="DRT30" s="543"/>
      <c r="DRU30" s="543"/>
      <c r="DRV30" s="543"/>
      <c r="DRW30" s="543"/>
      <c r="DRX30" s="543"/>
      <c r="DRY30" s="543"/>
      <c r="DRZ30" s="543"/>
      <c r="DSA30" s="543"/>
      <c r="DSB30" s="543"/>
      <c r="DSC30" s="543"/>
      <c r="DSD30" s="543"/>
      <c r="DSE30" s="543"/>
      <c r="DSF30" s="543"/>
      <c r="DSG30" s="543"/>
      <c r="DSH30" s="543"/>
      <c r="DSI30" s="543"/>
      <c r="DSJ30" s="543"/>
      <c r="DSK30" s="543"/>
      <c r="DSL30" s="543"/>
      <c r="DSM30" s="543"/>
      <c r="DSN30" s="543"/>
      <c r="DSO30" s="543"/>
      <c r="DSP30" s="543"/>
      <c r="DSQ30" s="543"/>
      <c r="DSR30" s="543"/>
      <c r="DSS30" s="543"/>
      <c r="DST30" s="543"/>
      <c r="DSU30" s="543"/>
      <c r="DSV30" s="543"/>
      <c r="DSW30" s="543"/>
      <c r="DSX30" s="543"/>
      <c r="DSY30" s="543"/>
      <c r="DSZ30" s="543"/>
      <c r="DTA30" s="543"/>
      <c r="DTB30" s="543"/>
      <c r="DTC30" s="543"/>
      <c r="DTD30" s="543"/>
      <c r="DTE30" s="543"/>
      <c r="DTF30" s="543"/>
      <c r="DTG30" s="543"/>
      <c r="DTH30" s="543"/>
      <c r="DTI30" s="543"/>
      <c r="DTJ30" s="543"/>
      <c r="DTK30" s="543"/>
      <c r="DTL30" s="543"/>
      <c r="DTM30" s="543"/>
      <c r="DTN30" s="543"/>
      <c r="DTO30" s="543"/>
      <c r="DTP30" s="543"/>
      <c r="DTQ30" s="543"/>
      <c r="DTR30" s="543"/>
      <c r="DTS30" s="543"/>
      <c r="DTT30" s="543"/>
      <c r="DTU30" s="543"/>
      <c r="DTV30" s="543"/>
      <c r="DTW30" s="543"/>
      <c r="DTX30" s="543"/>
      <c r="DTY30" s="543"/>
      <c r="DTZ30" s="543"/>
      <c r="DUA30" s="543"/>
      <c r="DUB30" s="543"/>
      <c r="DUC30" s="543"/>
      <c r="DUD30" s="543"/>
      <c r="DUE30" s="543"/>
      <c r="DUF30" s="543"/>
      <c r="DUG30" s="543"/>
      <c r="DUH30" s="543"/>
      <c r="DUI30" s="543"/>
      <c r="DUJ30" s="543"/>
      <c r="DUK30" s="543"/>
      <c r="DUL30" s="543"/>
      <c r="DUM30" s="543"/>
      <c r="DUN30" s="543"/>
      <c r="DUO30" s="543"/>
      <c r="DUP30" s="543"/>
      <c r="DUQ30" s="543"/>
      <c r="DUR30" s="543"/>
      <c r="DUS30" s="543"/>
      <c r="DUT30" s="543"/>
      <c r="DUU30" s="543"/>
      <c r="DUV30" s="543"/>
      <c r="DUW30" s="543"/>
      <c r="DUX30" s="543"/>
      <c r="DUY30" s="543"/>
      <c r="DUZ30" s="543"/>
      <c r="DVA30" s="543"/>
      <c r="DVB30" s="543"/>
      <c r="DVC30" s="543"/>
      <c r="DVD30" s="543"/>
      <c r="DVE30" s="543"/>
      <c r="DVF30" s="543"/>
      <c r="DVG30" s="543"/>
      <c r="DVH30" s="543"/>
      <c r="DVI30" s="543"/>
      <c r="DVJ30" s="543"/>
      <c r="DVK30" s="543"/>
      <c r="DVL30" s="543"/>
      <c r="DVM30" s="543"/>
      <c r="DVN30" s="543"/>
      <c r="DVO30" s="543"/>
      <c r="DVP30" s="543"/>
      <c r="DVQ30" s="543"/>
      <c r="DVR30" s="543"/>
      <c r="DVS30" s="543"/>
      <c r="DVT30" s="543"/>
      <c r="DVU30" s="543"/>
      <c r="DVV30" s="543"/>
      <c r="DVW30" s="543"/>
      <c r="DVX30" s="543"/>
      <c r="DVY30" s="543"/>
      <c r="DVZ30" s="543"/>
      <c r="DWA30" s="543"/>
      <c r="DWB30" s="543"/>
      <c r="DWC30" s="543"/>
      <c r="DWD30" s="543"/>
      <c r="DWE30" s="543"/>
      <c r="DWF30" s="543"/>
      <c r="DWG30" s="543"/>
      <c r="DWH30" s="543"/>
      <c r="DWI30" s="543"/>
      <c r="DWJ30" s="543"/>
      <c r="DWK30" s="543"/>
      <c r="DWL30" s="543"/>
      <c r="DWM30" s="543"/>
      <c r="DWN30" s="543"/>
      <c r="DWO30" s="543"/>
      <c r="DWP30" s="543"/>
      <c r="DWQ30" s="543"/>
      <c r="DWR30" s="543"/>
      <c r="DWS30" s="543"/>
      <c r="DWT30" s="543"/>
      <c r="DWU30" s="543"/>
      <c r="DWV30" s="543"/>
      <c r="DWW30" s="543"/>
      <c r="DWX30" s="543"/>
      <c r="DWY30" s="543"/>
      <c r="DWZ30" s="543"/>
      <c r="DXA30" s="543"/>
      <c r="DXB30" s="543"/>
      <c r="DXC30" s="543"/>
      <c r="DXD30" s="543"/>
      <c r="DXE30" s="543"/>
      <c r="DXF30" s="543"/>
      <c r="DXG30" s="543"/>
      <c r="DXH30" s="543"/>
      <c r="DXI30" s="543"/>
      <c r="DXJ30" s="543"/>
      <c r="DXK30" s="543"/>
      <c r="DXL30" s="543"/>
      <c r="DXM30" s="543"/>
      <c r="DXN30" s="543"/>
      <c r="DXO30" s="543"/>
      <c r="DXP30" s="543"/>
      <c r="DXQ30" s="543"/>
      <c r="DXR30" s="543"/>
      <c r="DXS30" s="543"/>
      <c r="DXT30" s="543"/>
      <c r="DXU30" s="543"/>
      <c r="DXV30" s="543"/>
      <c r="DXW30" s="543"/>
      <c r="DXX30" s="543"/>
      <c r="DXY30" s="543"/>
      <c r="DXZ30" s="543"/>
      <c r="DYA30" s="543"/>
      <c r="DYB30" s="543"/>
      <c r="DYC30" s="543"/>
      <c r="DYD30" s="543"/>
      <c r="DYE30" s="543"/>
      <c r="DYF30" s="543"/>
      <c r="DYG30" s="543"/>
      <c r="DYH30" s="543"/>
      <c r="DYI30" s="543"/>
      <c r="DYJ30" s="543"/>
      <c r="DYK30" s="543"/>
      <c r="DYL30" s="543"/>
      <c r="DYM30" s="543"/>
      <c r="DYN30" s="543"/>
      <c r="DYO30" s="543"/>
      <c r="DYP30" s="543"/>
      <c r="DYQ30" s="543"/>
      <c r="DYR30" s="543"/>
      <c r="DYS30" s="543"/>
      <c r="DYT30" s="543"/>
      <c r="DYU30" s="543"/>
      <c r="DYV30" s="543"/>
      <c r="DYW30" s="543"/>
      <c r="DYX30" s="543"/>
      <c r="DYY30" s="543"/>
      <c r="DYZ30" s="543"/>
      <c r="DZA30" s="543"/>
      <c r="DZB30" s="543"/>
      <c r="DZC30" s="543"/>
      <c r="DZD30" s="543"/>
      <c r="DZE30" s="543"/>
      <c r="DZF30" s="543"/>
      <c r="DZG30" s="543"/>
      <c r="DZH30" s="543"/>
      <c r="DZI30" s="543"/>
      <c r="DZJ30" s="543"/>
      <c r="DZK30" s="543"/>
      <c r="DZL30" s="543"/>
      <c r="DZM30" s="543"/>
      <c r="DZN30" s="543"/>
      <c r="DZO30" s="543"/>
      <c r="DZP30" s="543"/>
      <c r="DZQ30" s="543"/>
      <c r="DZR30" s="543"/>
      <c r="DZS30" s="543"/>
      <c r="DZT30" s="543"/>
      <c r="DZU30" s="543"/>
      <c r="DZV30" s="543"/>
      <c r="DZW30" s="543"/>
      <c r="DZX30" s="543"/>
      <c r="DZY30" s="543"/>
      <c r="DZZ30" s="543"/>
      <c r="EAA30" s="543"/>
      <c r="EAB30" s="543"/>
      <c r="EAC30" s="543"/>
      <c r="EAD30" s="543"/>
      <c r="EAE30" s="543"/>
      <c r="EAF30" s="543"/>
      <c r="EAG30" s="543"/>
      <c r="EAH30" s="543"/>
      <c r="EAI30" s="543"/>
      <c r="EAJ30" s="543"/>
      <c r="EAK30" s="543"/>
      <c r="EAL30" s="543"/>
      <c r="EAM30" s="543"/>
      <c r="EAN30" s="543"/>
      <c r="EAO30" s="543"/>
      <c r="EAP30" s="543"/>
      <c r="EAQ30" s="543"/>
      <c r="EAR30" s="543"/>
      <c r="EAS30" s="543"/>
      <c r="EAT30" s="543"/>
      <c r="EAU30" s="543"/>
      <c r="EAV30" s="543"/>
      <c r="EAW30" s="543"/>
      <c r="EAX30" s="543"/>
      <c r="EAY30" s="543"/>
      <c r="EAZ30" s="543"/>
      <c r="EBA30" s="543"/>
      <c r="EBB30" s="543"/>
      <c r="EBC30" s="543"/>
      <c r="EBD30" s="543"/>
      <c r="EBE30" s="543"/>
      <c r="EBF30" s="543"/>
      <c r="EBG30" s="543"/>
      <c r="EBH30" s="543"/>
      <c r="EBI30" s="543"/>
      <c r="EBJ30" s="543"/>
      <c r="EBK30" s="543"/>
      <c r="EBL30" s="543"/>
      <c r="EBM30" s="543"/>
      <c r="EBN30" s="543"/>
      <c r="EBO30" s="543"/>
      <c r="EBP30" s="543"/>
      <c r="EBQ30" s="543"/>
      <c r="EBR30" s="543"/>
      <c r="EBS30" s="543"/>
      <c r="EBT30" s="543"/>
      <c r="EBU30" s="543"/>
      <c r="EBV30" s="543"/>
      <c r="EBW30" s="543"/>
      <c r="EBX30" s="543"/>
      <c r="EBY30" s="543"/>
      <c r="EBZ30" s="543"/>
      <c r="ECA30" s="543"/>
      <c r="ECB30" s="543"/>
      <c r="ECC30" s="543"/>
      <c r="ECD30" s="543"/>
      <c r="ECE30" s="543"/>
      <c r="ECF30" s="543"/>
      <c r="ECG30" s="543"/>
      <c r="ECH30" s="543"/>
      <c r="ECI30" s="543"/>
      <c r="ECJ30" s="543"/>
      <c r="ECK30" s="543"/>
      <c r="ECL30" s="543"/>
      <c r="ECM30" s="543"/>
      <c r="ECN30" s="543"/>
      <c r="ECO30" s="543"/>
      <c r="ECP30" s="543"/>
      <c r="ECQ30" s="543"/>
      <c r="ECR30" s="543"/>
      <c r="ECS30" s="543"/>
      <c r="ECT30" s="543"/>
      <c r="ECU30" s="543"/>
      <c r="ECV30" s="543"/>
      <c r="ECW30" s="543"/>
      <c r="ECX30" s="543"/>
      <c r="ECY30" s="543"/>
      <c r="ECZ30" s="543"/>
      <c r="EDA30" s="543"/>
      <c r="EDB30" s="543"/>
      <c r="EDC30" s="543"/>
      <c r="EDD30" s="543"/>
      <c r="EDE30" s="543"/>
      <c r="EDF30" s="543"/>
      <c r="EDG30" s="543"/>
      <c r="EDH30" s="543"/>
      <c r="EDI30" s="543"/>
      <c r="EDJ30" s="543"/>
      <c r="EDK30" s="543"/>
      <c r="EDL30" s="543"/>
      <c r="EDM30" s="543"/>
      <c r="EDN30" s="543"/>
      <c r="EDO30" s="543"/>
      <c r="EDP30" s="543"/>
      <c r="EDQ30" s="543"/>
      <c r="EDR30" s="543"/>
      <c r="EDS30" s="543"/>
      <c r="EDT30" s="543"/>
      <c r="EDU30" s="543"/>
      <c r="EDV30" s="543"/>
      <c r="EDW30" s="543"/>
      <c r="EDX30" s="543"/>
      <c r="EDY30" s="543"/>
      <c r="EDZ30" s="543"/>
      <c r="EEA30" s="543"/>
      <c r="EEB30" s="543"/>
      <c r="EEC30" s="543"/>
      <c r="EED30" s="543"/>
      <c r="EEE30" s="543"/>
      <c r="EEF30" s="543"/>
      <c r="EEG30" s="543"/>
      <c r="EEH30" s="543"/>
      <c r="EEI30" s="543"/>
      <c r="EEJ30" s="543"/>
      <c r="EEK30" s="543"/>
      <c r="EEL30" s="543"/>
      <c r="EEM30" s="543"/>
      <c r="EEN30" s="543"/>
      <c r="EEO30" s="543"/>
      <c r="EEP30" s="543"/>
      <c r="EEQ30" s="543"/>
      <c r="EER30" s="543"/>
      <c r="EES30" s="543"/>
      <c r="EET30" s="543"/>
      <c r="EEU30" s="543"/>
      <c r="EEV30" s="543"/>
      <c r="EEW30" s="543"/>
      <c r="EEX30" s="543"/>
      <c r="EEY30" s="543"/>
      <c r="EEZ30" s="543"/>
      <c r="EFA30" s="543"/>
      <c r="EFB30" s="543"/>
      <c r="EFC30" s="543"/>
      <c r="EFD30" s="543"/>
      <c r="EFE30" s="543"/>
      <c r="EFF30" s="543"/>
      <c r="EFG30" s="543"/>
      <c r="EFH30" s="543"/>
      <c r="EFI30" s="543"/>
      <c r="EFJ30" s="543"/>
      <c r="EFK30" s="543"/>
      <c r="EFL30" s="543"/>
      <c r="EFM30" s="543"/>
      <c r="EFN30" s="543"/>
      <c r="EFO30" s="543"/>
      <c r="EFP30" s="543"/>
      <c r="EFQ30" s="543"/>
      <c r="EFR30" s="543"/>
      <c r="EFS30" s="543"/>
      <c r="EFT30" s="543"/>
      <c r="EFU30" s="543"/>
      <c r="EFV30" s="543"/>
      <c r="EFW30" s="543"/>
      <c r="EFX30" s="543"/>
      <c r="EFY30" s="543"/>
      <c r="EFZ30" s="543"/>
      <c r="EGA30" s="543"/>
      <c r="EGB30" s="543"/>
      <c r="EGC30" s="543"/>
      <c r="EGD30" s="543"/>
      <c r="EGE30" s="543"/>
      <c r="EGF30" s="543"/>
      <c r="EGG30" s="543"/>
      <c r="EGH30" s="543"/>
      <c r="EGI30" s="543"/>
      <c r="EGJ30" s="543"/>
      <c r="EGK30" s="543"/>
      <c r="EGL30" s="543"/>
      <c r="EGM30" s="543"/>
      <c r="EGN30" s="543"/>
      <c r="EGO30" s="543"/>
      <c r="EGP30" s="543"/>
      <c r="EGQ30" s="543"/>
      <c r="EGR30" s="543"/>
      <c r="EGS30" s="543"/>
      <c r="EGT30" s="543"/>
      <c r="EGU30" s="543"/>
      <c r="EGV30" s="543"/>
      <c r="EGW30" s="543"/>
      <c r="EGX30" s="543"/>
      <c r="EGY30" s="543"/>
      <c r="EGZ30" s="543"/>
      <c r="EHA30" s="543"/>
      <c r="EHB30" s="543"/>
      <c r="EHC30" s="543"/>
      <c r="EHD30" s="543"/>
      <c r="EHE30" s="543"/>
      <c r="EHF30" s="543"/>
      <c r="EHG30" s="543"/>
      <c r="EHH30" s="543"/>
      <c r="EHI30" s="543"/>
      <c r="EHJ30" s="543"/>
      <c r="EHK30" s="543"/>
      <c r="EHL30" s="543"/>
      <c r="EHM30" s="543"/>
      <c r="EHN30" s="543"/>
      <c r="EHO30" s="543"/>
      <c r="EHP30" s="543"/>
      <c r="EHQ30" s="543"/>
      <c r="EHR30" s="543"/>
      <c r="EHS30" s="543"/>
      <c r="EHT30" s="543"/>
      <c r="EHU30" s="543"/>
      <c r="EHV30" s="543"/>
      <c r="EHW30" s="543"/>
      <c r="EHX30" s="543"/>
      <c r="EHY30" s="543"/>
      <c r="EHZ30" s="543"/>
      <c r="EIA30" s="543"/>
      <c r="EIB30" s="543"/>
      <c r="EIC30" s="543"/>
      <c r="EID30" s="543"/>
      <c r="EIE30" s="543"/>
      <c r="EIF30" s="543"/>
      <c r="EIG30" s="543"/>
      <c r="EIH30" s="543"/>
      <c r="EII30" s="543"/>
      <c r="EIJ30" s="543"/>
      <c r="EIK30" s="543"/>
      <c r="EIL30" s="543"/>
      <c r="EIM30" s="543"/>
      <c r="EIN30" s="543"/>
      <c r="EIO30" s="543"/>
      <c r="EIP30" s="543"/>
      <c r="EIQ30" s="543"/>
      <c r="EIR30" s="543"/>
      <c r="EIS30" s="543"/>
      <c r="EIT30" s="543"/>
      <c r="EIU30" s="543"/>
      <c r="EIV30" s="543"/>
      <c r="EIW30" s="543"/>
      <c r="EIX30" s="543"/>
      <c r="EIY30" s="543"/>
      <c r="EIZ30" s="543"/>
      <c r="EJA30" s="543"/>
      <c r="EJB30" s="543"/>
      <c r="EJC30" s="543"/>
      <c r="EJD30" s="543"/>
      <c r="EJE30" s="543"/>
      <c r="EJF30" s="543"/>
      <c r="EJG30" s="543"/>
      <c r="EJH30" s="543"/>
      <c r="EJI30" s="543"/>
      <c r="EJJ30" s="543"/>
      <c r="EJK30" s="543"/>
      <c r="EJL30" s="543"/>
      <c r="EJM30" s="543"/>
      <c r="EJN30" s="543"/>
      <c r="EJO30" s="543"/>
      <c r="EJP30" s="543"/>
      <c r="EJQ30" s="543"/>
      <c r="EJR30" s="543"/>
      <c r="EJS30" s="543"/>
      <c r="EJT30" s="543"/>
      <c r="EJU30" s="543"/>
      <c r="EJV30" s="543"/>
      <c r="EJW30" s="543"/>
      <c r="EJX30" s="543"/>
      <c r="EJY30" s="543"/>
      <c r="EJZ30" s="543"/>
      <c r="EKA30" s="543"/>
      <c r="EKB30" s="543"/>
      <c r="EKC30" s="543"/>
      <c r="EKD30" s="543"/>
      <c r="EKE30" s="543"/>
      <c r="EKF30" s="543"/>
      <c r="EKG30" s="543"/>
      <c r="EKH30" s="543"/>
      <c r="EKI30" s="543"/>
      <c r="EKJ30" s="543"/>
      <c r="EKK30" s="543"/>
      <c r="EKL30" s="543"/>
      <c r="EKM30" s="543"/>
      <c r="EKN30" s="543"/>
      <c r="EKO30" s="543"/>
      <c r="EKP30" s="543"/>
      <c r="EKQ30" s="543"/>
      <c r="EKR30" s="543"/>
      <c r="EKS30" s="543"/>
      <c r="EKT30" s="543"/>
      <c r="EKU30" s="543"/>
      <c r="EKV30" s="543"/>
      <c r="EKW30" s="543"/>
      <c r="EKX30" s="543"/>
      <c r="EKY30" s="543"/>
      <c r="EKZ30" s="543"/>
      <c r="ELA30" s="543"/>
      <c r="ELB30" s="543"/>
      <c r="ELC30" s="543"/>
      <c r="ELD30" s="543"/>
      <c r="ELE30" s="543"/>
      <c r="ELF30" s="543"/>
      <c r="ELG30" s="543"/>
      <c r="ELH30" s="543"/>
      <c r="ELI30" s="543"/>
      <c r="ELJ30" s="543"/>
      <c r="ELK30" s="543"/>
      <c r="ELL30" s="543"/>
      <c r="ELM30" s="543"/>
      <c r="ELN30" s="543"/>
      <c r="ELO30" s="543"/>
      <c r="ELP30" s="543"/>
      <c r="ELQ30" s="543"/>
      <c r="ELR30" s="543"/>
      <c r="ELS30" s="543"/>
      <c r="ELT30" s="543"/>
      <c r="ELU30" s="543"/>
      <c r="ELV30" s="543"/>
      <c r="ELW30" s="543"/>
      <c r="ELX30" s="543"/>
      <c r="ELY30" s="543"/>
      <c r="ELZ30" s="543"/>
      <c r="EMA30" s="543"/>
      <c r="EMB30" s="543"/>
      <c r="EMC30" s="543"/>
      <c r="EMD30" s="543"/>
      <c r="EME30" s="543"/>
      <c r="EMF30" s="543"/>
      <c r="EMG30" s="543"/>
      <c r="EMH30" s="543"/>
      <c r="EMI30" s="543"/>
      <c r="EMJ30" s="543"/>
      <c r="EMK30" s="543"/>
      <c r="EML30" s="543"/>
      <c r="EMM30" s="543"/>
      <c r="EMN30" s="543"/>
      <c r="EMO30" s="543"/>
      <c r="EMP30" s="543"/>
      <c r="EMQ30" s="543"/>
      <c r="EMR30" s="543"/>
      <c r="EMS30" s="543"/>
      <c r="EMT30" s="543"/>
      <c r="EMU30" s="543"/>
      <c r="EMV30" s="543"/>
      <c r="EMW30" s="543"/>
      <c r="EMX30" s="543"/>
      <c r="EMY30" s="543"/>
      <c r="EMZ30" s="543"/>
      <c r="ENA30" s="543"/>
      <c r="ENB30" s="543"/>
      <c r="ENC30" s="543"/>
      <c r="END30" s="543"/>
      <c r="ENE30" s="543"/>
      <c r="ENF30" s="543"/>
      <c r="ENG30" s="543"/>
      <c r="ENH30" s="543"/>
      <c r="ENI30" s="543"/>
      <c r="ENJ30" s="543"/>
      <c r="ENK30" s="543"/>
      <c r="ENL30" s="543"/>
      <c r="ENM30" s="543"/>
      <c r="ENN30" s="543"/>
      <c r="ENO30" s="543"/>
      <c r="ENP30" s="543"/>
      <c r="ENQ30" s="543"/>
      <c r="ENR30" s="543"/>
      <c r="ENS30" s="543"/>
      <c r="ENT30" s="543"/>
      <c r="ENU30" s="543"/>
      <c r="ENV30" s="543"/>
      <c r="ENW30" s="543"/>
      <c r="ENX30" s="543"/>
      <c r="ENY30" s="543"/>
      <c r="ENZ30" s="543"/>
      <c r="EOA30" s="543"/>
      <c r="EOB30" s="543"/>
      <c r="EOC30" s="543"/>
      <c r="EOD30" s="543"/>
      <c r="EOE30" s="543"/>
      <c r="EOF30" s="543"/>
      <c r="EOG30" s="543"/>
      <c r="EOH30" s="543"/>
      <c r="EOI30" s="543"/>
      <c r="EOJ30" s="543"/>
      <c r="EOK30" s="543"/>
      <c r="EOL30" s="543"/>
      <c r="EOM30" s="543"/>
      <c r="EON30" s="543"/>
      <c r="EOO30" s="543"/>
      <c r="EOP30" s="543"/>
      <c r="EOQ30" s="543"/>
      <c r="EOR30" s="543"/>
      <c r="EOS30" s="543"/>
      <c r="EOT30" s="543"/>
      <c r="EOU30" s="543"/>
      <c r="EOV30" s="543"/>
      <c r="EOW30" s="543"/>
      <c r="EOX30" s="543"/>
      <c r="EOY30" s="543"/>
      <c r="EOZ30" s="543"/>
      <c r="EPA30" s="543"/>
      <c r="EPB30" s="543"/>
      <c r="EPC30" s="543"/>
      <c r="EPD30" s="543"/>
      <c r="EPE30" s="543"/>
      <c r="EPF30" s="543"/>
      <c r="EPG30" s="543"/>
      <c r="EPH30" s="543"/>
      <c r="EPI30" s="543"/>
      <c r="EPJ30" s="543"/>
      <c r="EPK30" s="543"/>
      <c r="EPL30" s="543"/>
      <c r="EPM30" s="543"/>
      <c r="EPN30" s="543"/>
      <c r="EPO30" s="543"/>
      <c r="EPP30" s="543"/>
      <c r="EPQ30" s="543"/>
      <c r="EPR30" s="543"/>
      <c r="EPS30" s="543"/>
      <c r="EPT30" s="543"/>
      <c r="EPU30" s="543"/>
      <c r="EPV30" s="543"/>
      <c r="EPW30" s="543"/>
      <c r="EPX30" s="543"/>
      <c r="EPY30" s="543"/>
      <c r="EPZ30" s="543"/>
      <c r="EQA30" s="543"/>
      <c r="EQB30" s="543"/>
      <c r="EQC30" s="543"/>
      <c r="EQD30" s="543"/>
      <c r="EQE30" s="543"/>
      <c r="EQF30" s="543"/>
      <c r="EQG30" s="543"/>
      <c r="EQH30" s="543"/>
      <c r="EQI30" s="543"/>
      <c r="EQJ30" s="543"/>
      <c r="EQK30" s="543"/>
      <c r="EQL30" s="543"/>
      <c r="EQM30" s="543"/>
      <c r="EQN30" s="543"/>
      <c r="EQO30" s="543"/>
      <c r="EQP30" s="543"/>
      <c r="EQQ30" s="543"/>
      <c r="EQR30" s="543"/>
      <c r="EQS30" s="543"/>
      <c r="EQT30" s="543"/>
      <c r="EQU30" s="543"/>
      <c r="EQV30" s="543"/>
      <c r="EQW30" s="543"/>
      <c r="EQX30" s="543"/>
      <c r="EQY30" s="543"/>
      <c r="EQZ30" s="543"/>
      <c r="ERA30" s="543"/>
      <c r="ERB30" s="543"/>
      <c r="ERC30" s="543"/>
      <c r="ERD30" s="543"/>
      <c r="ERE30" s="543"/>
      <c r="ERF30" s="543"/>
      <c r="ERG30" s="543"/>
      <c r="ERH30" s="543"/>
      <c r="ERI30" s="543"/>
      <c r="ERJ30" s="543"/>
      <c r="ERK30" s="543"/>
      <c r="ERL30" s="543"/>
      <c r="ERM30" s="543"/>
      <c r="ERN30" s="543"/>
      <c r="ERO30" s="543"/>
      <c r="ERP30" s="543"/>
      <c r="ERQ30" s="543"/>
      <c r="ERR30" s="543"/>
      <c r="ERS30" s="543"/>
      <c r="ERT30" s="543"/>
      <c r="ERU30" s="543"/>
      <c r="ERV30" s="543"/>
      <c r="ERW30" s="543"/>
      <c r="ERX30" s="543"/>
      <c r="ERY30" s="543"/>
      <c r="ERZ30" s="543"/>
      <c r="ESA30" s="543"/>
      <c r="ESB30" s="543"/>
      <c r="ESC30" s="543"/>
      <c r="ESD30" s="543"/>
      <c r="ESE30" s="543"/>
      <c r="ESF30" s="543"/>
      <c r="ESG30" s="543"/>
      <c r="ESH30" s="543"/>
      <c r="ESI30" s="543"/>
      <c r="ESJ30" s="543"/>
      <c r="ESK30" s="543"/>
      <c r="ESL30" s="543"/>
      <c r="ESM30" s="543"/>
      <c r="ESN30" s="543"/>
      <c r="ESO30" s="543"/>
      <c r="ESP30" s="543"/>
      <c r="ESQ30" s="543"/>
      <c r="ESR30" s="543"/>
      <c r="ESS30" s="543"/>
      <c r="EST30" s="543"/>
      <c r="ESU30" s="543"/>
      <c r="ESV30" s="543"/>
      <c r="ESW30" s="543"/>
      <c r="ESX30" s="543"/>
      <c r="ESY30" s="543"/>
      <c r="ESZ30" s="543"/>
      <c r="ETA30" s="543"/>
      <c r="ETB30" s="543"/>
      <c r="ETC30" s="543"/>
      <c r="ETD30" s="543"/>
      <c r="ETE30" s="543"/>
      <c r="ETF30" s="543"/>
      <c r="ETG30" s="543"/>
      <c r="ETH30" s="543"/>
      <c r="ETI30" s="543"/>
      <c r="ETJ30" s="543"/>
      <c r="ETK30" s="543"/>
      <c r="ETL30" s="543"/>
      <c r="ETM30" s="543"/>
      <c r="ETN30" s="543"/>
      <c r="ETO30" s="543"/>
      <c r="ETP30" s="543"/>
      <c r="ETQ30" s="543"/>
      <c r="ETR30" s="543"/>
      <c r="ETS30" s="543"/>
      <c r="ETT30" s="543"/>
      <c r="ETU30" s="543"/>
      <c r="ETV30" s="543"/>
      <c r="ETW30" s="543"/>
      <c r="ETX30" s="543"/>
      <c r="ETY30" s="543"/>
      <c r="ETZ30" s="543"/>
      <c r="EUA30" s="543"/>
      <c r="EUB30" s="543"/>
      <c r="EUC30" s="543"/>
      <c r="EUD30" s="543"/>
      <c r="EUE30" s="543"/>
      <c r="EUF30" s="543"/>
      <c r="EUG30" s="543"/>
      <c r="EUH30" s="543"/>
      <c r="EUI30" s="543"/>
      <c r="EUJ30" s="543"/>
      <c r="EUK30" s="543"/>
      <c r="EUL30" s="543"/>
      <c r="EUM30" s="543"/>
      <c r="EUN30" s="543"/>
      <c r="EUO30" s="543"/>
      <c r="EUP30" s="543"/>
      <c r="EUQ30" s="543"/>
      <c r="EUR30" s="543"/>
      <c r="EUS30" s="543"/>
      <c r="EUT30" s="543"/>
      <c r="EUU30" s="543"/>
      <c r="EUV30" s="543"/>
      <c r="EUW30" s="543"/>
      <c r="EUX30" s="543"/>
      <c r="EUY30" s="543"/>
      <c r="EUZ30" s="543"/>
      <c r="EVA30" s="543"/>
      <c r="EVB30" s="543"/>
      <c r="EVC30" s="543"/>
      <c r="EVD30" s="543"/>
      <c r="EVE30" s="543"/>
      <c r="EVF30" s="543"/>
      <c r="EVG30" s="543"/>
      <c r="EVH30" s="543"/>
      <c r="EVI30" s="543"/>
      <c r="EVJ30" s="543"/>
      <c r="EVK30" s="543"/>
      <c r="EVL30" s="543"/>
      <c r="EVM30" s="543"/>
      <c r="EVN30" s="543"/>
      <c r="EVO30" s="543"/>
      <c r="EVP30" s="543"/>
      <c r="EVQ30" s="543"/>
      <c r="EVR30" s="543"/>
      <c r="EVS30" s="543"/>
      <c r="EVT30" s="543"/>
      <c r="EVU30" s="543"/>
      <c r="EVV30" s="543"/>
      <c r="EVW30" s="543"/>
      <c r="EVX30" s="543"/>
      <c r="EVY30" s="543"/>
      <c r="EVZ30" s="543"/>
      <c r="EWA30" s="543"/>
      <c r="EWB30" s="543"/>
      <c r="EWC30" s="543"/>
      <c r="EWD30" s="543"/>
      <c r="EWE30" s="543"/>
      <c r="EWF30" s="543"/>
      <c r="EWG30" s="543"/>
      <c r="EWH30" s="543"/>
      <c r="EWI30" s="543"/>
      <c r="EWJ30" s="543"/>
      <c r="EWK30" s="543"/>
      <c r="EWL30" s="543"/>
      <c r="EWM30" s="543"/>
      <c r="EWN30" s="543"/>
      <c r="EWO30" s="543"/>
      <c r="EWP30" s="543"/>
      <c r="EWQ30" s="543"/>
      <c r="EWR30" s="543"/>
      <c r="EWS30" s="543"/>
      <c r="EWT30" s="543"/>
      <c r="EWU30" s="543"/>
      <c r="EWV30" s="543"/>
      <c r="EWW30" s="543"/>
      <c r="EWX30" s="543"/>
      <c r="EWY30" s="543"/>
      <c r="EWZ30" s="543"/>
      <c r="EXA30" s="543"/>
      <c r="EXB30" s="543"/>
      <c r="EXC30" s="543"/>
      <c r="EXD30" s="543"/>
      <c r="EXE30" s="543"/>
      <c r="EXF30" s="543"/>
      <c r="EXG30" s="543"/>
      <c r="EXH30" s="543"/>
      <c r="EXI30" s="543"/>
      <c r="EXJ30" s="543"/>
      <c r="EXK30" s="543"/>
      <c r="EXL30" s="543"/>
      <c r="EXM30" s="543"/>
      <c r="EXN30" s="543"/>
      <c r="EXO30" s="543"/>
      <c r="EXP30" s="543"/>
      <c r="EXQ30" s="543"/>
      <c r="EXR30" s="543"/>
      <c r="EXS30" s="543"/>
      <c r="EXT30" s="543"/>
      <c r="EXU30" s="543"/>
      <c r="EXV30" s="543"/>
      <c r="EXW30" s="543"/>
      <c r="EXX30" s="543"/>
      <c r="EXY30" s="543"/>
      <c r="EXZ30" s="543"/>
      <c r="EYA30" s="543"/>
      <c r="EYB30" s="543"/>
      <c r="EYC30" s="543"/>
      <c r="EYD30" s="543"/>
      <c r="EYE30" s="543"/>
      <c r="EYF30" s="543"/>
      <c r="EYG30" s="543"/>
      <c r="EYH30" s="543"/>
      <c r="EYI30" s="543"/>
      <c r="EYJ30" s="543"/>
      <c r="EYK30" s="543"/>
      <c r="EYL30" s="543"/>
      <c r="EYM30" s="543"/>
      <c r="EYN30" s="543"/>
      <c r="EYO30" s="543"/>
      <c r="EYP30" s="543"/>
      <c r="EYQ30" s="543"/>
      <c r="EYR30" s="543"/>
      <c r="EYS30" s="543"/>
      <c r="EYT30" s="543"/>
      <c r="EYU30" s="543"/>
      <c r="EYV30" s="543"/>
      <c r="EYW30" s="543"/>
      <c r="EYX30" s="543"/>
      <c r="EYY30" s="543"/>
      <c r="EYZ30" s="543"/>
      <c r="EZA30" s="543"/>
      <c r="EZB30" s="543"/>
      <c r="EZC30" s="543"/>
      <c r="EZD30" s="543"/>
      <c r="EZE30" s="543"/>
      <c r="EZF30" s="543"/>
      <c r="EZG30" s="543"/>
      <c r="EZH30" s="543"/>
      <c r="EZI30" s="543"/>
      <c r="EZJ30" s="543"/>
      <c r="EZK30" s="543"/>
      <c r="EZL30" s="543"/>
      <c r="EZM30" s="543"/>
      <c r="EZN30" s="543"/>
      <c r="EZO30" s="543"/>
      <c r="EZP30" s="543"/>
      <c r="EZQ30" s="543"/>
      <c r="EZR30" s="543"/>
      <c r="EZS30" s="543"/>
      <c r="EZT30" s="543"/>
      <c r="EZU30" s="543"/>
      <c r="EZV30" s="543"/>
      <c r="EZW30" s="543"/>
      <c r="EZX30" s="543"/>
      <c r="EZY30" s="543"/>
      <c r="EZZ30" s="543"/>
      <c r="FAA30" s="543"/>
      <c r="FAB30" s="543"/>
      <c r="FAC30" s="543"/>
      <c r="FAD30" s="543"/>
      <c r="FAE30" s="543"/>
      <c r="FAF30" s="543"/>
      <c r="FAG30" s="543"/>
      <c r="FAH30" s="543"/>
      <c r="FAI30" s="543"/>
      <c r="FAJ30" s="543"/>
      <c r="FAK30" s="543"/>
      <c r="FAL30" s="543"/>
      <c r="FAM30" s="543"/>
      <c r="FAN30" s="543"/>
      <c r="FAO30" s="543"/>
      <c r="FAP30" s="543"/>
      <c r="FAQ30" s="543"/>
      <c r="FAR30" s="543"/>
      <c r="FAS30" s="543"/>
      <c r="FAT30" s="543"/>
      <c r="FAU30" s="543"/>
      <c r="FAV30" s="543"/>
      <c r="FAW30" s="543"/>
      <c r="FAX30" s="543"/>
      <c r="FAY30" s="543"/>
      <c r="FAZ30" s="543"/>
      <c r="FBA30" s="543"/>
      <c r="FBB30" s="543"/>
      <c r="FBC30" s="543"/>
      <c r="FBD30" s="543"/>
      <c r="FBE30" s="543"/>
      <c r="FBF30" s="543"/>
      <c r="FBG30" s="543"/>
      <c r="FBH30" s="543"/>
      <c r="FBI30" s="543"/>
      <c r="FBJ30" s="543"/>
      <c r="FBK30" s="543"/>
      <c r="FBL30" s="543"/>
      <c r="FBM30" s="543"/>
      <c r="FBN30" s="543"/>
      <c r="FBO30" s="543"/>
      <c r="FBP30" s="543"/>
      <c r="FBQ30" s="543"/>
      <c r="FBR30" s="543"/>
      <c r="FBS30" s="543"/>
      <c r="FBT30" s="543"/>
      <c r="FBU30" s="543"/>
      <c r="FBV30" s="543"/>
      <c r="FBW30" s="543"/>
      <c r="FBX30" s="543"/>
      <c r="FBY30" s="543"/>
      <c r="FBZ30" s="543"/>
      <c r="FCA30" s="543"/>
      <c r="FCB30" s="543"/>
      <c r="FCC30" s="543"/>
      <c r="FCD30" s="543"/>
      <c r="FCE30" s="543"/>
      <c r="FCF30" s="543"/>
      <c r="FCG30" s="543"/>
      <c r="FCH30" s="543"/>
      <c r="FCI30" s="543"/>
      <c r="FCJ30" s="543"/>
      <c r="FCK30" s="543"/>
      <c r="FCL30" s="543"/>
      <c r="FCM30" s="543"/>
      <c r="FCN30" s="543"/>
      <c r="FCO30" s="543"/>
      <c r="FCP30" s="543"/>
      <c r="FCQ30" s="543"/>
      <c r="FCR30" s="543"/>
      <c r="FCS30" s="543"/>
      <c r="FCT30" s="543"/>
      <c r="FCU30" s="543"/>
      <c r="FCV30" s="543"/>
      <c r="FCW30" s="543"/>
      <c r="FCX30" s="543"/>
      <c r="FCY30" s="543"/>
      <c r="FCZ30" s="543"/>
      <c r="FDA30" s="543"/>
      <c r="FDB30" s="543"/>
      <c r="FDC30" s="543"/>
      <c r="FDD30" s="543"/>
      <c r="FDE30" s="543"/>
      <c r="FDF30" s="543"/>
      <c r="FDG30" s="543"/>
      <c r="FDH30" s="543"/>
      <c r="FDI30" s="543"/>
      <c r="FDJ30" s="543"/>
      <c r="FDK30" s="543"/>
      <c r="FDL30" s="543"/>
      <c r="FDM30" s="543"/>
      <c r="FDN30" s="543"/>
      <c r="FDO30" s="543"/>
      <c r="FDP30" s="543"/>
      <c r="FDQ30" s="543"/>
      <c r="FDR30" s="543"/>
      <c r="FDS30" s="543"/>
      <c r="FDT30" s="543"/>
      <c r="FDU30" s="543"/>
      <c r="FDV30" s="543"/>
      <c r="FDW30" s="543"/>
      <c r="FDX30" s="543"/>
      <c r="FDY30" s="543"/>
      <c r="FDZ30" s="543"/>
      <c r="FEA30" s="543"/>
      <c r="FEB30" s="543"/>
      <c r="FEC30" s="543"/>
      <c r="FED30" s="543"/>
      <c r="FEE30" s="543"/>
      <c r="FEF30" s="543"/>
      <c r="FEG30" s="543"/>
      <c r="FEH30" s="543"/>
      <c r="FEI30" s="543"/>
      <c r="FEJ30" s="543"/>
      <c r="FEK30" s="543"/>
      <c r="FEL30" s="543"/>
      <c r="FEM30" s="543"/>
      <c r="FEN30" s="543"/>
      <c r="FEO30" s="543"/>
      <c r="FEP30" s="543"/>
      <c r="FEQ30" s="543"/>
      <c r="FER30" s="543"/>
      <c r="FES30" s="543"/>
      <c r="FET30" s="543"/>
      <c r="FEU30" s="543"/>
      <c r="FEV30" s="543"/>
      <c r="FEW30" s="543"/>
      <c r="FEX30" s="543"/>
      <c r="FEY30" s="543"/>
      <c r="FEZ30" s="543"/>
      <c r="FFA30" s="543"/>
      <c r="FFB30" s="543"/>
      <c r="FFC30" s="543"/>
      <c r="FFD30" s="543"/>
      <c r="FFE30" s="543"/>
      <c r="FFF30" s="543"/>
      <c r="FFG30" s="543"/>
      <c r="FFH30" s="543"/>
      <c r="FFI30" s="543"/>
      <c r="FFJ30" s="543"/>
      <c r="FFK30" s="543"/>
      <c r="FFL30" s="543"/>
      <c r="FFM30" s="543"/>
      <c r="FFN30" s="543"/>
      <c r="FFO30" s="543"/>
      <c r="FFP30" s="543"/>
      <c r="FFQ30" s="543"/>
      <c r="FFR30" s="543"/>
      <c r="FFS30" s="543"/>
      <c r="FFT30" s="543"/>
      <c r="FFU30" s="543"/>
      <c r="FFV30" s="543"/>
      <c r="FFW30" s="543"/>
      <c r="FFX30" s="543"/>
      <c r="FFY30" s="543"/>
      <c r="FFZ30" s="543"/>
      <c r="FGA30" s="543"/>
      <c r="FGB30" s="543"/>
      <c r="FGC30" s="543"/>
      <c r="FGD30" s="543"/>
      <c r="FGE30" s="543"/>
      <c r="FGF30" s="543"/>
      <c r="FGG30" s="543"/>
      <c r="FGH30" s="543"/>
      <c r="FGI30" s="543"/>
      <c r="FGJ30" s="543"/>
      <c r="FGK30" s="543"/>
      <c r="FGL30" s="543"/>
      <c r="FGM30" s="543"/>
      <c r="FGN30" s="543"/>
      <c r="FGO30" s="543"/>
      <c r="FGP30" s="543"/>
      <c r="FGQ30" s="543"/>
      <c r="FGR30" s="543"/>
      <c r="FGS30" s="543"/>
      <c r="FGT30" s="543"/>
      <c r="FGU30" s="543"/>
      <c r="FGV30" s="543"/>
      <c r="FGW30" s="543"/>
      <c r="FGX30" s="543"/>
      <c r="FGY30" s="543"/>
      <c r="FGZ30" s="543"/>
      <c r="FHA30" s="543"/>
      <c r="FHB30" s="543"/>
      <c r="FHC30" s="543"/>
      <c r="FHD30" s="543"/>
      <c r="FHE30" s="543"/>
      <c r="FHF30" s="543"/>
      <c r="FHG30" s="543"/>
      <c r="FHH30" s="543"/>
      <c r="FHI30" s="543"/>
      <c r="FHJ30" s="543"/>
      <c r="FHK30" s="543"/>
      <c r="FHL30" s="543"/>
      <c r="FHM30" s="543"/>
      <c r="FHN30" s="543"/>
      <c r="FHO30" s="543"/>
      <c r="FHP30" s="543"/>
      <c r="FHQ30" s="543"/>
      <c r="FHR30" s="543"/>
      <c r="FHS30" s="543"/>
      <c r="FHT30" s="543"/>
      <c r="FHU30" s="543"/>
      <c r="FHV30" s="543"/>
      <c r="FHW30" s="543"/>
      <c r="FHX30" s="543"/>
      <c r="FHY30" s="543"/>
      <c r="FHZ30" s="543"/>
      <c r="FIA30" s="543"/>
      <c r="FIB30" s="543"/>
      <c r="FIC30" s="543"/>
      <c r="FID30" s="543"/>
      <c r="FIE30" s="543"/>
      <c r="FIF30" s="543"/>
      <c r="FIG30" s="543"/>
      <c r="FIH30" s="543"/>
      <c r="FII30" s="543"/>
      <c r="FIJ30" s="543"/>
      <c r="FIK30" s="543"/>
      <c r="FIL30" s="543"/>
      <c r="FIM30" s="543"/>
      <c r="FIN30" s="543"/>
      <c r="FIO30" s="543"/>
      <c r="FIP30" s="543"/>
      <c r="FIQ30" s="543"/>
      <c r="FIR30" s="543"/>
      <c r="FIS30" s="543"/>
      <c r="FIT30" s="543"/>
      <c r="FIU30" s="543"/>
      <c r="FIV30" s="543"/>
      <c r="FIW30" s="543"/>
      <c r="FIX30" s="543"/>
      <c r="FIY30" s="543"/>
      <c r="FIZ30" s="543"/>
      <c r="FJA30" s="543"/>
      <c r="FJB30" s="543"/>
      <c r="FJC30" s="543"/>
      <c r="FJD30" s="543"/>
      <c r="FJE30" s="543"/>
      <c r="FJF30" s="543"/>
      <c r="FJG30" s="543"/>
      <c r="FJH30" s="543"/>
      <c r="FJI30" s="543"/>
      <c r="FJJ30" s="543"/>
      <c r="FJK30" s="543"/>
      <c r="FJL30" s="543"/>
      <c r="FJM30" s="543"/>
      <c r="FJN30" s="543"/>
      <c r="FJO30" s="543"/>
      <c r="FJP30" s="543"/>
      <c r="FJQ30" s="543"/>
      <c r="FJR30" s="543"/>
      <c r="FJS30" s="543"/>
      <c r="FJT30" s="543"/>
      <c r="FJU30" s="543"/>
      <c r="FJV30" s="543"/>
      <c r="FJW30" s="543"/>
      <c r="FJX30" s="543"/>
      <c r="FJY30" s="543"/>
      <c r="FJZ30" s="543"/>
      <c r="FKA30" s="543"/>
      <c r="FKB30" s="543"/>
      <c r="FKC30" s="543"/>
      <c r="FKD30" s="543"/>
      <c r="FKE30" s="543"/>
      <c r="FKF30" s="543"/>
      <c r="FKG30" s="543"/>
      <c r="FKH30" s="543"/>
      <c r="FKI30" s="543"/>
      <c r="FKJ30" s="543"/>
      <c r="FKK30" s="543"/>
      <c r="FKL30" s="543"/>
      <c r="FKM30" s="543"/>
      <c r="FKN30" s="543"/>
      <c r="FKO30" s="543"/>
      <c r="FKP30" s="543"/>
      <c r="FKQ30" s="543"/>
      <c r="FKR30" s="543"/>
      <c r="FKS30" s="543"/>
      <c r="FKT30" s="543"/>
      <c r="FKU30" s="543"/>
      <c r="FKV30" s="543"/>
      <c r="FKW30" s="543"/>
      <c r="FKX30" s="543"/>
      <c r="FKY30" s="543"/>
      <c r="FKZ30" s="543"/>
      <c r="FLA30" s="543"/>
      <c r="FLB30" s="543"/>
      <c r="FLC30" s="543"/>
      <c r="FLD30" s="543"/>
      <c r="FLE30" s="543"/>
      <c r="FLF30" s="543"/>
      <c r="FLG30" s="543"/>
      <c r="FLH30" s="543"/>
      <c r="FLI30" s="543"/>
      <c r="FLJ30" s="543"/>
      <c r="FLK30" s="543"/>
      <c r="FLL30" s="543"/>
      <c r="FLM30" s="543"/>
      <c r="FLN30" s="543"/>
      <c r="FLO30" s="543"/>
      <c r="FLP30" s="543"/>
      <c r="FLQ30" s="543"/>
      <c r="FLR30" s="543"/>
      <c r="FLS30" s="543"/>
      <c r="FLT30" s="543"/>
      <c r="FLU30" s="543"/>
      <c r="FLV30" s="543"/>
      <c r="FLW30" s="543"/>
      <c r="FLX30" s="543"/>
      <c r="FLY30" s="543"/>
      <c r="FLZ30" s="543"/>
      <c r="FMA30" s="543"/>
      <c r="FMB30" s="543"/>
      <c r="FMC30" s="543"/>
      <c r="FMD30" s="543"/>
      <c r="FME30" s="543"/>
      <c r="FMF30" s="543"/>
      <c r="FMG30" s="543"/>
      <c r="FMH30" s="543"/>
      <c r="FMI30" s="543"/>
      <c r="FMJ30" s="543"/>
      <c r="FMK30" s="543"/>
      <c r="FML30" s="543"/>
      <c r="FMM30" s="543"/>
      <c r="FMN30" s="543"/>
      <c r="FMO30" s="543"/>
      <c r="FMP30" s="543"/>
      <c r="FMQ30" s="543"/>
      <c r="FMR30" s="543"/>
      <c r="FMS30" s="543"/>
      <c r="FMT30" s="543"/>
      <c r="FMU30" s="543"/>
      <c r="FMV30" s="543"/>
      <c r="FMW30" s="543"/>
      <c r="FMX30" s="543"/>
      <c r="FMY30" s="543"/>
      <c r="FMZ30" s="543"/>
      <c r="FNA30" s="543"/>
      <c r="FNB30" s="543"/>
      <c r="FNC30" s="543"/>
      <c r="FND30" s="543"/>
      <c r="FNE30" s="543"/>
      <c r="FNF30" s="543"/>
      <c r="FNG30" s="543"/>
      <c r="FNH30" s="543"/>
      <c r="FNI30" s="543"/>
      <c r="FNJ30" s="543"/>
      <c r="FNK30" s="543"/>
      <c r="FNL30" s="543"/>
      <c r="FNM30" s="543"/>
      <c r="FNN30" s="543"/>
      <c r="FNO30" s="543"/>
      <c r="FNP30" s="543"/>
      <c r="FNQ30" s="543"/>
      <c r="FNR30" s="543"/>
      <c r="FNS30" s="543"/>
      <c r="FNT30" s="543"/>
      <c r="FNU30" s="543"/>
      <c r="FNV30" s="543"/>
      <c r="FNW30" s="543"/>
      <c r="FNX30" s="543"/>
      <c r="FNY30" s="543"/>
      <c r="FNZ30" s="543"/>
      <c r="FOA30" s="543"/>
      <c r="FOB30" s="543"/>
      <c r="FOC30" s="543"/>
      <c r="FOD30" s="543"/>
      <c r="FOE30" s="543"/>
      <c r="FOF30" s="543"/>
      <c r="FOG30" s="543"/>
      <c r="FOH30" s="543"/>
      <c r="FOI30" s="543"/>
      <c r="FOJ30" s="543"/>
      <c r="FOK30" s="543"/>
      <c r="FOL30" s="543"/>
      <c r="FOM30" s="543"/>
      <c r="FON30" s="543"/>
      <c r="FOO30" s="543"/>
      <c r="FOP30" s="543"/>
      <c r="FOQ30" s="543"/>
      <c r="FOR30" s="543"/>
      <c r="FOS30" s="543"/>
      <c r="FOT30" s="543"/>
      <c r="FOU30" s="543"/>
      <c r="FOV30" s="543"/>
      <c r="FOW30" s="543"/>
      <c r="FOX30" s="543"/>
      <c r="FOY30" s="543"/>
      <c r="FOZ30" s="543"/>
      <c r="FPA30" s="543"/>
      <c r="FPB30" s="543"/>
      <c r="FPC30" s="543"/>
      <c r="FPD30" s="543"/>
      <c r="FPE30" s="543"/>
      <c r="FPF30" s="543"/>
      <c r="FPG30" s="543"/>
      <c r="FPH30" s="543"/>
      <c r="FPI30" s="543"/>
      <c r="FPJ30" s="543"/>
      <c r="FPK30" s="543"/>
      <c r="FPL30" s="543"/>
      <c r="FPM30" s="543"/>
      <c r="FPN30" s="543"/>
      <c r="FPO30" s="543"/>
      <c r="FPP30" s="543"/>
      <c r="FPQ30" s="543"/>
      <c r="FPR30" s="543"/>
      <c r="FPS30" s="543"/>
      <c r="FPT30" s="543"/>
      <c r="FPU30" s="543"/>
      <c r="FPV30" s="543"/>
      <c r="FPW30" s="543"/>
      <c r="FPX30" s="543"/>
      <c r="FPY30" s="543"/>
      <c r="FPZ30" s="543"/>
      <c r="FQA30" s="543"/>
      <c r="FQB30" s="543"/>
      <c r="FQC30" s="543"/>
      <c r="FQD30" s="543"/>
      <c r="FQE30" s="543"/>
      <c r="FQF30" s="543"/>
      <c r="FQG30" s="543"/>
      <c r="FQH30" s="543"/>
      <c r="FQI30" s="543"/>
      <c r="FQJ30" s="543"/>
      <c r="FQK30" s="543"/>
      <c r="FQL30" s="543"/>
      <c r="FQM30" s="543"/>
      <c r="FQN30" s="543"/>
      <c r="FQO30" s="543"/>
      <c r="FQP30" s="543"/>
      <c r="FQQ30" s="543"/>
      <c r="FQR30" s="543"/>
      <c r="FQS30" s="543"/>
      <c r="FQT30" s="543"/>
      <c r="FQU30" s="543"/>
      <c r="FQV30" s="543"/>
      <c r="FQW30" s="543"/>
      <c r="FQX30" s="543"/>
      <c r="FQY30" s="543"/>
      <c r="FQZ30" s="543"/>
      <c r="FRA30" s="543"/>
      <c r="FRB30" s="543"/>
      <c r="FRC30" s="543"/>
      <c r="FRD30" s="543"/>
      <c r="FRE30" s="543"/>
      <c r="FRF30" s="543"/>
      <c r="FRG30" s="543"/>
      <c r="FRH30" s="543"/>
      <c r="FRI30" s="543"/>
      <c r="FRJ30" s="543"/>
      <c r="FRK30" s="543"/>
      <c r="FRL30" s="543"/>
      <c r="FRM30" s="543"/>
      <c r="FRN30" s="543"/>
      <c r="FRO30" s="543"/>
      <c r="FRP30" s="543"/>
      <c r="FRQ30" s="543"/>
      <c r="FRR30" s="543"/>
      <c r="FRS30" s="543"/>
      <c r="FRT30" s="543"/>
      <c r="FRU30" s="543"/>
      <c r="FRV30" s="543"/>
      <c r="FRW30" s="543"/>
      <c r="FRX30" s="543"/>
      <c r="FRY30" s="543"/>
      <c r="FRZ30" s="543"/>
      <c r="FSA30" s="543"/>
      <c r="FSB30" s="543"/>
      <c r="FSC30" s="543"/>
      <c r="FSD30" s="543"/>
      <c r="FSE30" s="543"/>
      <c r="FSF30" s="543"/>
      <c r="FSG30" s="543"/>
      <c r="FSH30" s="543"/>
      <c r="FSI30" s="543"/>
      <c r="FSJ30" s="543"/>
      <c r="FSK30" s="543"/>
      <c r="FSL30" s="543"/>
      <c r="FSM30" s="543"/>
      <c r="FSN30" s="543"/>
      <c r="FSO30" s="543"/>
      <c r="FSP30" s="543"/>
      <c r="FSQ30" s="543"/>
      <c r="FSR30" s="543"/>
      <c r="FSS30" s="543"/>
      <c r="FST30" s="543"/>
      <c r="FSU30" s="543"/>
      <c r="FSV30" s="543"/>
      <c r="FSW30" s="543"/>
      <c r="FSX30" s="543"/>
      <c r="FSY30" s="543"/>
      <c r="FSZ30" s="543"/>
      <c r="FTA30" s="543"/>
      <c r="FTB30" s="543"/>
      <c r="FTC30" s="543"/>
      <c r="FTD30" s="543"/>
      <c r="FTE30" s="543"/>
      <c r="FTF30" s="543"/>
      <c r="FTG30" s="543"/>
      <c r="FTH30" s="543"/>
      <c r="FTI30" s="543"/>
      <c r="FTJ30" s="543"/>
      <c r="FTK30" s="543"/>
      <c r="FTL30" s="543"/>
      <c r="FTM30" s="543"/>
      <c r="FTN30" s="543"/>
      <c r="FTO30" s="543"/>
      <c r="FTP30" s="543"/>
      <c r="FTQ30" s="543"/>
      <c r="FTR30" s="543"/>
      <c r="FTS30" s="543"/>
      <c r="FTT30" s="543"/>
      <c r="FTU30" s="543"/>
      <c r="FTV30" s="543"/>
      <c r="FTW30" s="543"/>
      <c r="FTX30" s="543"/>
      <c r="FTY30" s="543"/>
      <c r="FTZ30" s="543"/>
      <c r="FUA30" s="543"/>
      <c r="FUB30" s="543"/>
      <c r="FUC30" s="543"/>
      <c r="FUD30" s="543"/>
      <c r="FUE30" s="543"/>
      <c r="FUF30" s="543"/>
      <c r="FUG30" s="543"/>
      <c r="FUH30" s="543"/>
      <c r="FUI30" s="543"/>
      <c r="FUJ30" s="543"/>
      <c r="FUK30" s="543"/>
      <c r="FUL30" s="543"/>
      <c r="FUM30" s="543"/>
      <c r="FUN30" s="543"/>
      <c r="FUO30" s="543"/>
      <c r="FUP30" s="543"/>
      <c r="FUQ30" s="543"/>
      <c r="FUR30" s="543"/>
      <c r="FUS30" s="543"/>
      <c r="FUT30" s="543"/>
      <c r="FUU30" s="543"/>
      <c r="FUV30" s="543"/>
      <c r="FUW30" s="543"/>
      <c r="FUX30" s="543"/>
      <c r="FUY30" s="543"/>
      <c r="FUZ30" s="543"/>
      <c r="FVA30" s="543"/>
      <c r="FVB30" s="543"/>
      <c r="FVC30" s="543"/>
      <c r="FVD30" s="543"/>
      <c r="FVE30" s="543"/>
      <c r="FVF30" s="543"/>
      <c r="FVG30" s="543"/>
      <c r="FVH30" s="543"/>
      <c r="FVI30" s="543"/>
      <c r="FVJ30" s="543"/>
      <c r="FVK30" s="543"/>
      <c r="FVL30" s="543"/>
      <c r="FVM30" s="543"/>
      <c r="FVN30" s="543"/>
      <c r="FVO30" s="543"/>
      <c r="FVP30" s="543"/>
      <c r="FVQ30" s="543"/>
      <c r="FVR30" s="543"/>
      <c r="FVS30" s="543"/>
      <c r="FVT30" s="543"/>
      <c r="FVU30" s="543"/>
      <c r="FVV30" s="543"/>
      <c r="FVW30" s="543"/>
      <c r="FVX30" s="543"/>
      <c r="FVY30" s="543"/>
      <c r="FVZ30" s="543"/>
      <c r="FWA30" s="543"/>
      <c r="FWB30" s="543"/>
      <c r="FWC30" s="543"/>
      <c r="FWD30" s="543"/>
      <c r="FWE30" s="543"/>
      <c r="FWF30" s="543"/>
      <c r="FWG30" s="543"/>
      <c r="FWH30" s="543"/>
      <c r="FWI30" s="543"/>
      <c r="FWJ30" s="543"/>
      <c r="FWK30" s="543"/>
      <c r="FWL30" s="543"/>
      <c r="FWM30" s="543"/>
      <c r="FWN30" s="543"/>
      <c r="FWO30" s="543"/>
      <c r="FWP30" s="543"/>
      <c r="FWQ30" s="543"/>
      <c r="FWR30" s="543"/>
      <c r="FWS30" s="543"/>
      <c r="FWT30" s="543"/>
      <c r="FWU30" s="543"/>
      <c r="FWV30" s="543"/>
      <c r="FWW30" s="543"/>
      <c r="FWX30" s="543"/>
      <c r="FWY30" s="543"/>
      <c r="FWZ30" s="543"/>
      <c r="FXA30" s="543"/>
      <c r="FXB30" s="543"/>
      <c r="FXC30" s="543"/>
      <c r="FXD30" s="543"/>
      <c r="FXE30" s="543"/>
      <c r="FXF30" s="543"/>
      <c r="FXG30" s="543"/>
      <c r="FXH30" s="543"/>
      <c r="FXI30" s="543"/>
      <c r="FXJ30" s="543"/>
      <c r="FXK30" s="543"/>
      <c r="FXL30" s="543"/>
      <c r="FXM30" s="543"/>
      <c r="FXN30" s="543"/>
      <c r="FXO30" s="543"/>
      <c r="FXP30" s="543"/>
      <c r="FXQ30" s="543"/>
      <c r="FXR30" s="543"/>
      <c r="FXS30" s="543"/>
      <c r="FXT30" s="543"/>
      <c r="FXU30" s="543"/>
      <c r="FXV30" s="543"/>
      <c r="FXW30" s="543"/>
      <c r="FXX30" s="543"/>
      <c r="FXY30" s="543"/>
      <c r="FXZ30" s="543"/>
      <c r="FYA30" s="543"/>
      <c r="FYB30" s="543"/>
      <c r="FYC30" s="543"/>
      <c r="FYD30" s="543"/>
      <c r="FYE30" s="543"/>
      <c r="FYF30" s="543"/>
      <c r="FYG30" s="543"/>
      <c r="FYH30" s="543"/>
      <c r="FYI30" s="543"/>
      <c r="FYJ30" s="543"/>
      <c r="FYK30" s="543"/>
      <c r="FYL30" s="543"/>
      <c r="FYM30" s="543"/>
      <c r="FYN30" s="543"/>
      <c r="FYO30" s="543"/>
      <c r="FYP30" s="543"/>
      <c r="FYQ30" s="543"/>
      <c r="FYR30" s="543"/>
      <c r="FYS30" s="543"/>
      <c r="FYT30" s="543"/>
      <c r="FYU30" s="543"/>
      <c r="FYV30" s="543"/>
      <c r="FYW30" s="543"/>
      <c r="FYX30" s="543"/>
      <c r="FYY30" s="543"/>
      <c r="FYZ30" s="543"/>
      <c r="FZA30" s="543"/>
      <c r="FZB30" s="543"/>
      <c r="FZC30" s="543"/>
      <c r="FZD30" s="543"/>
      <c r="FZE30" s="543"/>
      <c r="FZF30" s="543"/>
      <c r="FZG30" s="543"/>
      <c r="FZH30" s="543"/>
      <c r="FZI30" s="543"/>
      <c r="FZJ30" s="543"/>
      <c r="FZK30" s="543"/>
      <c r="FZL30" s="543"/>
      <c r="FZM30" s="543"/>
      <c r="FZN30" s="543"/>
      <c r="FZO30" s="543"/>
      <c r="FZP30" s="543"/>
      <c r="FZQ30" s="543"/>
      <c r="FZR30" s="543"/>
      <c r="FZS30" s="543"/>
      <c r="FZT30" s="543"/>
      <c r="FZU30" s="543"/>
      <c r="FZV30" s="543"/>
      <c r="FZW30" s="543"/>
      <c r="FZX30" s="543"/>
      <c r="FZY30" s="543"/>
      <c r="FZZ30" s="543"/>
      <c r="GAA30" s="543"/>
      <c r="GAB30" s="543"/>
      <c r="GAC30" s="543"/>
      <c r="GAD30" s="543"/>
      <c r="GAE30" s="543"/>
      <c r="GAF30" s="543"/>
      <c r="GAG30" s="543"/>
      <c r="GAH30" s="543"/>
      <c r="GAI30" s="543"/>
      <c r="GAJ30" s="543"/>
      <c r="GAK30" s="543"/>
      <c r="GAL30" s="543"/>
      <c r="GAM30" s="543"/>
      <c r="GAN30" s="543"/>
      <c r="GAO30" s="543"/>
      <c r="GAP30" s="543"/>
      <c r="GAQ30" s="543"/>
      <c r="GAR30" s="543"/>
      <c r="GAS30" s="543"/>
      <c r="GAT30" s="543"/>
      <c r="GAU30" s="543"/>
      <c r="GAV30" s="543"/>
      <c r="GAW30" s="543"/>
      <c r="GAX30" s="543"/>
      <c r="GAY30" s="543"/>
      <c r="GAZ30" s="543"/>
      <c r="GBA30" s="543"/>
      <c r="GBB30" s="543"/>
      <c r="GBC30" s="543"/>
      <c r="GBD30" s="543"/>
      <c r="GBE30" s="543"/>
      <c r="GBF30" s="543"/>
      <c r="GBG30" s="543"/>
      <c r="GBH30" s="543"/>
      <c r="GBI30" s="543"/>
      <c r="GBJ30" s="543"/>
      <c r="GBK30" s="543"/>
      <c r="GBL30" s="543"/>
      <c r="GBM30" s="543"/>
      <c r="GBN30" s="543"/>
      <c r="GBO30" s="543"/>
      <c r="GBP30" s="543"/>
      <c r="GBQ30" s="543"/>
      <c r="GBR30" s="543"/>
      <c r="GBS30" s="543"/>
      <c r="GBT30" s="543"/>
      <c r="GBU30" s="543"/>
      <c r="GBV30" s="543"/>
      <c r="GBW30" s="543"/>
      <c r="GBX30" s="543"/>
      <c r="GBY30" s="543"/>
      <c r="GBZ30" s="543"/>
      <c r="GCA30" s="543"/>
      <c r="GCB30" s="543"/>
      <c r="GCC30" s="543"/>
      <c r="GCD30" s="543"/>
      <c r="GCE30" s="543"/>
      <c r="GCF30" s="543"/>
      <c r="GCG30" s="543"/>
      <c r="GCH30" s="543"/>
      <c r="GCI30" s="543"/>
      <c r="GCJ30" s="543"/>
      <c r="GCK30" s="543"/>
      <c r="GCL30" s="543"/>
      <c r="GCM30" s="543"/>
      <c r="GCN30" s="543"/>
      <c r="GCO30" s="543"/>
      <c r="GCP30" s="543"/>
      <c r="GCQ30" s="543"/>
      <c r="GCR30" s="543"/>
      <c r="GCS30" s="543"/>
      <c r="GCT30" s="543"/>
      <c r="GCU30" s="543"/>
      <c r="GCV30" s="543"/>
      <c r="GCW30" s="543"/>
      <c r="GCX30" s="543"/>
      <c r="GCY30" s="543"/>
      <c r="GCZ30" s="543"/>
      <c r="GDA30" s="543"/>
      <c r="GDB30" s="543"/>
      <c r="GDC30" s="543"/>
      <c r="GDD30" s="543"/>
      <c r="GDE30" s="543"/>
      <c r="GDF30" s="543"/>
      <c r="GDG30" s="543"/>
      <c r="GDH30" s="543"/>
      <c r="GDI30" s="543"/>
      <c r="GDJ30" s="543"/>
      <c r="GDK30" s="543"/>
      <c r="GDL30" s="543"/>
      <c r="GDM30" s="543"/>
      <c r="GDN30" s="543"/>
      <c r="GDO30" s="543"/>
      <c r="GDP30" s="543"/>
      <c r="GDQ30" s="543"/>
      <c r="GDR30" s="543"/>
      <c r="GDS30" s="543"/>
      <c r="GDT30" s="543"/>
      <c r="GDU30" s="543"/>
      <c r="GDV30" s="543"/>
      <c r="GDW30" s="543"/>
      <c r="GDX30" s="543"/>
      <c r="GDY30" s="543"/>
      <c r="GDZ30" s="543"/>
      <c r="GEA30" s="543"/>
      <c r="GEB30" s="543"/>
      <c r="GEC30" s="543"/>
      <c r="GED30" s="543"/>
      <c r="GEE30" s="543"/>
      <c r="GEF30" s="543"/>
      <c r="GEG30" s="543"/>
      <c r="GEH30" s="543"/>
      <c r="GEI30" s="543"/>
      <c r="GEJ30" s="543"/>
      <c r="GEK30" s="543"/>
      <c r="GEL30" s="543"/>
      <c r="GEM30" s="543"/>
      <c r="GEN30" s="543"/>
      <c r="GEO30" s="543"/>
      <c r="GEP30" s="543"/>
      <c r="GEQ30" s="543"/>
      <c r="GER30" s="543"/>
      <c r="GES30" s="543"/>
      <c r="GET30" s="543"/>
      <c r="GEU30" s="543"/>
      <c r="GEV30" s="543"/>
      <c r="GEW30" s="543"/>
      <c r="GEX30" s="543"/>
      <c r="GEY30" s="543"/>
      <c r="GEZ30" s="543"/>
      <c r="GFA30" s="543"/>
      <c r="GFB30" s="543"/>
      <c r="GFC30" s="543"/>
      <c r="GFD30" s="543"/>
      <c r="GFE30" s="543"/>
      <c r="GFF30" s="543"/>
      <c r="GFG30" s="543"/>
      <c r="GFH30" s="543"/>
      <c r="GFI30" s="543"/>
      <c r="GFJ30" s="543"/>
      <c r="GFK30" s="543"/>
      <c r="GFL30" s="543"/>
      <c r="GFM30" s="543"/>
      <c r="GFN30" s="543"/>
      <c r="GFO30" s="543"/>
      <c r="GFP30" s="543"/>
      <c r="GFQ30" s="543"/>
      <c r="GFR30" s="543"/>
      <c r="GFS30" s="543"/>
      <c r="GFT30" s="543"/>
      <c r="GFU30" s="543"/>
      <c r="GFV30" s="543"/>
      <c r="GFW30" s="543"/>
      <c r="GFX30" s="543"/>
      <c r="GFY30" s="543"/>
      <c r="GFZ30" s="543"/>
      <c r="GGA30" s="543"/>
      <c r="GGB30" s="543"/>
      <c r="GGC30" s="543"/>
      <c r="GGD30" s="543"/>
      <c r="GGE30" s="543"/>
      <c r="GGF30" s="543"/>
      <c r="GGG30" s="543"/>
      <c r="GGH30" s="543"/>
      <c r="GGI30" s="543"/>
      <c r="GGJ30" s="543"/>
      <c r="GGK30" s="543"/>
      <c r="GGL30" s="543"/>
      <c r="GGM30" s="543"/>
      <c r="GGN30" s="543"/>
      <c r="GGO30" s="543"/>
      <c r="GGP30" s="543"/>
      <c r="GGQ30" s="543"/>
      <c r="GGR30" s="543"/>
      <c r="GGS30" s="543"/>
      <c r="GGT30" s="543"/>
      <c r="GGU30" s="543"/>
      <c r="GGV30" s="543"/>
      <c r="GGW30" s="543"/>
      <c r="GGX30" s="543"/>
      <c r="GGY30" s="543"/>
      <c r="GGZ30" s="543"/>
      <c r="GHA30" s="543"/>
      <c r="GHB30" s="543"/>
      <c r="GHC30" s="543"/>
      <c r="GHD30" s="543"/>
      <c r="GHE30" s="543"/>
      <c r="GHF30" s="543"/>
      <c r="GHG30" s="543"/>
      <c r="GHH30" s="543"/>
      <c r="GHI30" s="543"/>
      <c r="GHJ30" s="543"/>
      <c r="GHK30" s="543"/>
      <c r="GHL30" s="543"/>
      <c r="GHM30" s="543"/>
      <c r="GHN30" s="543"/>
      <c r="GHO30" s="543"/>
      <c r="GHP30" s="543"/>
      <c r="GHQ30" s="543"/>
      <c r="GHR30" s="543"/>
      <c r="GHS30" s="543"/>
      <c r="GHT30" s="543"/>
      <c r="GHU30" s="543"/>
      <c r="GHV30" s="543"/>
      <c r="GHW30" s="543"/>
      <c r="GHX30" s="543"/>
      <c r="GHY30" s="543"/>
      <c r="GHZ30" s="543"/>
      <c r="GIA30" s="543"/>
      <c r="GIB30" s="543"/>
      <c r="GIC30" s="543"/>
      <c r="GID30" s="543"/>
      <c r="GIE30" s="543"/>
      <c r="GIF30" s="543"/>
      <c r="GIG30" s="543"/>
      <c r="GIH30" s="543"/>
      <c r="GII30" s="543"/>
      <c r="GIJ30" s="543"/>
      <c r="GIK30" s="543"/>
      <c r="GIL30" s="543"/>
      <c r="GIM30" s="543"/>
      <c r="GIN30" s="543"/>
      <c r="GIO30" s="543"/>
      <c r="GIP30" s="543"/>
      <c r="GIQ30" s="543"/>
      <c r="GIR30" s="543"/>
      <c r="GIS30" s="543"/>
      <c r="GIT30" s="543"/>
      <c r="GIU30" s="543"/>
      <c r="GIV30" s="543"/>
      <c r="GIW30" s="543"/>
      <c r="GIX30" s="543"/>
      <c r="GIY30" s="543"/>
      <c r="GIZ30" s="543"/>
      <c r="GJA30" s="543"/>
      <c r="GJB30" s="543"/>
      <c r="GJC30" s="543"/>
      <c r="GJD30" s="543"/>
      <c r="GJE30" s="543"/>
      <c r="GJF30" s="543"/>
      <c r="GJG30" s="543"/>
      <c r="GJH30" s="543"/>
      <c r="GJI30" s="543"/>
      <c r="GJJ30" s="543"/>
      <c r="GJK30" s="543"/>
      <c r="GJL30" s="543"/>
      <c r="GJM30" s="543"/>
      <c r="GJN30" s="543"/>
      <c r="GJO30" s="543"/>
      <c r="GJP30" s="543"/>
      <c r="GJQ30" s="543"/>
      <c r="GJR30" s="543"/>
      <c r="GJS30" s="543"/>
      <c r="GJT30" s="543"/>
      <c r="GJU30" s="543"/>
      <c r="GJV30" s="543"/>
      <c r="GJW30" s="543"/>
      <c r="GJX30" s="543"/>
      <c r="GJY30" s="543"/>
      <c r="GJZ30" s="543"/>
      <c r="GKA30" s="543"/>
      <c r="GKB30" s="543"/>
      <c r="GKC30" s="543"/>
      <c r="GKD30" s="543"/>
      <c r="GKE30" s="543"/>
      <c r="GKF30" s="543"/>
      <c r="GKG30" s="543"/>
      <c r="GKH30" s="543"/>
      <c r="GKI30" s="543"/>
      <c r="GKJ30" s="543"/>
      <c r="GKK30" s="543"/>
      <c r="GKL30" s="543"/>
      <c r="GKM30" s="543"/>
      <c r="GKN30" s="543"/>
      <c r="GKO30" s="543"/>
      <c r="GKP30" s="543"/>
      <c r="GKQ30" s="543"/>
      <c r="GKR30" s="543"/>
      <c r="GKS30" s="543"/>
      <c r="GKT30" s="543"/>
      <c r="GKU30" s="543"/>
      <c r="GKV30" s="543"/>
      <c r="GKW30" s="543"/>
      <c r="GKX30" s="543"/>
      <c r="GKY30" s="543"/>
      <c r="GKZ30" s="543"/>
      <c r="GLA30" s="543"/>
      <c r="GLB30" s="543"/>
      <c r="GLC30" s="543"/>
      <c r="GLD30" s="543"/>
      <c r="GLE30" s="543"/>
      <c r="GLF30" s="543"/>
      <c r="GLG30" s="543"/>
      <c r="GLH30" s="543"/>
      <c r="GLI30" s="543"/>
      <c r="GLJ30" s="543"/>
      <c r="GLK30" s="543"/>
      <c r="GLL30" s="543"/>
      <c r="GLM30" s="543"/>
      <c r="GLN30" s="543"/>
      <c r="GLO30" s="543"/>
      <c r="GLP30" s="543"/>
      <c r="GLQ30" s="543"/>
      <c r="GLR30" s="543"/>
      <c r="GLS30" s="543"/>
      <c r="GLT30" s="543"/>
      <c r="GLU30" s="543"/>
      <c r="GLV30" s="543"/>
      <c r="GLW30" s="543"/>
      <c r="GLX30" s="543"/>
      <c r="GLY30" s="543"/>
      <c r="GLZ30" s="543"/>
      <c r="GMA30" s="543"/>
      <c r="GMB30" s="543"/>
      <c r="GMC30" s="543"/>
      <c r="GMD30" s="543"/>
      <c r="GME30" s="543"/>
      <c r="GMF30" s="543"/>
      <c r="GMG30" s="543"/>
      <c r="GMH30" s="543"/>
      <c r="GMI30" s="543"/>
      <c r="GMJ30" s="543"/>
      <c r="GMK30" s="543"/>
      <c r="GML30" s="543"/>
      <c r="GMM30" s="543"/>
      <c r="GMN30" s="543"/>
      <c r="GMO30" s="543"/>
      <c r="GMP30" s="543"/>
      <c r="GMQ30" s="543"/>
      <c r="GMR30" s="543"/>
      <c r="GMS30" s="543"/>
      <c r="GMT30" s="543"/>
      <c r="GMU30" s="543"/>
      <c r="GMV30" s="543"/>
      <c r="GMW30" s="543"/>
      <c r="GMX30" s="543"/>
      <c r="GMY30" s="543"/>
      <c r="GMZ30" s="543"/>
      <c r="GNA30" s="543"/>
      <c r="GNB30" s="543"/>
      <c r="GNC30" s="543"/>
      <c r="GND30" s="543"/>
      <c r="GNE30" s="543"/>
      <c r="GNF30" s="543"/>
      <c r="GNG30" s="543"/>
      <c r="GNH30" s="543"/>
      <c r="GNI30" s="543"/>
      <c r="GNJ30" s="543"/>
      <c r="GNK30" s="543"/>
      <c r="GNL30" s="543"/>
      <c r="GNM30" s="543"/>
      <c r="GNN30" s="543"/>
      <c r="GNO30" s="543"/>
      <c r="GNP30" s="543"/>
      <c r="GNQ30" s="543"/>
      <c r="GNR30" s="543"/>
      <c r="GNS30" s="543"/>
      <c r="GNT30" s="543"/>
      <c r="GNU30" s="543"/>
      <c r="GNV30" s="543"/>
      <c r="GNW30" s="543"/>
      <c r="GNX30" s="543"/>
      <c r="GNY30" s="543"/>
      <c r="GNZ30" s="543"/>
      <c r="GOA30" s="543"/>
      <c r="GOB30" s="543"/>
      <c r="GOC30" s="543"/>
      <c r="GOD30" s="543"/>
      <c r="GOE30" s="543"/>
      <c r="GOF30" s="543"/>
      <c r="GOG30" s="543"/>
      <c r="GOH30" s="543"/>
      <c r="GOI30" s="543"/>
      <c r="GOJ30" s="543"/>
      <c r="GOK30" s="543"/>
      <c r="GOL30" s="543"/>
      <c r="GOM30" s="543"/>
      <c r="GON30" s="543"/>
      <c r="GOO30" s="543"/>
      <c r="GOP30" s="543"/>
      <c r="GOQ30" s="543"/>
      <c r="GOR30" s="543"/>
      <c r="GOS30" s="543"/>
      <c r="GOT30" s="543"/>
      <c r="GOU30" s="543"/>
      <c r="GOV30" s="543"/>
      <c r="GOW30" s="543"/>
      <c r="GOX30" s="543"/>
      <c r="GOY30" s="543"/>
      <c r="GOZ30" s="543"/>
      <c r="GPA30" s="543"/>
      <c r="GPB30" s="543"/>
      <c r="GPC30" s="543"/>
      <c r="GPD30" s="543"/>
      <c r="GPE30" s="543"/>
      <c r="GPF30" s="543"/>
      <c r="GPG30" s="543"/>
      <c r="GPH30" s="543"/>
      <c r="GPI30" s="543"/>
      <c r="GPJ30" s="543"/>
      <c r="GPK30" s="543"/>
      <c r="GPL30" s="543"/>
      <c r="GPM30" s="543"/>
      <c r="GPN30" s="543"/>
      <c r="GPO30" s="543"/>
      <c r="GPP30" s="543"/>
      <c r="GPQ30" s="543"/>
      <c r="GPR30" s="543"/>
      <c r="GPS30" s="543"/>
      <c r="GPT30" s="543"/>
      <c r="GPU30" s="543"/>
      <c r="GPV30" s="543"/>
      <c r="GPW30" s="543"/>
      <c r="GPX30" s="543"/>
      <c r="GPY30" s="543"/>
      <c r="GPZ30" s="543"/>
      <c r="GQA30" s="543"/>
      <c r="GQB30" s="543"/>
      <c r="GQC30" s="543"/>
      <c r="GQD30" s="543"/>
      <c r="GQE30" s="543"/>
      <c r="GQF30" s="543"/>
      <c r="GQG30" s="543"/>
      <c r="GQH30" s="543"/>
      <c r="GQI30" s="543"/>
      <c r="GQJ30" s="543"/>
      <c r="GQK30" s="543"/>
      <c r="GQL30" s="543"/>
      <c r="GQM30" s="543"/>
      <c r="GQN30" s="543"/>
      <c r="GQO30" s="543"/>
      <c r="GQP30" s="543"/>
      <c r="GQQ30" s="543"/>
      <c r="GQR30" s="543"/>
      <c r="GQS30" s="543"/>
      <c r="GQT30" s="543"/>
      <c r="GQU30" s="543"/>
      <c r="GQV30" s="543"/>
      <c r="GQW30" s="543"/>
      <c r="GQX30" s="543"/>
      <c r="GQY30" s="543"/>
      <c r="GQZ30" s="543"/>
      <c r="GRA30" s="543"/>
      <c r="GRB30" s="543"/>
      <c r="GRC30" s="543"/>
      <c r="GRD30" s="543"/>
      <c r="GRE30" s="543"/>
      <c r="GRF30" s="543"/>
      <c r="GRG30" s="543"/>
      <c r="GRH30" s="543"/>
      <c r="GRI30" s="543"/>
      <c r="GRJ30" s="543"/>
      <c r="GRK30" s="543"/>
      <c r="GRL30" s="543"/>
      <c r="GRM30" s="543"/>
      <c r="GRN30" s="543"/>
      <c r="GRO30" s="543"/>
      <c r="GRP30" s="543"/>
      <c r="GRQ30" s="543"/>
      <c r="GRR30" s="543"/>
      <c r="GRS30" s="543"/>
      <c r="GRT30" s="543"/>
      <c r="GRU30" s="543"/>
      <c r="GRV30" s="543"/>
      <c r="GRW30" s="543"/>
      <c r="GRX30" s="543"/>
      <c r="GRY30" s="543"/>
      <c r="GRZ30" s="543"/>
      <c r="GSA30" s="543"/>
      <c r="GSB30" s="543"/>
      <c r="GSC30" s="543"/>
      <c r="GSD30" s="543"/>
      <c r="GSE30" s="543"/>
      <c r="GSF30" s="543"/>
      <c r="GSG30" s="543"/>
      <c r="GSH30" s="543"/>
      <c r="GSI30" s="543"/>
      <c r="GSJ30" s="543"/>
      <c r="GSK30" s="543"/>
      <c r="GSL30" s="543"/>
      <c r="GSM30" s="543"/>
      <c r="GSN30" s="543"/>
      <c r="GSO30" s="543"/>
      <c r="GSP30" s="543"/>
      <c r="GSQ30" s="543"/>
      <c r="GSR30" s="543"/>
      <c r="GSS30" s="543"/>
      <c r="GST30" s="543"/>
      <c r="GSU30" s="543"/>
      <c r="GSV30" s="543"/>
      <c r="GSW30" s="543"/>
      <c r="GSX30" s="543"/>
      <c r="GSY30" s="543"/>
      <c r="GSZ30" s="543"/>
      <c r="GTA30" s="543"/>
      <c r="GTB30" s="543"/>
      <c r="GTC30" s="543"/>
      <c r="GTD30" s="543"/>
      <c r="GTE30" s="543"/>
      <c r="GTF30" s="543"/>
      <c r="GTG30" s="543"/>
      <c r="GTH30" s="543"/>
      <c r="GTI30" s="543"/>
      <c r="GTJ30" s="543"/>
      <c r="GTK30" s="543"/>
      <c r="GTL30" s="543"/>
      <c r="GTM30" s="543"/>
      <c r="GTN30" s="543"/>
      <c r="GTO30" s="543"/>
      <c r="GTP30" s="543"/>
      <c r="GTQ30" s="543"/>
      <c r="GTR30" s="543"/>
      <c r="GTS30" s="543"/>
      <c r="GTT30" s="543"/>
      <c r="GTU30" s="543"/>
      <c r="GTV30" s="543"/>
      <c r="GTW30" s="543"/>
      <c r="GTX30" s="543"/>
      <c r="GTY30" s="543"/>
      <c r="GTZ30" s="543"/>
      <c r="GUA30" s="543"/>
      <c r="GUB30" s="543"/>
      <c r="GUC30" s="543"/>
      <c r="GUD30" s="543"/>
      <c r="GUE30" s="543"/>
      <c r="GUF30" s="543"/>
      <c r="GUG30" s="543"/>
      <c r="GUH30" s="543"/>
      <c r="GUI30" s="543"/>
      <c r="GUJ30" s="543"/>
      <c r="GUK30" s="543"/>
      <c r="GUL30" s="543"/>
      <c r="GUM30" s="543"/>
      <c r="GUN30" s="543"/>
      <c r="GUO30" s="543"/>
      <c r="GUP30" s="543"/>
      <c r="GUQ30" s="543"/>
      <c r="GUR30" s="543"/>
      <c r="GUS30" s="543"/>
      <c r="GUT30" s="543"/>
      <c r="GUU30" s="543"/>
      <c r="GUV30" s="543"/>
      <c r="GUW30" s="543"/>
      <c r="GUX30" s="543"/>
      <c r="GUY30" s="543"/>
      <c r="GUZ30" s="543"/>
      <c r="GVA30" s="543"/>
      <c r="GVB30" s="543"/>
      <c r="GVC30" s="543"/>
      <c r="GVD30" s="543"/>
      <c r="GVE30" s="543"/>
      <c r="GVF30" s="543"/>
      <c r="GVG30" s="543"/>
      <c r="GVH30" s="543"/>
      <c r="GVI30" s="543"/>
      <c r="GVJ30" s="543"/>
      <c r="GVK30" s="543"/>
      <c r="GVL30" s="543"/>
      <c r="GVM30" s="543"/>
      <c r="GVN30" s="543"/>
      <c r="GVO30" s="543"/>
      <c r="GVP30" s="543"/>
      <c r="GVQ30" s="543"/>
      <c r="GVR30" s="543"/>
      <c r="GVS30" s="543"/>
      <c r="GVT30" s="543"/>
      <c r="GVU30" s="543"/>
      <c r="GVV30" s="543"/>
      <c r="GVW30" s="543"/>
      <c r="GVX30" s="543"/>
      <c r="GVY30" s="543"/>
      <c r="GVZ30" s="543"/>
      <c r="GWA30" s="543"/>
      <c r="GWB30" s="543"/>
      <c r="GWC30" s="543"/>
      <c r="GWD30" s="543"/>
      <c r="GWE30" s="543"/>
      <c r="GWF30" s="543"/>
      <c r="GWG30" s="543"/>
      <c r="GWH30" s="543"/>
      <c r="GWI30" s="543"/>
      <c r="GWJ30" s="543"/>
      <c r="GWK30" s="543"/>
      <c r="GWL30" s="543"/>
      <c r="GWM30" s="543"/>
      <c r="GWN30" s="543"/>
      <c r="GWO30" s="543"/>
      <c r="GWP30" s="543"/>
      <c r="GWQ30" s="543"/>
      <c r="GWR30" s="543"/>
      <c r="GWS30" s="543"/>
      <c r="GWT30" s="543"/>
      <c r="GWU30" s="543"/>
      <c r="GWV30" s="543"/>
      <c r="GWW30" s="543"/>
      <c r="GWX30" s="543"/>
      <c r="GWY30" s="543"/>
      <c r="GWZ30" s="543"/>
      <c r="GXA30" s="543"/>
      <c r="GXB30" s="543"/>
      <c r="GXC30" s="543"/>
      <c r="GXD30" s="543"/>
      <c r="GXE30" s="543"/>
      <c r="GXF30" s="543"/>
      <c r="GXG30" s="543"/>
      <c r="GXH30" s="543"/>
      <c r="GXI30" s="543"/>
      <c r="GXJ30" s="543"/>
      <c r="GXK30" s="543"/>
      <c r="GXL30" s="543"/>
      <c r="GXM30" s="543"/>
      <c r="GXN30" s="543"/>
      <c r="GXO30" s="543"/>
      <c r="GXP30" s="543"/>
      <c r="GXQ30" s="543"/>
      <c r="GXR30" s="543"/>
      <c r="GXS30" s="543"/>
      <c r="GXT30" s="543"/>
      <c r="GXU30" s="543"/>
      <c r="GXV30" s="543"/>
      <c r="GXW30" s="543"/>
      <c r="GXX30" s="543"/>
      <c r="GXY30" s="543"/>
      <c r="GXZ30" s="543"/>
      <c r="GYA30" s="543"/>
      <c r="GYB30" s="543"/>
      <c r="GYC30" s="543"/>
      <c r="GYD30" s="543"/>
      <c r="GYE30" s="543"/>
      <c r="GYF30" s="543"/>
      <c r="GYG30" s="543"/>
      <c r="GYH30" s="543"/>
      <c r="GYI30" s="543"/>
      <c r="GYJ30" s="543"/>
      <c r="GYK30" s="543"/>
      <c r="GYL30" s="543"/>
      <c r="GYM30" s="543"/>
      <c r="GYN30" s="543"/>
      <c r="GYO30" s="543"/>
      <c r="GYP30" s="543"/>
      <c r="GYQ30" s="543"/>
      <c r="GYR30" s="543"/>
      <c r="GYS30" s="543"/>
      <c r="GYT30" s="543"/>
      <c r="GYU30" s="543"/>
      <c r="GYV30" s="543"/>
      <c r="GYW30" s="543"/>
      <c r="GYX30" s="543"/>
      <c r="GYY30" s="543"/>
      <c r="GYZ30" s="543"/>
      <c r="GZA30" s="543"/>
      <c r="GZB30" s="543"/>
      <c r="GZC30" s="543"/>
      <c r="GZD30" s="543"/>
      <c r="GZE30" s="543"/>
      <c r="GZF30" s="543"/>
      <c r="GZG30" s="543"/>
      <c r="GZH30" s="543"/>
      <c r="GZI30" s="543"/>
      <c r="GZJ30" s="543"/>
      <c r="GZK30" s="543"/>
      <c r="GZL30" s="543"/>
      <c r="GZM30" s="543"/>
      <c r="GZN30" s="543"/>
      <c r="GZO30" s="543"/>
      <c r="GZP30" s="543"/>
      <c r="GZQ30" s="543"/>
      <c r="GZR30" s="543"/>
      <c r="GZS30" s="543"/>
      <c r="GZT30" s="543"/>
      <c r="GZU30" s="543"/>
      <c r="GZV30" s="543"/>
      <c r="GZW30" s="543"/>
      <c r="GZX30" s="543"/>
      <c r="GZY30" s="543"/>
      <c r="GZZ30" s="543"/>
      <c r="HAA30" s="543"/>
      <c r="HAB30" s="543"/>
      <c r="HAC30" s="543"/>
      <c r="HAD30" s="543"/>
      <c r="HAE30" s="543"/>
      <c r="HAF30" s="543"/>
      <c r="HAG30" s="543"/>
      <c r="HAH30" s="543"/>
      <c r="HAI30" s="543"/>
      <c r="HAJ30" s="543"/>
      <c r="HAK30" s="543"/>
      <c r="HAL30" s="543"/>
      <c r="HAM30" s="543"/>
      <c r="HAN30" s="543"/>
      <c r="HAO30" s="543"/>
      <c r="HAP30" s="543"/>
      <c r="HAQ30" s="543"/>
      <c r="HAR30" s="543"/>
      <c r="HAS30" s="543"/>
      <c r="HAT30" s="543"/>
      <c r="HAU30" s="543"/>
      <c r="HAV30" s="543"/>
      <c r="HAW30" s="543"/>
      <c r="HAX30" s="543"/>
      <c r="HAY30" s="543"/>
      <c r="HAZ30" s="543"/>
      <c r="HBA30" s="543"/>
      <c r="HBB30" s="543"/>
      <c r="HBC30" s="543"/>
      <c r="HBD30" s="543"/>
      <c r="HBE30" s="543"/>
      <c r="HBF30" s="543"/>
      <c r="HBG30" s="543"/>
      <c r="HBH30" s="543"/>
      <c r="HBI30" s="543"/>
      <c r="HBJ30" s="543"/>
      <c r="HBK30" s="543"/>
      <c r="HBL30" s="543"/>
      <c r="HBM30" s="543"/>
      <c r="HBN30" s="543"/>
      <c r="HBO30" s="543"/>
      <c r="HBP30" s="543"/>
      <c r="HBQ30" s="543"/>
      <c r="HBR30" s="543"/>
      <c r="HBS30" s="543"/>
      <c r="HBT30" s="543"/>
      <c r="HBU30" s="543"/>
      <c r="HBV30" s="543"/>
      <c r="HBW30" s="543"/>
      <c r="HBX30" s="543"/>
      <c r="HBY30" s="543"/>
      <c r="HBZ30" s="543"/>
      <c r="HCA30" s="543"/>
      <c r="HCB30" s="543"/>
      <c r="HCC30" s="543"/>
      <c r="HCD30" s="543"/>
      <c r="HCE30" s="543"/>
      <c r="HCF30" s="543"/>
      <c r="HCG30" s="543"/>
      <c r="HCH30" s="543"/>
      <c r="HCI30" s="543"/>
      <c r="HCJ30" s="543"/>
      <c r="HCK30" s="543"/>
      <c r="HCL30" s="543"/>
      <c r="HCM30" s="543"/>
      <c r="HCN30" s="543"/>
      <c r="HCO30" s="543"/>
      <c r="HCP30" s="543"/>
      <c r="HCQ30" s="543"/>
      <c r="HCR30" s="543"/>
      <c r="HCS30" s="543"/>
      <c r="HCT30" s="543"/>
      <c r="HCU30" s="543"/>
      <c r="HCV30" s="543"/>
      <c r="HCW30" s="543"/>
      <c r="HCX30" s="543"/>
      <c r="HCY30" s="543"/>
      <c r="HCZ30" s="543"/>
      <c r="HDA30" s="543"/>
      <c r="HDB30" s="543"/>
      <c r="HDC30" s="543"/>
      <c r="HDD30" s="543"/>
      <c r="HDE30" s="543"/>
      <c r="HDF30" s="543"/>
      <c r="HDG30" s="543"/>
      <c r="HDH30" s="543"/>
      <c r="HDI30" s="543"/>
      <c r="HDJ30" s="543"/>
      <c r="HDK30" s="543"/>
      <c r="HDL30" s="543"/>
      <c r="HDM30" s="543"/>
      <c r="HDN30" s="543"/>
      <c r="HDO30" s="543"/>
      <c r="HDP30" s="543"/>
      <c r="HDQ30" s="543"/>
      <c r="HDR30" s="543"/>
      <c r="HDS30" s="543"/>
      <c r="HDT30" s="543"/>
      <c r="HDU30" s="543"/>
      <c r="HDV30" s="543"/>
      <c r="HDW30" s="543"/>
      <c r="HDX30" s="543"/>
      <c r="HDY30" s="543"/>
      <c r="HDZ30" s="543"/>
      <c r="HEA30" s="543"/>
      <c r="HEB30" s="543"/>
      <c r="HEC30" s="543"/>
      <c r="HED30" s="543"/>
      <c r="HEE30" s="543"/>
      <c r="HEF30" s="543"/>
      <c r="HEG30" s="543"/>
      <c r="HEH30" s="543"/>
      <c r="HEI30" s="543"/>
      <c r="HEJ30" s="543"/>
      <c r="HEK30" s="543"/>
      <c r="HEL30" s="543"/>
      <c r="HEM30" s="543"/>
      <c r="HEN30" s="543"/>
      <c r="HEO30" s="543"/>
      <c r="HEP30" s="543"/>
      <c r="HEQ30" s="543"/>
      <c r="HER30" s="543"/>
      <c r="HES30" s="543"/>
      <c r="HET30" s="543"/>
      <c r="HEU30" s="543"/>
      <c r="HEV30" s="543"/>
      <c r="HEW30" s="543"/>
      <c r="HEX30" s="543"/>
      <c r="HEY30" s="543"/>
      <c r="HEZ30" s="543"/>
      <c r="HFA30" s="543"/>
      <c r="HFB30" s="543"/>
      <c r="HFC30" s="543"/>
      <c r="HFD30" s="543"/>
      <c r="HFE30" s="543"/>
      <c r="HFF30" s="543"/>
      <c r="HFG30" s="543"/>
      <c r="HFH30" s="543"/>
      <c r="HFI30" s="543"/>
      <c r="HFJ30" s="543"/>
      <c r="HFK30" s="543"/>
      <c r="HFL30" s="543"/>
      <c r="HFM30" s="543"/>
      <c r="HFN30" s="543"/>
      <c r="HFO30" s="543"/>
      <c r="HFP30" s="543"/>
      <c r="HFQ30" s="543"/>
      <c r="HFR30" s="543"/>
      <c r="HFS30" s="543"/>
      <c r="HFT30" s="543"/>
      <c r="HFU30" s="543"/>
      <c r="HFV30" s="543"/>
      <c r="HFW30" s="543"/>
      <c r="HFX30" s="543"/>
      <c r="HFY30" s="543"/>
      <c r="HFZ30" s="543"/>
      <c r="HGA30" s="543"/>
      <c r="HGB30" s="543"/>
      <c r="HGC30" s="543"/>
      <c r="HGD30" s="543"/>
      <c r="HGE30" s="543"/>
      <c r="HGF30" s="543"/>
      <c r="HGG30" s="543"/>
      <c r="HGH30" s="543"/>
      <c r="HGI30" s="543"/>
      <c r="HGJ30" s="543"/>
      <c r="HGK30" s="543"/>
      <c r="HGL30" s="543"/>
      <c r="HGM30" s="543"/>
      <c r="HGN30" s="543"/>
      <c r="HGO30" s="543"/>
      <c r="HGP30" s="543"/>
      <c r="HGQ30" s="543"/>
      <c r="HGR30" s="543"/>
      <c r="HGS30" s="543"/>
      <c r="HGT30" s="543"/>
      <c r="HGU30" s="543"/>
      <c r="HGV30" s="543"/>
      <c r="HGW30" s="543"/>
      <c r="HGX30" s="543"/>
      <c r="HGY30" s="543"/>
      <c r="HGZ30" s="543"/>
      <c r="HHA30" s="543"/>
      <c r="HHB30" s="543"/>
      <c r="HHC30" s="543"/>
      <c r="HHD30" s="543"/>
      <c r="HHE30" s="543"/>
      <c r="HHF30" s="543"/>
      <c r="HHG30" s="543"/>
      <c r="HHH30" s="543"/>
      <c r="HHI30" s="543"/>
      <c r="HHJ30" s="543"/>
      <c r="HHK30" s="543"/>
      <c r="HHL30" s="543"/>
      <c r="HHM30" s="543"/>
      <c r="HHN30" s="543"/>
      <c r="HHO30" s="543"/>
      <c r="HHP30" s="543"/>
      <c r="HHQ30" s="543"/>
      <c r="HHR30" s="543"/>
      <c r="HHS30" s="543"/>
      <c r="HHT30" s="543"/>
      <c r="HHU30" s="543"/>
      <c r="HHV30" s="543"/>
      <c r="HHW30" s="543"/>
      <c r="HHX30" s="543"/>
      <c r="HHY30" s="543"/>
      <c r="HHZ30" s="543"/>
      <c r="HIA30" s="543"/>
      <c r="HIB30" s="543"/>
      <c r="HIC30" s="543"/>
      <c r="HID30" s="543"/>
      <c r="HIE30" s="543"/>
      <c r="HIF30" s="543"/>
      <c r="HIG30" s="543"/>
      <c r="HIH30" s="543"/>
      <c r="HII30" s="543"/>
      <c r="HIJ30" s="543"/>
      <c r="HIK30" s="543"/>
      <c r="HIL30" s="543"/>
      <c r="HIM30" s="543"/>
      <c r="HIN30" s="543"/>
      <c r="HIO30" s="543"/>
      <c r="HIP30" s="543"/>
      <c r="HIQ30" s="543"/>
      <c r="HIR30" s="543"/>
      <c r="HIS30" s="543"/>
      <c r="HIT30" s="543"/>
      <c r="HIU30" s="543"/>
      <c r="HIV30" s="543"/>
      <c r="HIW30" s="543"/>
      <c r="HIX30" s="543"/>
      <c r="HIY30" s="543"/>
      <c r="HIZ30" s="543"/>
      <c r="HJA30" s="543"/>
      <c r="HJB30" s="543"/>
      <c r="HJC30" s="543"/>
      <c r="HJD30" s="543"/>
      <c r="HJE30" s="543"/>
      <c r="HJF30" s="543"/>
      <c r="HJG30" s="543"/>
      <c r="HJH30" s="543"/>
      <c r="HJI30" s="543"/>
      <c r="HJJ30" s="543"/>
      <c r="HJK30" s="543"/>
      <c r="HJL30" s="543"/>
      <c r="HJM30" s="543"/>
      <c r="HJN30" s="543"/>
      <c r="HJO30" s="543"/>
      <c r="HJP30" s="543"/>
      <c r="HJQ30" s="543"/>
      <c r="HJR30" s="543"/>
      <c r="HJS30" s="543"/>
      <c r="HJT30" s="543"/>
      <c r="HJU30" s="543"/>
      <c r="HJV30" s="543"/>
      <c r="HJW30" s="543"/>
      <c r="HJX30" s="543"/>
      <c r="HJY30" s="543"/>
      <c r="HJZ30" s="543"/>
      <c r="HKA30" s="543"/>
      <c r="HKB30" s="543"/>
      <c r="HKC30" s="543"/>
      <c r="HKD30" s="543"/>
      <c r="HKE30" s="543"/>
      <c r="HKF30" s="543"/>
      <c r="HKG30" s="543"/>
      <c r="HKH30" s="543"/>
      <c r="HKI30" s="543"/>
      <c r="HKJ30" s="543"/>
      <c r="HKK30" s="543"/>
      <c r="HKL30" s="543"/>
      <c r="HKM30" s="543"/>
      <c r="HKN30" s="543"/>
      <c r="HKO30" s="543"/>
      <c r="HKP30" s="543"/>
      <c r="HKQ30" s="543"/>
      <c r="HKR30" s="543"/>
      <c r="HKS30" s="543"/>
      <c r="HKT30" s="543"/>
      <c r="HKU30" s="543"/>
      <c r="HKV30" s="543"/>
      <c r="HKW30" s="543"/>
      <c r="HKX30" s="543"/>
      <c r="HKY30" s="543"/>
      <c r="HKZ30" s="543"/>
      <c r="HLA30" s="543"/>
      <c r="HLB30" s="543"/>
      <c r="HLC30" s="543"/>
      <c r="HLD30" s="543"/>
      <c r="HLE30" s="543"/>
      <c r="HLF30" s="543"/>
      <c r="HLG30" s="543"/>
      <c r="HLH30" s="543"/>
      <c r="HLI30" s="543"/>
      <c r="HLJ30" s="543"/>
      <c r="HLK30" s="543"/>
      <c r="HLL30" s="543"/>
      <c r="HLM30" s="543"/>
      <c r="HLN30" s="543"/>
      <c r="HLO30" s="543"/>
      <c r="HLP30" s="543"/>
      <c r="HLQ30" s="543"/>
      <c r="HLR30" s="543"/>
      <c r="HLS30" s="543"/>
      <c r="HLT30" s="543"/>
      <c r="HLU30" s="543"/>
      <c r="HLV30" s="543"/>
      <c r="HLW30" s="543"/>
      <c r="HLX30" s="543"/>
      <c r="HLY30" s="543"/>
      <c r="HLZ30" s="543"/>
      <c r="HMA30" s="543"/>
      <c r="HMB30" s="543"/>
      <c r="HMC30" s="543"/>
      <c r="HMD30" s="543"/>
      <c r="HME30" s="543"/>
      <c r="HMF30" s="543"/>
      <c r="HMG30" s="543"/>
      <c r="HMH30" s="543"/>
      <c r="HMI30" s="543"/>
      <c r="HMJ30" s="543"/>
      <c r="HMK30" s="543"/>
      <c r="HML30" s="543"/>
      <c r="HMM30" s="543"/>
      <c r="HMN30" s="543"/>
      <c r="HMO30" s="543"/>
      <c r="HMP30" s="543"/>
      <c r="HMQ30" s="543"/>
      <c r="HMR30" s="543"/>
      <c r="HMS30" s="543"/>
      <c r="HMT30" s="543"/>
      <c r="HMU30" s="543"/>
      <c r="HMV30" s="543"/>
      <c r="HMW30" s="543"/>
      <c r="HMX30" s="543"/>
      <c r="HMY30" s="543"/>
      <c r="HMZ30" s="543"/>
      <c r="HNA30" s="543"/>
      <c r="HNB30" s="543"/>
      <c r="HNC30" s="543"/>
      <c r="HND30" s="543"/>
      <c r="HNE30" s="543"/>
      <c r="HNF30" s="543"/>
      <c r="HNG30" s="543"/>
      <c r="HNH30" s="543"/>
      <c r="HNI30" s="543"/>
      <c r="HNJ30" s="543"/>
      <c r="HNK30" s="543"/>
      <c r="HNL30" s="543"/>
      <c r="HNM30" s="543"/>
      <c r="HNN30" s="543"/>
      <c r="HNO30" s="543"/>
      <c r="HNP30" s="543"/>
      <c r="HNQ30" s="543"/>
      <c r="HNR30" s="543"/>
      <c r="HNS30" s="543"/>
      <c r="HNT30" s="543"/>
      <c r="HNU30" s="543"/>
      <c r="HNV30" s="543"/>
      <c r="HNW30" s="543"/>
      <c r="HNX30" s="543"/>
      <c r="HNY30" s="543"/>
      <c r="HNZ30" s="543"/>
      <c r="HOA30" s="543"/>
      <c r="HOB30" s="543"/>
      <c r="HOC30" s="543"/>
      <c r="HOD30" s="543"/>
      <c r="HOE30" s="543"/>
      <c r="HOF30" s="543"/>
      <c r="HOG30" s="543"/>
      <c r="HOH30" s="543"/>
      <c r="HOI30" s="543"/>
      <c r="HOJ30" s="543"/>
      <c r="HOK30" s="543"/>
      <c r="HOL30" s="543"/>
      <c r="HOM30" s="543"/>
      <c r="HON30" s="543"/>
      <c r="HOO30" s="543"/>
      <c r="HOP30" s="543"/>
      <c r="HOQ30" s="543"/>
      <c r="HOR30" s="543"/>
      <c r="HOS30" s="543"/>
      <c r="HOT30" s="543"/>
      <c r="HOU30" s="543"/>
      <c r="HOV30" s="543"/>
      <c r="HOW30" s="543"/>
      <c r="HOX30" s="543"/>
      <c r="HOY30" s="543"/>
      <c r="HOZ30" s="543"/>
      <c r="HPA30" s="543"/>
      <c r="HPB30" s="543"/>
      <c r="HPC30" s="543"/>
      <c r="HPD30" s="543"/>
      <c r="HPE30" s="543"/>
      <c r="HPF30" s="543"/>
      <c r="HPG30" s="543"/>
      <c r="HPH30" s="543"/>
      <c r="HPI30" s="543"/>
      <c r="HPJ30" s="543"/>
      <c r="HPK30" s="543"/>
      <c r="HPL30" s="543"/>
      <c r="HPM30" s="543"/>
      <c r="HPN30" s="543"/>
      <c r="HPO30" s="543"/>
      <c r="HPP30" s="543"/>
      <c r="HPQ30" s="543"/>
      <c r="HPR30" s="543"/>
      <c r="HPS30" s="543"/>
      <c r="HPT30" s="543"/>
      <c r="HPU30" s="543"/>
      <c r="HPV30" s="543"/>
      <c r="HPW30" s="543"/>
      <c r="HPX30" s="543"/>
      <c r="HPY30" s="543"/>
      <c r="HPZ30" s="543"/>
      <c r="HQA30" s="543"/>
      <c r="HQB30" s="543"/>
      <c r="HQC30" s="543"/>
      <c r="HQD30" s="543"/>
      <c r="HQE30" s="543"/>
      <c r="HQF30" s="543"/>
      <c r="HQG30" s="543"/>
      <c r="HQH30" s="543"/>
      <c r="HQI30" s="543"/>
      <c r="HQJ30" s="543"/>
      <c r="HQK30" s="543"/>
      <c r="HQL30" s="543"/>
      <c r="HQM30" s="543"/>
      <c r="HQN30" s="543"/>
      <c r="HQO30" s="543"/>
      <c r="HQP30" s="543"/>
      <c r="HQQ30" s="543"/>
      <c r="HQR30" s="543"/>
      <c r="HQS30" s="543"/>
      <c r="HQT30" s="543"/>
      <c r="HQU30" s="543"/>
      <c r="HQV30" s="543"/>
      <c r="HQW30" s="543"/>
      <c r="HQX30" s="543"/>
      <c r="HQY30" s="543"/>
      <c r="HQZ30" s="543"/>
      <c r="HRA30" s="543"/>
      <c r="HRB30" s="543"/>
      <c r="HRC30" s="543"/>
      <c r="HRD30" s="543"/>
      <c r="HRE30" s="543"/>
      <c r="HRF30" s="543"/>
      <c r="HRG30" s="543"/>
      <c r="HRH30" s="543"/>
      <c r="HRI30" s="543"/>
      <c r="HRJ30" s="543"/>
      <c r="HRK30" s="543"/>
      <c r="HRL30" s="543"/>
      <c r="HRM30" s="543"/>
      <c r="HRN30" s="543"/>
      <c r="HRO30" s="543"/>
      <c r="HRP30" s="543"/>
      <c r="HRQ30" s="543"/>
      <c r="HRR30" s="543"/>
      <c r="HRS30" s="543"/>
      <c r="HRT30" s="543"/>
      <c r="HRU30" s="543"/>
      <c r="HRV30" s="543"/>
      <c r="HRW30" s="543"/>
      <c r="HRX30" s="543"/>
      <c r="HRY30" s="543"/>
      <c r="HRZ30" s="543"/>
      <c r="HSA30" s="543"/>
      <c r="HSB30" s="543"/>
      <c r="HSC30" s="543"/>
      <c r="HSD30" s="543"/>
      <c r="HSE30" s="543"/>
      <c r="HSF30" s="543"/>
      <c r="HSG30" s="543"/>
      <c r="HSH30" s="543"/>
      <c r="HSI30" s="543"/>
      <c r="HSJ30" s="543"/>
      <c r="HSK30" s="543"/>
      <c r="HSL30" s="543"/>
      <c r="HSM30" s="543"/>
      <c r="HSN30" s="543"/>
      <c r="HSO30" s="543"/>
      <c r="HSP30" s="543"/>
      <c r="HSQ30" s="543"/>
      <c r="HSR30" s="543"/>
      <c r="HSS30" s="543"/>
      <c r="HST30" s="543"/>
      <c r="HSU30" s="543"/>
      <c r="HSV30" s="543"/>
      <c r="HSW30" s="543"/>
      <c r="HSX30" s="543"/>
      <c r="HSY30" s="543"/>
      <c r="HSZ30" s="543"/>
      <c r="HTA30" s="543"/>
      <c r="HTB30" s="543"/>
      <c r="HTC30" s="543"/>
      <c r="HTD30" s="543"/>
      <c r="HTE30" s="543"/>
      <c r="HTF30" s="543"/>
      <c r="HTG30" s="543"/>
      <c r="HTH30" s="543"/>
      <c r="HTI30" s="543"/>
      <c r="HTJ30" s="543"/>
      <c r="HTK30" s="543"/>
      <c r="HTL30" s="543"/>
      <c r="HTM30" s="543"/>
      <c r="HTN30" s="543"/>
      <c r="HTO30" s="543"/>
      <c r="HTP30" s="543"/>
      <c r="HTQ30" s="543"/>
      <c r="HTR30" s="543"/>
      <c r="HTS30" s="543"/>
      <c r="HTT30" s="543"/>
      <c r="HTU30" s="543"/>
      <c r="HTV30" s="543"/>
      <c r="HTW30" s="543"/>
      <c r="HTX30" s="543"/>
      <c r="HTY30" s="543"/>
      <c r="HTZ30" s="543"/>
      <c r="HUA30" s="543"/>
      <c r="HUB30" s="543"/>
      <c r="HUC30" s="543"/>
      <c r="HUD30" s="543"/>
      <c r="HUE30" s="543"/>
      <c r="HUF30" s="543"/>
      <c r="HUG30" s="543"/>
      <c r="HUH30" s="543"/>
      <c r="HUI30" s="543"/>
      <c r="HUJ30" s="543"/>
      <c r="HUK30" s="543"/>
      <c r="HUL30" s="543"/>
      <c r="HUM30" s="543"/>
      <c r="HUN30" s="543"/>
      <c r="HUO30" s="543"/>
      <c r="HUP30" s="543"/>
      <c r="HUQ30" s="543"/>
      <c r="HUR30" s="543"/>
      <c r="HUS30" s="543"/>
      <c r="HUT30" s="543"/>
      <c r="HUU30" s="543"/>
      <c r="HUV30" s="543"/>
      <c r="HUW30" s="543"/>
      <c r="HUX30" s="543"/>
      <c r="HUY30" s="543"/>
      <c r="HUZ30" s="543"/>
      <c r="HVA30" s="543"/>
      <c r="HVB30" s="543"/>
      <c r="HVC30" s="543"/>
      <c r="HVD30" s="543"/>
      <c r="HVE30" s="543"/>
      <c r="HVF30" s="543"/>
      <c r="HVG30" s="543"/>
      <c r="HVH30" s="543"/>
      <c r="HVI30" s="543"/>
      <c r="HVJ30" s="543"/>
      <c r="HVK30" s="543"/>
      <c r="HVL30" s="543"/>
      <c r="HVM30" s="543"/>
      <c r="HVN30" s="543"/>
      <c r="HVO30" s="543"/>
      <c r="HVP30" s="543"/>
      <c r="HVQ30" s="543"/>
      <c r="HVR30" s="543"/>
      <c r="HVS30" s="543"/>
      <c r="HVT30" s="543"/>
      <c r="HVU30" s="543"/>
      <c r="HVV30" s="543"/>
      <c r="HVW30" s="543"/>
      <c r="HVX30" s="543"/>
      <c r="HVY30" s="543"/>
      <c r="HVZ30" s="543"/>
      <c r="HWA30" s="543"/>
      <c r="HWB30" s="543"/>
      <c r="HWC30" s="543"/>
      <c r="HWD30" s="543"/>
      <c r="HWE30" s="543"/>
      <c r="HWF30" s="543"/>
      <c r="HWG30" s="543"/>
      <c r="HWH30" s="543"/>
      <c r="HWI30" s="543"/>
      <c r="HWJ30" s="543"/>
      <c r="HWK30" s="543"/>
      <c r="HWL30" s="543"/>
      <c r="HWM30" s="543"/>
      <c r="HWN30" s="543"/>
      <c r="HWO30" s="543"/>
      <c r="HWP30" s="543"/>
      <c r="HWQ30" s="543"/>
      <c r="HWR30" s="543"/>
      <c r="HWS30" s="543"/>
      <c r="HWT30" s="543"/>
      <c r="HWU30" s="543"/>
      <c r="HWV30" s="543"/>
      <c r="HWW30" s="543"/>
      <c r="HWX30" s="543"/>
      <c r="HWY30" s="543"/>
      <c r="HWZ30" s="543"/>
      <c r="HXA30" s="543"/>
      <c r="HXB30" s="543"/>
      <c r="HXC30" s="543"/>
      <c r="HXD30" s="543"/>
      <c r="HXE30" s="543"/>
      <c r="HXF30" s="543"/>
      <c r="HXG30" s="543"/>
      <c r="HXH30" s="543"/>
      <c r="HXI30" s="543"/>
      <c r="HXJ30" s="543"/>
      <c r="HXK30" s="543"/>
      <c r="HXL30" s="543"/>
      <c r="HXM30" s="543"/>
      <c r="HXN30" s="543"/>
      <c r="HXO30" s="543"/>
      <c r="HXP30" s="543"/>
      <c r="HXQ30" s="543"/>
      <c r="HXR30" s="543"/>
      <c r="HXS30" s="543"/>
      <c r="HXT30" s="543"/>
      <c r="HXU30" s="543"/>
      <c r="HXV30" s="543"/>
      <c r="HXW30" s="543"/>
      <c r="HXX30" s="543"/>
      <c r="HXY30" s="543"/>
      <c r="HXZ30" s="543"/>
      <c r="HYA30" s="543"/>
      <c r="HYB30" s="543"/>
      <c r="HYC30" s="543"/>
      <c r="HYD30" s="543"/>
      <c r="HYE30" s="543"/>
      <c r="HYF30" s="543"/>
      <c r="HYG30" s="543"/>
      <c r="HYH30" s="543"/>
      <c r="HYI30" s="543"/>
      <c r="HYJ30" s="543"/>
      <c r="HYK30" s="543"/>
      <c r="HYL30" s="543"/>
      <c r="HYM30" s="543"/>
      <c r="HYN30" s="543"/>
      <c r="HYO30" s="543"/>
      <c r="HYP30" s="543"/>
      <c r="HYQ30" s="543"/>
      <c r="HYR30" s="543"/>
      <c r="HYS30" s="543"/>
      <c r="HYT30" s="543"/>
      <c r="HYU30" s="543"/>
      <c r="HYV30" s="543"/>
      <c r="HYW30" s="543"/>
      <c r="HYX30" s="543"/>
      <c r="HYY30" s="543"/>
      <c r="HYZ30" s="543"/>
      <c r="HZA30" s="543"/>
      <c r="HZB30" s="543"/>
      <c r="HZC30" s="543"/>
      <c r="HZD30" s="543"/>
      <c r="HZE30" s="543"/>
      <c r="HZF30" s="543"/>
      <c r="HZG30" s="543"/>
      <c r="HZH30" s="543"/>
      <c r="HZI30" s="543"/>
      <c r="HZJ30" s="543"/>
      <c r="HZK30" s="543"/>
      <c r="HZL30" s="543"/>
      <c r="HZM30" s="543"/>
      <c r="HZN30" s="543"/>
      <c r="HZO30" s="543"/>
      <c r="HZP30" s="543"/>
      <c r="HZQ30" s="543"/>
      <c r="HZR30" s="543"/>
      <c r="HZS30" s="543"/>
      <c r="HZT30" s="543"/>
      <c r="HZU30" s="543"/>
      <c r="HZV30" s="543"/>
      <c r="HZW30" s="543"/>
      <c r="HZX30" s="543"/>
      <c r="HZY30" s="543"/>
      <c r="HZZ30" s="543"/>
      <c r="IAA30" s="543"/>
      <c r="IAB30" s="543"/>
      <c r="IAC30" s="543"/>
      <c r="IAD30" s="543"/>
      <c r="IAE30" s="543"/>
      <c r="IAF30" s="543"/>
      <c r="IAG30" s="543"/>
      <c r="IAH30" s="543"/>
      <c r="IAI30" s="543"/>
      <c r="IAJ30" s="543"/>
      <c r="IAK30" s="543"/>
      <c r="IAL30" s="543"/>
      <c r="IAM30" s="543"/>
      <c r="IAN30" s="543"/>
      <c r="IAO30" s="543"/>
      <c r="IAP30" s="543"/>
      <c r="IAQ30" s="543"/>
      <c r="IAR30" s="543"/>
      <c r="IAS30" s="543"/>
      <c r="IAT30" s="543"/>
      <c r="IAU30" s="543"/>
      <c r="IAV30" s="543"/>
      <c r="IAW30" s="543"/>
      <c r="IAX30" s="543"/>
      <c r="IAY30" s="543"/>
      <c r="IAZ30" s="543"/>
      <c r="IBA30" s="543"/>
      <c r="IBB30" s="543"/>
      <c r="IBC30" s="543"/>
      <c r="IBD30" s="543"/>
      <c r="IBE30" s="543"/>
      <c r="IBF30" s="543"/>
      <c r="IBG30" s="543"/>
      <c r="IBH30" s="543"/>
      <c r="IBI30" s="543"/>
      <c r="IBJ30" s="543"/>
      <c r="IBK30" s="543"/>
      <c r="IBL30" s="543"/>
      <c r="IBM30" s="543"/>
      <c r="IBN30" s="543"/>
      <c r="IBO30" s="543"/>
      <c r="IBP30" s="543"/>
      <c r="IBQ30" s="543"/>
      <c r="IBR30" s="543"/>
      <c r="IBS30" s="543"/>
      <c r="IBT30" s="543"/>
      <c r="IBU30" s="543"/>
      <c r="IBV30" s="543"/>
      <c r="IBW30" s="543"/>
      <c r="IBX30" s="543"/>
      <c r="IBY30" s="543"/>
      <c r="IBZ30" s="543"/>
      <c r="ICA30" s="543"/>
      <c r="ICB30" s="543"/>
      <c r="ICC30" s="543"/>
      <c r="ICD30" s="543"/>
      <c r="ICE30" s="543"/>
      <c r="ICF30" s="543"/>
      <c r="ICG30" s="543"/>
      <c r="ICH30" s="543"/>
      <c r="ICI30" s="543"/>
      <c r="ICJ30" s="543"/>
      <c r="ICK30" s="543"/>
      <c r="ICL30" s="543"/>
      <c r="ICM30" s="543"/>
      <c r="ICN30" s="543"/>
      <c r="ICO30" s="543"/>
      <c r="ICP30" s="543"/>
      <c r="ICQ30" s="543"/>
      <c r="ICR30" s="543"/>
      <c r="ICS30" s="543"/>
      <c r="ICT30" s="543"/>
      <c r="ICU30" s="543"/>
      <c r="ICV30" s="543"/>
      <c r="ICW30" s="543"/>
      <c r="ICX30" s="543"/>
      <c r="ICY30" s="543"/>
      <c r="ICZ30" s="543"/>
      <c r="IDA30" s="543"/>
      <c r="IDB30" s="543"/>
      <c r="IDC30" s="543"/>
      <c r="IDD30" s="543"/>
      <c r="IDE30" s="543"/>
      <c r="IDF30" s="543"/>
      <c r="IDG30" s="543"/>
      <c r="IDH30" s="543"/>
      <c r="IDI30" s="543"/>
      <c r="IDJ30" s="543"/>
      <c r="IDK30" s="543"/>
      <c r="IDL30" s="543"/>
      <c r="IDM30" s="543"/>
      <c r="IDN30" s="543"/>
      <c r="IDO30" s="543"/>
      <c r="IDP30" s="543"/>
      <c r="IDQ30" s="543"/>
      <c r="IDR30" s="543"/>
      <c r="IDS30" s="543"/>
      <c r="IDT30" s="543"/>
      <c r="IDU30" s="543"/>
      <c r="IDV30" s="543"/>
      <c r="IDW30" s="543"/>
      <c r="IDX30" s="543"/>
      <c r="IDY30" s="543"/>
      <c r="IDZ30" s="543"/>
      <c r="IEA30" s="543"/>
      <c r="IEB30" s="543"/>
      <c r="IEC30" s="543"/>
      <c r="IED30" s="543"/>
      <c r="IEE30" s="543"/>
      <c r="IEF30" s="543"/>
      <c r="IEG30" s="543"/>
      <c r="IEH30" s="543"/>
      <c r="IEI30" s="543"/>
      <c r="IEJ30" s="543"/>
      <c r="IEK30" s="543"/>
      <c r="IEL30" s="543"/>
      <c r="IEM30" s="543"/>
      <c r="IEN30" s="543"/>
      <c r="IEO30" s="543"/>
      <c r="IEP30" s="543"/>
      <c r="IEQ30" s="543"/>
      <c r="IER30" s="543"/>
      <c r="IES30" s="543"/>
      <c r="IET30" s="543"/>
      <c r="IEU30" s="543"/>
      <c r="IEV30" s="543"/>
      <c r="IEW30" s="543"/>
      <c r="IEX30" s="543"/>
      <c r="IEY30" s="543"/>
      <c r="IEZ30" s="543"/>
      <c r="IFA30" s="543"/>
      <c r="IFB30" s="543"/>
      <c r="IFC30" s="543"/>
      <c r="IFD30" s="543"/>
      <c r="IFE30" s="543"/>
      <c r="IFF30" s="543"/>
      <c r="IFG30" s="543"/>
      <c r="IFH30" s="543"/>
      <c r="IFI30" s="543"/>
      <c r="IFJ30" s="543"/>
      <c r="IFK30" s="543"/>
      <c r="IFL30" s="543"/>
      <c r="IFM30" s="543"/>
      <c r="IFN30" s="543"/>
      <c r="IFO30" s="543"/>
      <c r="IFP30" s="543"/>
      <c r="IFQ30" s="543"/>
      <c r="IFR30" s="543"/>
      <c r="IFS30" s="543"/>
      <c r="IFT30" s="543"/>
      <c r="IFU30" s="543"/>
      <c r="IFV30" s="543"/>
      <c r="IFW30" s="543"/>
      <c r="IFX30" s="543"/>
      <c r="IFY30" s="543"/>
      <c r="IFZ30" s="543"/>
      <c r="IGA30" s="543"/>
      <c r="IGB30" s="543"/>
      <c r="IGC30" s="543"/>
      <c r="IGD30" s="543"/>
      <c r="IGE30" s="543"/>
      <c r="IGF30" s="543"/>
      <c r="IGG30" s="543"/>
      <c r="IGH30" s="543"/>
      <c r="IGI30" s="543"/>
      <c r="IGJ30" s="543"/>
      <c r="IGK30" s="543"/>
      <c r="IGL30" s="543"/>
      <c r="IGM30" s="543"/>
      <c r="IGN30" s="543"/>
      <c r="IGO30" s="543"/>
      <c r="IGP30" s="543"/>
      <c r="IGQ30" s="543"/>
      <c r="IGR30" s="543"/>
      <c r="IGS30" s="543"/>
      <c r="IGT30" s="543"/>
      <c r="IGU30" s="543"/>
      <c r="IGV30" s="543"/>
      <c r="IGW30" s="543"/>
      <c r="IGX30" s="543"/>
      <c r="IGY30" s="543"/>
      <c r="IGZ30" s="543"/>
      <c r="IHA30" s="543"/>
      <c r="IHB30" s="543"/>
      <c r="IHC30" s="543"/>
      <c r="IHD30" s="543"/>
      <c r="IHE30" s="543"/>
      <c r="IHF30" s="543"/>
      <c r="IHG30" s="543"/>
      <c r="IHH30" s="543"/>
      <c r="IHI30" s="543"/>
      <c r="IHJ30" s="543"/>
      <c r="IHK30" s="543"/>
      <c r="IHL30" s="543"/>
      <c r="IHM30" s="543"/>
      <c r="IHN30" s="543"/>
      <c r="IHO30" s="543"/>
      <c r="IHP30" s="543"/>
      <c r="IHQ30" s="543"/>
      <c r="IHR30" s="543"/>
      <c r="IHS30" s="543"/>
      <c r="IHT30" s="543"/>
      <c r="IHU30" s="543"/>
      <c r="IHV30" s="543"/>
      <c r="IHW30" s="543"/>
      <c r="IHX30" s="543"/>
      <c r="IHY30" s="543"/>
      <c r="IHZ30" s="543"/>
      <c r="IIA30" s="543"/>
      <c r="IIB30" s="543"/>
      <c r="IIC30" s="543"/>
      <c r="IID30" s="543"/>
      <c r="IIE30" s="543"/>
      <c r="IIF30" s="543"/>
      <c r="IIG30" s="543"/>
      <c r="IIH30" s="543"/>
      <c r="III30" s="543"/>
      <c r="IIJ30" s="543"/>
      <c r="IIK30" s="543"/>
      <c r="IIL30" s="543"/>
      <c r="IIM30" s="543"/>
      <c r="IIN30" s="543"/>
      <c r="IIO30" s="543"/>
      <c r="IIP30" s="543"/>
      <c r="IIQ30" s="543"/>
      <c r="IIR30" s="543"/>
      <c r="IIS30" s="543"/>
      <c r="IIT30" s="543"/>
      <c r="IIU30" s="543"/>
      <c r="IIV30" s="543"/>
      <c r="IIW30" s="543"/>
      <c r="IIX30" s="543"/>
      <c r="IIY30" s="543"/>
      <c r="IIZ30" s="543"/>
      <c r="IJA30" s="543"/>
      <c r="IJB30" s="543"/>
      <c r="IJC30" s="543"/>
      <c r="IJD30" s="543"/>
      <c r="IJE30" s="543"/>
      <c r="IJF30" s="543"/>
      <c r="IJG30" s="543"/>
      <c r="IJH30" s="543"/>
      <c r="IJI30" s="543"/>
      <c r="IJJ30" s="543"/>
      <c r="IJK30" s="543"/>
      <c r="IJL30" s="543"/>
      <c r="IJM30" s="543"/>
      <c r="IJN30" s="543"/>
      <c r="IJO30" s="543"/>
      <c r="IJP30" s="543"/>
      <c r="IJQ30" s="543"/>
      <c r="IJR30" s="543"/>
      <c r="IJS30" s="543"/>
      <c r="IJT30" s="543"/>
      <c r="IJU30" s="543"/>
      <c r="IJV30" s="543"/>
      <c r="IJW30" s="543"/>
      <c r="IJX30" s="543"/>
      <c r="IJY30" s="543"/>
      <c r="IJZ30" s="543"/>
      <c r="IKA30" s="543"/>
      <c r="IKB30" s="543"/>
      <c r="IKC30" s="543"/>
      <c r="IKD30" s="543"/>
      <c r="IKE30" s="543"/>
      <c r="IKF30" s="543"/>
      <c r="IKG30" s="543"/>
      <c r="IKH30" s="543"/>
      <c r="IKI30" s="543"/>
      <c r="IKJ30" s="543"/>
      <c r="IKK30" s="543"/>
      <c r="IKL30" s="543"/>
      <c r="IKM30" s="543"/>
      <c r="IKN30" s="543"/>
      <c r="IKO30" s="543"/>
      <c r="IKP30" s="543"/>
      <c r="IKQ30" s="543"/>
      <c r="IKR30" s="543"/>
      <c r="IKS30" s="543"/>
      <c r="IKT30" s="543"/>
      <c r="IKU30" s="543"/>
      <c r="IKV30" s="543"/>
      <c r="IKW30" s="543"/>
      <c r="IKX30" s="543"/>
      <c r="IKY30" s="543"/>
      <c r="IKZ30" s="543"/>
      <c r="ILA30" s="543"/>
      <c r="ILB30" s="543"/>
      <c r="ILC30" s="543"/>
      <c r="ILD30" s="543"/>
      <c r="ILE30" s="543"/>
      <c r="ILF30" s="543"/>
      <c r="ILG30" s="543"/>
      <c r="ILH30" s="543"/>
      <c r="ILI30" s="543"/>
      <c r="ILJ30" s="543"/>
      <c r="ILK30" s="543"/>
      <c r="ILL30" s="543"/>
      <c r="ILM30" s="543"/>
      <c r="ILN30" s="543"/>
      <c r="ILO30" s="543"/>
      <c r="ILP30" s="543"/>
      <c r="ILQ30" s="543"/>
      <c r="ILR30" s="543"/>
      <c r="ILS30" s="543"/>
      <c r="ILT30" s="543"/>
      <c r="ILU30" s="543"/>
      <c r="ILV30" s="543"/>
      <c r="ILW30" s="543"/>
      <c r="ILX30" s="543"/>
      <c r="ILY30" s="543"/>
      <c r="ILZ30" s="543"/>
      <c r="IMA30" s="543"/>
      <c r="IMB30" s="543"/>
      <c r="IMC30" s="543"/>
      <c r="IMD30" s="543"/>
      <c r="IME30" s="543"/>
      <c r="IMF30" s="543"/>
      <c r="IMG30" s="543"/>
      <c r="IMH30" s="543"/>
      <c r="IMI30" s="543"/>
      <c r="IMJ30" s="543"/>
      <c r="IMK30" s="543"/>
      <c r="IML30" s="543"/>
      <c r="IMM30" s="543"/>
      <c r="IMN30" s="543"/>
      <c r="IMO30" s="543"/>
      <c r="IMP30" s="543"/>
      <c r="IMQ30" s="543"/>
      <c r="IMR30" s="543"/>
      <c r="IMS30" s="543"/>
      <c r="IMT30" s="543"/>
      <c r="IMU30" s="543"/>
      <c r="IMV30" s="543"/>
      <c r="IMW30" s="543"/>
      <c r="IMX30" s="543"/>
      <c r="IMY30" s="543"/>
      <c r="IMZ30" s="543"/>
      <c r="INA30" s="543"/>
      <c r="INB30" s="543"/>
      <c r="INC30" s="543"/>
      <c r="IND30" s="543"/>
      <c r="INE30" s="543"/>
      <c r="INF30" s="543"/>
      <c r="ING30" s="543"/>
      <c r="INH30" s="543"/>
      <c r="INI30" s="543"/>
      <c r="INJ30" s="543"/>
      <c r="INK30" s="543"/>
      <c r="INL30" s="543"/>
      <c r="INM30" s="543"/>
      <c r="INN30" s="543"/>
      <c r="INO30" s="543"/>
      <c r="INP30" s="543"/>
      <c r="INQ30" s="543"/>
      <c r="INR30" s="543"/>
      <c r="INS30" s="543"/>
      <c r="INT30" s="543"/>
      <c r="INU30" s="543"/>
      <c r="INV30" s="543"/>
      <c r="INW30" s="543"/>
      <c r="INX30" s="543"/>
      <c r="INY30" s="543"/>
      <c r="INZ30" s="543"/>
      <c r="IOA30" s="543"/>
      <c r="IOB30" s="543"/>
      <c r="IOC30" s="543"/>
      <c r="IOD30" s="543"/>
      <c r="IOE30" s="543"/>
      <c r="IOF30" s="543"/>
      <c r="IOG30" s="543"/>
      <c r="IOH30" s="543"/>
      <c r="IOI30" s="543"/>
      <c r="IOJ30" s="543"/>
      <c r="IOK30" s="543"/>
      <c r="IOL30" s="543"/>
      <c r="IOM30" s="543"/>
      <c r="ION30" s="543"/>
      <c r="IOO30" s="543"/>
      <c r="IOP30" s="543"/>
      <c r="IOQ30" s="543"/>
      <c r="IOR30" s="543"/>
      <c r="IOS30" s="543"/>
      <c r="IOT30" s="543"/>
      <c r="IOU30" s="543"/>
      <c r="IOV30" s="543"/>
      <c r="IOW30" s="543"/>
      <c r="IOX30" s="543"/>
      <c r="IOY30" s="543"/>
      <c r="IOZ30" s="543"/>
      <c r="IPA30" s="543"/>
      <c r="IPB30" s="543"/>
      <c r="IPC30" s="543"/>
      <c r="IPD30" s="543"/>
      <c r="IPE30" s="543"/>
      <c r="IPF30" s="543"/>
      <c r="IPG30" s="543"/>
      <c r="IPH30" s="543"/>
      <c r="IPI30" s="543"/>
      <c r="IPJ30" s="543"/>
      <c r="IPK30" s="543"/>
      <c r="IPL30" s="543"/>
      <c r="IPM30" s="543"/>
      <c r="IPN30" s="543"/>
      <c r="IPO30" s="543"/>
      <c r="IPP30" s="543"/>
      <c r="IPQ30" s="543"/>
      <c r="IPR30" s="543"/>
      <c r="IPS30" s="543"/>
      <c r="IPT30" s="543"/>
      <c r="IPU30" s="543"/>
      <c r="IPV30" s="543"/>
      <c r="IPW30" s="543"/>
      <c r="IPX30" s="543"/>
      <c r="IPY30" s="543"/>
      <c r="IPZ30" s="543"/>
      <c r="IQA30" s="543"/>
      <c r="IQB30" s="543"/>
      <c r="IQC30" s="543"/>
      <c r="IQD30" s="543"/>
      <c r="IQE30" s="543"/>
      <c r="IQF30" s="543"/>
      <c r="IQG30" s="543"/>
      <c r="IQH30" s="543"/>
      <c r="IQI30" s="543"/>
      <c r="IQJ30" s="543"/>
      <c r="IQK30" s="543"/>
      <c r="IQL30" s="543"/>
      <c r="IQM30" s="543"/>
      <c r="IQN30" s="543"/>
      <c r="IQO30" s="543"/>
      <c r="IQP30" s="543"/>
      <c r="IQQ30" s="543"/>
      <c r="IQR30" s="543"/>
      <c r="IQS30" s="543"/>
      <c r="IQT30" s="543"/>
      <c r="IQU30" s="543"/>
      <c r="IQV30" s="543"/>
      <c r="IQW30" s="543"/>
      <c r="IQX30" s="543"/>
      <c r="IQY30" s="543"/>
      <c r="IQZ30" s="543"/>
      <c r="IRA30" s="543"/>
      <c r="IRB30" s="543"/>
      <c r="IRC30" s="543"/>
      <c r="IRD30" s="543"/>
      <c r="IRE30" s="543"/>
      <c r="IRF30" s="543"/>
      <c r="IRG30" s="543"/>
      <c r="IRH30" s="543"/>
      <c r="IRI30" s="543"/>
      <c r="IRJ30" s="543"/>
      <c r="IRK30" s="543"/>
      <c r="IRL30" s="543"/>
      <c r="IRM30" s="543"/>
      <c r="IRN30" s="543"/>
      <c r="IRO30" s="543"/>
      <c r="IRP30" s="543"/>
      <c r="IRQ30" s="543"/>
      <c r="IRR30" s="543"/>
      <c r="IRS30" s="543"/>
      <c r="IRT30" s="543"/>
      <c r="IRU30" s="543"/>
      <c r="IRV30" s="543"/>
      <c r="IRW30" s="543"/>
      <c r="IRX30" s="543"/>
      <c r="IRY30" s="543"/>
      <c r="IRZ30" s="543"/>
      <c r="ISA30" s="543"/>
      <c r="ISB30" s="543"/>
      <c r="ISC30" s="543"/>
      <c r="ISD30" s="543"/>
      <c r="ISE30" s="543"/>
      <c r="ISF30" s="543"/>
      <c r="ISG30" s="543"/>
      <c r="ISH30" s="543"/>
      <c r="ISI30" s="543"/>
      <c r="ISJ30" s="543"/>
      <c r="ISK30" s="543"/>
      <c r="ISL30" s="543"/>
      <c r="ISM30" s="543"/>
      <c r="ISN30" s="543"/>
      <c r="ISO30" s="543"/>
      <c r="ISP30" s="543"/>
      <c r="ISQ30" s="543"/>
      <c r="ISR30" s="543"/>
      <c r="ISS30" s="543"/>
      <c r="IST30" s="543"/>
      <c r="ISU30" s="543"/>
      <c r="ISV30" s="543"/>
      <c r="ISW30" s="543"/>
      <c r="ISX30" s="543"/>
      <c r="ISY30" s="543"/>
      <c r="ISZ30" s="543"/>
      <c r="ITA30" s="543"/>
      <c r="ITB30" s="543"/>
      <c r="ITC30" s="543"/>
      <c r="ITD30" s="543"/>
      <c r="ITE30" s="543"/>
      <c r="ITF30" s="543"/>
      <c r="ITG30" s="543"/>
      <c r="ITH30" s="543"/>
      <c r="ITI30" s="543"/>
      <c r="ITJ30" s="543"/>
      <c r="ITK30" s="543"/>
      <c r="ITL30" s="543"/>
      <c r="ITM30" s="543"/>
      <c r="ITN30" s="543"/>
      <c r="ITO30" s="543"/>
      <c r="ITP30" s="543"/>
      <c r="ITQ30" s="543"/>
      <c r="ITR30" s="543"/>
      <c r="ITS30" s="543"/>
      <c r="ITT30" s="543"/>
      <c r="ITU30" s="543"/>
      <c r="ITV30" s="543"/>
      <c r="ITW30" s="543"/>
      <c r="ITX30" s="543"/>
      <c r="ITY30" s="543"/>
      <c r="ITZ30" s="543"/>
      <c r="IUA30" s="543"/>
      <c r="IUB30" s="543"/>
      <c r="IUC30" s="543"/>
      <c r="IUD30" s="543"/>
      <c r="IUE30" s="543"/>
      <c r="IUF30" s="543"/>
      <c r="IUG30" s="543"/>
      <c r="IUH30" s="543"/>
      <c r="IUI30" s="543"/>
      <c r="IUJ30" s="543"/>
      <c r="IUK30" s="543"/>
      <c r="IUL30" s="543"/>
      <c r="IUM30" s="543"/>
      <c r="IUN30" s="543"/>
      <c r="IUO30" s="543"/>
      <c r="IUP30" s="543"/>
      <c r="IUQ30" s="543"/>
      <c r="IUR30" s="543"/>
      <c r="IUS30" s="543"/>
      <c r="IUT30" s="543"/>
      <c r="IUU30" s="543"/>
      <c r="IUV30" s="543"/>
      <c r="IUW30" s="543"/>
      <c r="IUX30" s="543"/>
      <c r="IUY30" s="543"/>
      <c r="IUZ30" s="543"/>
      <c r="IVA30" s="543"/>
      <c r="IVB30" s="543"/>
      <c r="IVC30" s="543"/>
      <c r="IVD30" s="543"/>
      <c r="IVE30" s="543"/>
      <c r="IVF30" s="543"/>
      <c r="IVG30" s="543"/>
      <c r="IVH30" s="543"/>
      <c r="IVI30" s="543"/>
      <c r="IVJ30" s="543"/>
      <c r="IVK30" s="543"/>
      <c r="IVL30" s="543"/>
      <c r="IVM30" s="543"/>
      <c r="IVN30" s="543"/>
      <c r="IVO30" s="543"/>
      <c r="IVP30" s="543"/>
      <c r="IVQ30" s="543"/>
      <c r="IVR30" s="543"/>
      <c r="IVS30" s="543"/>
      <c r="IVT30" s="543"/>
      <c r="IVU30" s="543"/>
      <c r="IVV30" s="543"/>
      <c r="IVW30" s="543"/>
      <c r="IVX30" s="543"/>
      <c r="IVY30" s="543"/>
      <c r="IVZ30" s="543"/>
      <c r="IWA30" s="543"/>
      <c r="IWB30" s="543"/>
      <c r="IWC30" s="543"/>
      <c r="IWD30" s="543"/>
      <c r="IWE30" s="543"/>
      <c r="IWF30" s="543"/>
      <c r="IWG30" s="543"/>
      <c r="IWH30" s="543"/>
      <c r="IWI30" s="543"/>
      <c r="IWJ30" s="543"/>
      <c r="IWK30" s="543"/>
      <c r="IWL30" s="543"/>
      <c r="IWM30" s="543"/>
      <c r="IWN30" s="543"/>
      <c r="IWO30" s="543"/>
      <c r="IWP30" s="543"/>
      <c r="IWQ30" s="543"/>
      <c r="IWR30" s="543"/>
      <c r="IWS30" s="543"/>
      <c r="IWT30" s="543"/>
      <c r="IWU30" s="543"/>
      <c r="IWV30" s="543"/>
      <c r="IWW30" s="543"/>
      <c r="IWX30" s="543"/>
      <c r="IWY30" s="543"/>
      <c r="IWZ30" s="543"/>
      <c r="IXA30" s="543"/>
      <c r="IXB30" s="543"/>
      <c r="IXC30" s="543"/>
      <c r="IXD30" s="543"/>
      <c r="IXE30" s="543"/>
      <c r="IXF30" s="543"/>
      <c r="IXG30" s="543"/>
      <c r="IXH30" s="543"/>
      <c r="IXI30" s="543"/>
      <c r="IXJ30" s="543"/>
      <c r="IXK30" s="543"/>
      <c r="IXL30" s="543"/>
      <c r="IXM30" s="543"/>
      <c r="IXN30" s="543"/>
      <c r="IXO30" s="543"/>
      <c r="IXP30" s="543"/>
      <c r="IXQ30" s="543"/>
      <c r="IXR30" s="543"/>
      <c r="IXS30" s="543"/>
      <c r="IXT30" s="543"/>
      <c r="IXU30" s="543"/>
      <c r="IXV30" s="543"/>
      <c r="IXW30" s="543"/>
      <c r="IXX30" s="543"/>
      <c r="IXY30" s="543"/>
      <c r="IXZ30" s="543"/>
      <c r="IYA30" s="543"/>
      <c r="IYB30" s="543"/>
      <c r="IYC30" s="543"/>
      <c r="IYD30" s="543"/>
      <c r="IYE30" s="543"/>
      <c r="IYF30" s="543"/>
      <c r="IYG30" s="543"/>
      <c r="IYH30" s="543"/>
      <c r="IYI30" s="543"/>
      <c r="IYJ30" s="543"/>
      <c r="IYK30" s="543"/>
      <c r="IYL30" s="543"/>
      <c r="IYM30" s="543"/>
      <c r="IYN30" s="543"/>
      <c r="IYO30" s="543"/>
      <c r="IYP30" s="543"/>
      <c r="IYQ30" s="543"/>
      <c r="IYR30" s="543"/>
      <c r="IYS30" s="543"/>
      <c r="IYT30" s="543"/>
      <c r="IYU30" s="543"/>
      <c r="IYV30" s="543"/>
      <c r="IYW30" s="543"/>
      <c r="IYX30" s="543"/>
      <c r="IYY30" s="543"/>
      <c r="IYZ30" s="543"/>
      <c r="IZA30" s="543"/>
      <c r="IZB30" s="543"/>
      <c r="IZC30" s="543"/>
      <c r="IZD30" s="543"/>
      <c r="IZE30" s="543"/>
      <c r="IZF30" s="543"/>
      <c r="IZG30" s="543"/>
      <c r="IZH30" s="543"/>
      <c r="IZI30" s="543"/>
      <c r="IZJ30" s="543"/>
      <c r="IZK30" s="543"/>
      <c r="IZL30" s="543"/>
      <c r="IZM30" s="543"/>
      <c r="IZN30" s="543"/>
      <c r="IZO30" s="543"/>
      <c r="IZP30" s="543"/>
      <c r="IZQ30" s="543"/>
      <c r="IZR30" s="543"/>
      <c r="IZS30" s="543"/>
      <c r="IZT30" s="543"/>
      <c r="IZU30" s="543"/>
      <c r="IZV30" s="543"/>
      <c r="IZW30" s="543"/>
      <c r="IZX30" s="543"/>
      <c r="IZY30" s="543"/>
      <c r="IZZ30" s="543"/>
      <c r="JAA30" s="543"/>
      <c r="JAB30" s="543"/>
      <c r="JAC30" s="543"/>
      <c r="JAD30" s="543"/>
      <c r="JAE30" s="543"/>
      <c r="JAF30" s="543"/>
      <c r="JAG30" s="543"/>
      <c r="JAH30" s="543"/>
      <c r="JAI30" s="543"/>
      <c r="JAJ30" s="543"/>
      <c r="JAK30" s="543"/>
      <c r="JAL30" s="543"/>
      <c r="JAM30" s="543"/>
      <c r="JAN30" s="543"/>
      <c r="JAO30" s="543"/>
      <c r="JAP30" s="543"/>
      <c r="JAQ30" s="543"/>
      <c r="JAR30" s="543"/>
      <c r="JAS30" s="543"/>
      <c r="JAT30" s="543"/>
      <c r="JAU30" s="543"/>
      <c r="JAV30" s="543"/>
      <c r="JAW30" s="543"/>
      <c r="JAX30" s="543"/>
      <c r="JAY30" s="543"/>
      <c r="JAZ30" s="543"/>
      <c r="JBA30" s="543"/>
      <c r="JBB30" s="543"/>
      <c r="JBC30" s="543"/>
      <c r="JBD30" s="543"/>
      <c r="JBE30" s="543"/>
      <c r="JBF30" s="543"/>
      <c r="JBG30" s="543"/>
      <c r="JBH30" s="543"/>
      <c r="JBI30" s="543"/>
      <c r="JBJ30" s="543"/>
      <c r="JBK30" s="543"/>
      <c r="JBL30" s="543"/>
      <c r="JBM30" s="543"/>
      <c r="JBN30" s="543"/>
      <c r="JBO30" s="543"/>
      <c r="JBP30" s="543"/>
      <c r="JBQ30" s="543"/>
      <c r="JBR30" s="543"/>
      <c r="JBS30" s="543"/>
      <c r="JBT30" s="543"/>
      <c r="JBU30" s="543"/>
      <c r="JBV30" s="543"/>
      <c r="JBW30" s="543"/>
      <c r="JBX30" s="543"/>
      <c r="JBY30" s="543"/>
      <c r="JBZ30" s="543"/>
      <c r="JCA30" s="543"/>
      <c r="JCB30" s="543"/>
      <c r="JCC30" s="543"/>
      <c r="JCD30" s="543"/>
      <c r="JCE30" s="543"/>
      <c r="JCF30" s="543"/>
      <c r="JCG30" s="543"/>
      <c r="JCH30" s="543"/>
      <c r="JCI30" s="543"/>
      <c r="JCJ30" s="543"/>
      <c r="JCK30" s="543"/>
      <c r="JCL30" s="543"/>
      <c r="JCM30" s="543"/>
      <c r="JCN30" s="543"/>
      <c r="JCO30" s="543"/>
      <c r="JCP30" s="543"/>
      <c r="JCQ30" s="543"/>
      <c r="JCR30" s="543"/>
      <c r="JCS30" s="543"/>
      <c r="JCT30" s="543"/>
      <c r="JCU30" s="543"/>
      <c r="JCV30" s="543"/>
      <c r="JCW30" s="543"/>
      <c r="JCX30" s="543"/>
      <c r="JCY30" s="543"/>
      <c r="JCZ30" s="543"/>
      <c r="JDA30" s="543"/>
      <c r="JDB30" s="543"/>
      <c r="JDC30" s="543"/>
      <c r="JDD30" s="543"/>
      <c r="JDE30" s="543"/>
      <c r="JDF30" s="543"/>
      <c r="JDG30" s="543"/>
      <c r="JDH30" s="543"/>
      <c r="JDI30" s="543"/>
      <c r="JDJ30" s="543"/>
      <c r="JDK30" s="543"/>
      <c r="JDL30" s="543"/>
      <c r="JDM30" s="543"/>
      <c r="JDN30" s="543"/>
      <c r="JDO30" s="543"/>
      <c r="JDP30" s="543"/>
      <c r="JDQ30" s="543"/>
      <c r="JDR30" s="543"/>
      <c r="JDS30" s="543"/>
      <c r="JDT30" s="543"/>
      <c r="JDU30" s="543"/>
      <c r="JDV30" s="543"/>
      <c r="JDW30" s="543"/>
      <c r="JDX30" s="543"/>
      <c r="JDY30" s="543"/>
      <c r="JDZ30" s="543"/>
      <c r="JEA30" s="543"/>
      <c r="JEB30" s="543"/>
      <c r="JEC30" s="543"/>
      <c r="JED30" s="543"/>
      <c r="JEE30" s="543"/>
      <c r="JEF30" s="543"/>
      <c r="JEG30" s="543"/>
      <c r="JEH30" s="543"/>
      <c r="JEI30" s="543"/>
      <c r="JEJ30" s="543"/>
      <c r="JEK30" s="543"/>
      <c r="JEL30" s="543"/>
      <c r="JEM30" s="543"/>
      <c r="JEN30" s="543"/>
      <c r="JEO30" s="543"/>
      <c r="JEP30" s="543"/>
      <c r="JEQ30" s="543"/>
      <c r="JER30" s="543"/>
      <c r="JES30" s="543"/>
      <c r="JET30" s="543"/>
      <c r="JEU30" s="543"/>
      <c r="JEV30" s="543"/>
      <c r="JEW30" s="543"/>
      <c r="JEX30" s="543"/>
      <c r="JEY30" s="543"/>
      <c r="JEZ30" s="543"/>
      <c r="JFA30" s="543"/>
      <c r="JFB30" s="543"/>
      <c r="JFC30" s="543"/>
      <c r="JFD30" s="543"/>
      <c r="JFE30" s="543"/>
      <c r="JFF30" s="543"/>
      <c r="JFG30" s="543"/>
      <c r="JFH30" s="543"/>
      <c r="JFI30" s="543"/>
      <c r="JFJ30" s="543"/>
      <c r="JFK30" s="543"/>
      <c r="JFL30" s="543"/>
      <c r="JFM30" s="543"/>
      <c r="JFN30" s="543"/>
      <c r="JFO30" s="543"/>
      <c r="JFP30" s="543"/>
      <c r="JFQ30" s="543"/>
      <c r="JFR30" s="543"/>
      <c r="JFS30" s="543"/>
      <c r="JFT30" s="543"/>
      <c r="JFU30" s="543"/>
      <c r="JFV30" s="543"/>
      <c r="JFW30" s="543"/>
      <c r="JFX30" s="543"/>
      <c r="JFY30" s="543"/>
      <c r="JFZ30" s="543"/>
      <c r="JGA30" s="543"/>
      <c r="JGB30" s="543"/>
      <c r="JGC30" s="543"/>
      <c r="JGD30" s="543"/>
      <c r="JGE30" s="543"/>
      <c r="JGF30" s="543"/>
      <c r="JGG30" s="543"/>
      <c r="JGH30" s="543"/>
      <c r="JGI30" s="543"/>
      <c r="JGJ30" s="543"/>
      <c r="JGK30" s="543"/>
      <c r="JGL30" s="543"/>
      <c r="JGM30" s="543"/>
      <c r="JGN30" s="543"/>
      <c r="JGO30" s="543"/>
      <c r="JGP30" s="543"/>
      <c r="JGQ30" s="543"/>
      <c r="JGR30" s="543"/>
      <c r="JGS30" s="543"/>
      <c r="JGT30" s="543"/>
      <c r="JGU30" s="543"/>
      <c r="JGV30" s="543"/>
      <c r="JGW30" s="543"/>
      <c r="JGX30" s="543"/>
      <c r="JGY30" s="543"/>
      <c r="JGZ30" s="543"/>
      <c r="JHA30" s="543"/>
      <c r="JHB30" s="543"/>
      <c r="JHC30" s="543"/>
      <c r="JHD30" s="543"/>
      <c r="JHE30" s="543"/>
      <c r="JHF30" s="543"/>
      <c r="JHG30" s="543"/>
      <c r="JHH30" s="543"/>
      <c r="JHI30" s="543"/>
      <c r="JHJ30" s="543"/>
      <c r="JHK30" s="543"/>
      <c r="JHL30" s="543"/>
      <c r="JHM30" s="543"/>
      <c r="JHN30" s="543"/>
      <c r="JHO30" s="543"/>
      <c r="JHP30" s="543"/>
      <c r="JHQ30" s="543"/>
      <c r="JHR30" s="543"/>
      <c r="JHS30" s="543"/>
      <c r="JHT30" s="543"/>
      <c r="JHU30" s="543"/>
      <c r="JHV30" s="543"/>
      <c r="JHW30" s="543"/>
      <c r="JHX30" s="543"/>
      <c r="JHY30" s="543"/>
      <c r="JHZ30" s="543"/>
      <c r="JIA30" s="543"/>
      <c r="JIB30" s="543"/>
      <c r="JIC30" s="543"/>
      <c r="JID30" s="543"/>
      <c r="JIE30" s="543"/>
      <c r="JIF30" s="543"/>
      <c r="JIG30" s="543"/>
      <c r="JIH30" s="543"/>
      <c r="JII30" s="543"/>
      <c r="JIJ30" s="543"/>
      <c r="JIK30" s="543"/>
      <c r="JIL30" s="543"/>
      <c r="JIM30" s="543"/>
      <c r="JIN30" s="543"/>
      <c r="JIO30" s="543"/>
      <c r="JIP30" s="543"/>
      <c r="JIQ30" s="543"/>
      <c r="JIR30" s="543"/>
      <c r="JIS30" s="543"/>
      <c r="JIT30" s="543"/>
      <c r="JIU30" s="543"/>
      <c r="JIV30" s="543"/>
      <c r="JIW30" s="543"/>
      <c r="JIX30" s="543"/>
      <c r="JIY30" s="543"/>
      <c r="JIZ30" s="543"/>
      <c r="JJA30" s="543"/>
      <c r="JJB30" s="543"/>
      <c r="JJC30" s="543"/>
      <c r="JJD30" s="543"/>
      <c r="JJE30" s="543"/>
      <c r="JJF30" s="543"/>
      <c r="JJG30" s="543"/>
      <c r="JJH30" s="543"/>
      <c r="JJI30" s="543"/>
      <c r="JJJ30" s="543"/>
      <c r="JJK30" s="543"/>
      <c r="JJL30" s="543"/>
      <c r="JJM30" s="543"/>
      <c r="JJN30" s="543"/>
      <c r="JJO30" s="543"/>
      <c r="JJP30" s="543"/>
      <c r="JJQ30" s="543"/>
      <c r="JJR30" s="543"/>
      <c r="JJS30" s="543"/>
      <c r="JJT30" s="543"/>
      <c r="JJU30" s="543"/>
      <c r="JJV30" s="543"/>
      <c r="JJW30" s="543"/>
      <c r="JJX30" s="543"/>
      <c r="JJY30" s="543"/>
      <c r="JJZ30" s="543"/>
      <c r="JKA30" s="543"/>
      <c r="JKB30" s="543"/>
      <c r="JKC30" s="543"/>
      <c r="JKD30" s="543"/>
      <c r="JKE30" s="543"/>
      <c r="JKF30" s="543"/>
      <c r="JKG30" s="543"/>
      <c r="JKH30" s="543"/>
      <c r="JKI30" s="543"/>
      <c r="JKJ30" s="543"/>
      <c r="JKK30" s="543"/>
      <c r="JKL30" s="543"/>
      <c r="JKM30" s="543"/>
      <c r="JKN30" s="543"/>
      <c r="JKO30" s="543"/>
      <c r="JKP30" s="543"/>
      <c r="JKQ30" s="543"/>
      <c r="JKR30" s="543"/>
      <c r="JKS30" s="543"/>
      <c r="JKT30" s="543"/>
      <c r="JKU30" s="543"/>
      <c r="JKV30" s="543"/>
      <c r="JKW30" s="543"/>
      <c r="JKX30" s="543"/>
      <c r="JKY30" s="543"/>
      <c r="JKZ30" s="543"/>
      <c r="JLA30" s="543"/>
      <c r="JLB30" s="543"/>
      <c r="JLC30" s="543"/>
      <c r="JLD30" s="543"/>
      <c r="JLE30" s="543"/>
      <c r="JLF30" s="543"/>
      <c r="JLG30" s="543"/>
      <c r="JLH30" s="543"/>
      <c r="JLI30" s="543"/>
      <c r="JLJ30" s="543"/>
      <c r="JLK30" s="543"/>
      <c r="JLL30" s="543"/>
      <c r="JLM30" s="543"/>
      <c r="JLN30" s="543"/>
      <c r="JLO30" s="543"/>
      <c r="JLP30" s="543"/>
      <c r="JLQ30" s="543"/>
      <c r="JLR30" s="543"/>
      <c r="JLS30" s="543"/>
      <c r="JLT30" s="543"/>
      <c r="JLU30" s="543"/>
      <c r="JLV30" s="543"/>
      <c r="JLW30" s="543"/>
      <c r="JLX30" s="543"/>
      <c r="JLY30" s="543"/>
      <c r="JLZ30" s="543"/>
      <c r="JMA30" s="543"/>
      <c r="JMB30" s="543"/>
      <c r="JMC30" s="543"/>
      <c r="JMD30" s="543"/>
      <c r="JME30" s="543"/>
      <c r="JMF30" s="543"/>
      <c r="JMG30" s="543"/>
      <c r="JMH30" s="543"/>
      <c r="JMI30" s="543"/>
      <c r="JMJ30" s="543"/>
      <c r="JMK30" s="543"/>
      <c r="JML30" s="543"/>
      <c r="JMM30" s="543"/>
      <c r="JMN30" s="543"/>
      <c r="JMO30" s="543"/>
      <c r="JMP30" s="543"/>
      <c r="JMQ30" s="543"/>
      <c r="JMR30" s="543"/>
      <c r="JMS30" s="543"/>
      <c r="JMT30" s="543"/>
      <c r="JMU30" s="543"/>
      <c r="JMV30" s="543"/>
      <c r="JMW30" s="543"/>
      <c r="JMX30" s="543"/>
      <c r="JMY30" s="543"/>
      <c r="JMZ30" s="543"/>
      <c r="JNA30" s="543"/>
      <c r="JNB30" s="543"/>
      <c r="JNC30" s="543"/>
      <c r="JND30" s="543"/>
      <c r="JNE30" s="543"/>
      <c r="JNF30" s="543"/>
      <c r="JNG30" s="543"/>
      <c r="JNH30" s="543"/>
      <c r="JNI30" s="543"/>
      <c r="JNJ30" s="543"/>
      <c r="JNK30" s="543"/>
      <c r="JNL30" s="543"/>
      <c r="JNM30" s="543"/>
      <c r="JNN30" s="543"/>
      <c r="JNO30" s="543"/>
      <c r="JNP30" s="543"/>
      <c r="JNQ30" s="543"/>
      <c r="JNR30" s="543"/>
      <c r="JNS30" s="543"/>
      <c r="JNT30" s="543"/>
      <c r="JNU30" s="543"/>
      <c r="JNV30" s="543"/>
      <c r="JNW30" s="543"/>
      <c r="JNX30" s="543"/>
      <c r="JNY30" s="543"/>
      <c r="JNZ30" s="543"/>
      <c r="JOA30" s="543"/>
      <c r="JOB30" s="543"/>
      <c r="JOC30" s="543"/>
      <c r="JOD30" s="543"/>
      <c r="JOE30" s="543"/>
      <c r="JOF30" s="543"/>
      <c r="JOG30" s="543"/>
      <c r="JOH30" s="543"/>
      <c r="JOI30" s="543"/>
      <c r="JOJ30" s="543"/>
      <c r="JOK30" s="543"/>
      <c r="JOL30" s="543"/>
      <c r="JOM30" s="543"/>
      <c r="JON30" s="543"/>
      <c r="JOO30" s="543"/>
      <c r="JOP30" s="543"/>
      <c r="JOQ30" s="543"/>
      <c r="JOR30" s="543"/>
      <c r="JOS30" s="543"/>
      <c r="JOT30" s="543"/>
      <c r="JOU30" s="543"/>
      <c r="JOV30" s="543"/>
      <c r="JOW30" s="543"/>
      <c r="JOX30" s="543"/>
      <c r="JOY30" s="543"/>
      <c r="JOZ30" s="543"/>
      <c r="JPA30" s="543"/>
      <c r="JPB30" s="543"/>
      <c r="JPC30" s="543"/>
      <c r="JPD30" s="543"/>
      <c r="JPE30" s="543"/>
      <c r="JPF30" s="543"/>
      <c r="JPG30" s="543"/>
      <c r="JPH30" s="543"/>
      <c r="JPI30" s="543"/>
      <c r="JPJ30" s="543"/>
      <c r="JPK30" s="543"/>
      <c r="JPL30" s="543"/>
      <c r="JPM30" s="543"/>
      <c r="JPN30" s="543"/>
      <c r="JPO30" s="543"/>
      <c r="JPP30" s="543"/>
      <c r="JPQ30" s="543"/>
      <c r="JPR30" s="543"/>
      <c r="JPS30" s="543"/>
      <c r="JPT30" s="543"/>
      <c r="JPU30" s="543"/>
      <c r="JPV30" s="543"/>
      <c r="JPW30" s="543"/>
      <c r="JPX30" s="543"/>
      <c r="JPY30" s="543"/>
      <c r="JPZ30" s="543"/>
      <c r="JQA30" s="543"/>
      <c r="JQB30" s="543"/>
      <c r="JQC30" s="543"/>
      <c r="JQD30" s="543"/>
      <c r="JQE30" s="543"/>
      <c r="JQF30" s="543"/>
      <c r="JQG30" s="543"/>
      <c r="JQH30" s="543"/>
      <c r="JQI30" s="543"/>
      <c r="JQJ30" s="543"/>
      <c r="JQK30" s="543"/>
      <c r="JQL30" s="543"/>
      <c r="JQM30" s="543"/>
      <c r="JQN30" s="543"/>
      <c r="JQO30" s="543"/>
      <c r="JQP30" s="543"/>
      <c r="JQQ30" s="543"/>
      <c r="JQR30" s="543"/>
      <c r="JQS30" s="543"/>
      <c r="JQT30" s="543"/>
      <c r="JQU30" s="543"/>
      <c r="JQV30" s="543"/>
      <c r="JQW30" s="543"/>
      <c r="JQX30" s="543"/>
      <c r="JQY30" s="543"/>
      <c r="JQZ30" s="543"/>
      <c r="JRA30" s="543"/>
      <c r="JRB30" s="543"/>
      <c r="JRC30" s="543"/>
      <c r="JRD30" s="543"/>
      <c r="JRE30" s="543"/>
      <c r="JRF30" s="543"/>
      <c r="JRG30" s="543"/>
      <c r="JRH30" s="543"/>
      <c r="JRI30" s="543"/>
      <c r="JRJ30" s="543"/>
      <c r="JRK30" s="543"/>
      <c r="JRL30" s="543"/>
      <c r="JRM30" s="543"/>
      <c r="JRN30" s="543"/>
      <c r="JRO30" s="543"/>
      <c r="JRP30" s="543"/>
      <c r="JRQ30" s="543"/>
      <c r="JRR30" s="543"/>
      <c r="JRS30" s="543"/>
      <c r="JRT30" s="543"/>
      <c r="JRU30" s="543"/>
      <c r="JRV30" s="543"/>
      <c r="JRW30" s="543"/>
      <c r="JRX30" s="543"/>
      <c r="JRY30" s="543"/>
      <c r="JRZ30" s="543"/>
      <c r="JSA30" s="543"/>
      <c r="JSB30" s="543"/>
      <c r="JSC30" s="543"/>
      <c r="JSD30" s="543"/>
      <c r="JSE30" s="543"/>
      <c r="JSF30" s="543"/>
      <c r="JSG30" s="543"/>
      <c r="JSH30" s="543"/>
      <c r="JSI30" s="543"/>
      <c r="JSJ30" s="543"/>
      <c r="JSK30" s="543"/>
      <c r="JSL30" s="543"/>
      <c r="JSM30" s="543"/>
      <c r="JSN30" s="543"/>
      <c r="JSO30" s="543"/>
      <c r="JSP30" s="543"/>
      <c r="JSQ30" s="543"/>
      <c r="JSR30" s="543"/>
      <c r="JSS30" s="543"/>
      <c r="JST30" s="543"/>
      <c r="JSU30" s="543"/>
      <c r="JSV30" s="543"/>
      <c r="JSW30" s="543"/>
      <c r="JSX30" s="543"/>
      <c r="JSY30" s="543"/>
      <c r="JSZ30" s="543"/>
      <c r="JTA30" s="543"/>
      <c r="JTB30" s="543"/>
      <c r="JTC30" s="543"/>
      <c r="JTD30" s="543"/>
      <c r="JTE30" s="543"/>
      <c r="JTF30" s="543"/>
      <c r="JTG30" s="543"/>
      <c r="JTH30" s="543"/>
      <c r="JTI30" s="543"/>
      <c r="JTJ30" s="543"/>
      <c r="JTK30" s="543"/>
      <c r="JTL30" s="543"/>
      <c r="JTM30" s="543"/>
      <c r="JTN30" s="543"/>
      <c r="JTO30" s="543"/>
      <c r="JTP30" s="543"/>
      <c r="JTQ30" s="543"/>
      <c r="JTR30" s="543"/>
      <c r="JTS30" s="543"/>
      <c r="JTT30" s="543"/>
      <c r="JTU30" s="543"/>
      <c r="JTV30" s="543"/>
      <c r="JTW30" s="543"/>
      <c r="JTX30" s="543"/>
      <c r="JTY30" s="543"/>
      <c r="JTZ30" s="543"/>
      <c r="JUA30" s="543"/>
      <c r="JUB30" s="543"/>
      <c r="JUC30" s="543"/>
      <c r="JUD30" s="543"/>
      <c r="JUE30" s="543"/>
      <c r="JUF30" s="543"/>
      <c r="JUG30" s="543"/>
      <c r="JUH30" s="543"/>
      <c r="JUI30" s="543"/>
      <c r="JUJ30" s="543"/>
      <c r="JUK30" s="543"/>
      <c r="JUL30" s="543"/>
      <c r="JUM30" s="543"/>
      <c r="JUN30" s="543"/>
      <c r="JUO30" s="543"/>
      <c r="JUP30" s="543"/>
      <c r="JUQ30" s="543"/>
      <c r="JUR30" s="543"/>
      <c r="JUS30" s="543"/>
      <c r="JUT30" s="543"/>
      <c r="JUU30" s="543"/>
      <c r="JUV30" s="543"/>
      <c r="JUW30" s="543"/>
      <c r="JUX30" s="543"/>
      <c r="JUY30" s="543"/>
      <c r="JUZ30" s="543"/>
      <c r="JVA30" s="543"/>
      <c r="JVB30" s="543"/>
      <c r="JVC30" s="543"/>
      <c r="JVD30" s="543"/>
      <c r="JVE30" s="543"/>
      <c r="JVF30" s="543"/>
      <c r="JVG30" s="543"/>
      <c r="JVH30" s="543"/>
      <c r="JVI30" s="543"/>
      <c r="JVJ30" s="543"/>
      <c r="JVK30" s="543"/>
      <c r="JVL30" s="543"/>
      <c r="JVM30" s="543"/>
      <c r="JVN30" s="543"/>
      <c r="JVO30" s="543"/>
      <c r="JVP30" s="543"/>
      <c r="JVQ30" s="543"/>
      <c r="JVR30" s="543"/>
      <c r="JVS30" s="543"/>
      <c r="JVT30" s="543"/>
      <c r="JVU30" s="543"/>
      <c r="JVV30" s="543"/>
      <c r="JVW30" s="543"/>
      <c r="JVX30" s="543"/>
      <c r="JVY30" s="543"/>
      <c r="JVZ30" s="543"/>
      <c r="JWA30" s="543"/>
      <c r="JWB30" s="543"/>
      <c r="JWC30" s="543"/>
      <c r="JWD30" s="543"/>
      <c r="JWE30" s="543"/>
      <c r="JWF30" s="543"/>
      <c r="JWG30" s="543"/>
      <c r="JWH30" s="543"/>
      <c r="JWI30" s="543"/>
      <c r="JWJ30" s="543"/>
      <c r="JWK30" s="543"/>
      <c r="JWL30" s="543"/>
      <c r="JWM30" s="543"/>
      <c r="JWN30" s="543"/>
      <c r="JWO30" s="543"/>
      <c r="JWP30" s="543"/>
      <c r="JWQ30" s="543"/>
      <c r="JWR30" s="543"/>
      <c r="JWS30" s="543"/>
      <c r="JWT30" s="543"/>
      <c r="JWU30" s="543"/>
      <c r="JWV30" s="543"/>
      <c r="JWW30" s="543"/>
      <c r="JWX30" s="543"/>
      <c r="JWY30" s="543"/>
      <c r="JWZ30" s="543"/>
      <c r="JXA30" s="543"/>
      <c r="JXB30" s="543"/>
      <c r="JXC30" s="543"/>
      <c r="JXD30" s="543"/>
      <c r="JXE30" s="543"/>
      <c r="JXF30" s="543"/>
      <c r="JXG30" s="543"/>
      <c r="JXH30" s="543"/>
      <c r="JXI30" s="543"/>
      <c r="JXJ30" s="543"/>
      <c r="JXK30" s="543"/>
      <c r="JXL30" s="543"/>
      <c r="JXM30" s="543"/>
      <c r="JXN30" s="543"/>
      <c r="JXO30" s="543"/>
      <c r="JXP30" s="543"/>
      <c r="JXQ30" s="543"/>
      <c r="JXR30" s="543"/>
      <c r="JXS30" s="543"/>
      <c r="JXT30" s="543"/>
      <c r="JXU30" s="543"/>
      <c r="JXV30" s="543"/>
      <c r="JXW30" s="543"/>
      <c r="JXX30" s="543"/>
      <c r="JXY30" s="543"/>
      <c r="JXZ30" s="543"/>
      <c r="JYA30" s="543"/>
      <c r="JYB30" s="543"/>
      <c r="JYC30" s="543"/>
      <c r="JYD30" s="543"/>
      <c r="JYE30" s="543"/>
      <c r="JYF30" s="543"/>
      <c r="JYG30" s="543"/>
      <c r="JYH30" s="543"/>
      <c r="JYI30" s="543"/>
      <c r="JYJ30" s="543"/>
      <c r="JYK30" s="543"/>
      <c r="JYL30" s="543"/>
      <c r="JYM30" s="543"/>
      <c r="JYN30" s="543"/>
      <c r="JYO30" s="543"/>
      <c r="JYP30" s="543"/>
      <c r="JYQ30" s="543"/>
      <c r="JYR30" s="543"/>
      <c r="JYS30" s="543"/>
      <c r="JYT30" s="543"/>
      <c r="JYU30" s="543"/>
      <c r="JYV30" s="543"/>
      <c r="JYW30" s="543"/>
      <c r="JYX30" s="543"/>
      <c r="JYY30" s="543"/>
      <c r="JYZ30" s="543"/>
      <c r="JZA30" s="543"/>
      <c r="JZB30" s="543"/>
      <c r="JZC30" s="543"/>
      <c r="JZD30" s="543"/>
      <c r="JZE30" s="543"/>
      <c r="JZF30" s="543"/>
      <c r="JZG30" s="543"/>
      <c r="JZH30" s="543"/>
      <c r="JZI30" s="543"/>
      <c r="JZJ30" s="543"/>
      <c r="JZK30" s="543"/>
      <c r="JZL30" s="543"/>
      <c r="JZM30" s="543"/>
      <c r="JZN30" s="543"/>
      <c r="JZO30" s="543"/>
      <c r="JZP30" s="543"/>
      <c r="JZQ30" s="543"/>
      <c r="JZR30" s="543"/>
      <c r="JZS30" s="543"/>
      <c r="JZT30" s="543"/>
      <c r="JZU30" s="543"/>
      <c r="JZV30" s="543"/>
      <c r="JZW30" s="543"/>
      <c r="JZX30" s="543"/>
      <c r="JZY30" s="543"/>
      <c r="JZZ30" s="543"/>
      <c r="KAA30" s="543"/>
      <c r="KAB30" s="543"/>
      <c r="KAC30" s="543"/>
      <c r="KAD30" s="543"/>
      <c r="KAE30" s="543"/>
      <c r="KAF30" s="543"/>
      <c r="KAG30" s="543"/>
      <c r="KAH30" s="543"/>
      <c r="KAI30" s="543"/>
      <c r="KAJ30" s="543"/>
      <c r="KAK30" s="543"/>
      <c r="KAL30" s="543"/>
      <c r="KAM30" s="543"/>
      <c r="KAN30" s="543"/>
      <c r="KAO30" s="543"/>
      <c r="KAP30" s="543"/>
      <c r="KAQ30" s="543"/>
      <c r="KAR30" s="543"/>
      <c r="KAS30" s="543"/>
      <c r="KAT30" s="543"/>
      <c r="KAU30" s="543"/>
      <c r="KAV30" s="543"/>
      <c r="KAW30" s="543"/>
      <c r="KAX30" s="543"/>
      <c r="KAY30" s="543"/>
      <c r="KAZ30" s="543"/>
      <c r="KBA30" s="543"/>
      <c r="KBB30" s="543"/>
      <c r="KBC30" s="543"/>
      <c r="KBD30" s="543"/>
      <c r="KBE30" s="543"/>
      <c r="KBF30" s="543"/>
      <c r="KBG30" s="543"/>
      <c r="KBH30" s="543"/>
      <c r="KBI30" s="543"/>
      <c r="KBJ30" s="543"/>
      <c r="KBK30" s="543"/>
      <c r="KBL30" s="543"/>
      <c r="KBM30" s="543"/>
      <c r="KBN30" s="543"/>
      <c r="KBO30" s="543"/>
      <c r="KBP30" s="543"/>
      <c r="KBQ30" s="543"/>
      <c r="KBR30" s="543"/>
      <c r="KBS30" s="543"/>
      <c r="KBT30" s="543"/>
      <c r="KBU30" s="543"/>
      <c r="KBV30" s="543"/>
      <c r="KBW30" s="543"/>
      <c r="KBX30" s="543"/>
      <c r="KBY30" s="543"/>
      <c r="KBZ30" s="543"/>
      <c r="KCA30" s="543"/>
      <c r="KCB30" s="543"/>
      <c r="KCC30" s="543"/>
      <c r="KCD30" s="543"/>
      <c r="KCE30" s="543"/>
      <c r="KCF30" s="543"/>
      <c r="KCG30" s="543"/>
      <c r="KCH30" s="543"/>
      <c r="KCI30" s="543"/>
      <c r="KCJ30" s="543"/>
      <c r="KCK30" s="543"/>
      <c r="KCL30" s="543"/>
      <c r="KCM30" s="543"/>
      <c r="KCN30" s="543"/>
      <c r="KCO30" s="543"/>
      <c r="KCP30" s="543"/>
      <c r="KCQ30" s="543"/>
      <c r="KCR30" s="543"/>
      <c r="KCS30" s="543"/>
      <c r="KCT30" s="543"/>
      <c r="KCU30" s="543"/>
      <c r="KCV30" s="543"/>
      <c r="KCW30" s="543"/>
      <c r="KCX30" s="543"/>
      <c r="KCY30" s="543"/>
      <c r="KCZ30" s="543"/>
      <c r="KDA30" s="543"/>
      <c r="KDB30" s="543"/>
      <c r="KDC30" s="543"/>
      <c r="KDD30" s="543"/>
      <c r="KDE30" s="543"/>
      <c r="KDF30" s="543"/>
      <c r="KDG30" s="543"/>
      <c r="KDH30" s="543"/>
      <c r="KDI30" s="543"/>
      <c r="KDJ30" s="543"/>
      <c r="KDK30" s="543"/>
      <c r="KDL30" s="543"/>
      <c r="KDM30" s="543"/>
      <c r="KDN30" s="543"/>
      <c r="KDO30" s="543"/>
      <c r="KDP30" s="543"/>
      <c r="KDQ30" s="543"/>
      <c r="KDR30" s="543"/>
      <c r="KDS30" s="543"/>
      <c r="KDT30" s="543"/>
      <c r="KDU30" s="543"/>
      <c r="KDV30" s="543"/>
      <c r="KDW30" s="543"/>
      <c r="KDX30" s="543"/>
      <c r="KDY30" s="543"/>
      <c r="KDZ30" s="543"/>
      <c r="KEA30" s="543"/>
      <c r="KEB30" s="543"/>
      <c r="KEC30" s="543"/>
      <c r="KED30" s="543"/>
      <c r="KEE30" s="543"/>
      <c r="KEF30" s="543"/>
      <c r="KEG30" s="543"/>
      <c r="KEH30" s="543"/>
      <c r="KEI30" s="543"/>
      <c r="KEJ30" s="543"/>
      <c r="KEK30" s="543"/>
      <c r="KEL30" s="543"/>
      <c r="KEM30" s="543"/>
      <c r="KEN30" s="543"/>
      <c r="KEO30" s="543"/>
      <c r="KEP30" s="543"/>
      <c r="KEQ30" s="543"/>
      <c r="KER30" s="543"/>
      <c r="KES30" s="543"/>
      <c r="KET30" s="543"/>
      <c r="KEU30" s="543"/>
      <c r="KEV30" s="543"/>
      <c r="KEW30" s="543"/>
      <c r="KEX30" s="543"/>
      <c r="KEY30" s="543"/>
      <c r="KEZ30" s="543"/>
      <c r="KFA30" s="543"/>
      <c r="KFB30" s="543"/>
      <c r="KFC30" s="543"/>
      <c r="KFD30" s="543"/>
      <c r="KFE30" s="543"/>
      <c r="KFF30" s="543"/>
      <c r="KFG30" s="543"/>
      <c r="KFH30" s="543"/>
      <c r="KFI30" s="543"/>
      <c r="KFJ30" s="543"/>
      <c r="KFK30" s="543"/>
      <c r="KFL30" s="543"/>
      <c r="KFM30" s="543"/>
      <c r="KFN30" s="543"/>
      <c r="KFO30" s="543"/>
      <c r="KFP30" s="543"/>
      <c r="KFQ30" s="543"/>
      <c r="KFR30" s="543"/>
      <c r="KFS30" s="543"/>
      <c r="KFT30" s="543"/>
      <c r="KFU30" s="543"/>
      <c r="KFV30" s="543"/>
      <c r="KFW30" s="543"/>
      <c r="KFX30" s="543"/>
      <c r="KFY30" s="543"/>
      <c r="KFZ30" s="543"/>
      <c r="KGA30" s="543"/>
      <c r="KGB30" s="543"/>
      <c r="KGC30" s="543"/>
      <c r="KGD30" s="543"/>
      <c r="KGE30" s="543"/>
      <c r="KGF30" s="543"/>
      <c r="KGG30" s="543"/>
      <c r="KGH30" s="543"/>
      <c r="KGI30" s="543"/>
      <c r="KGJ30" s="543"/>
      <c r="KGK30" s="543"/>
      <c r="KGL30" s="543"/>
      <c r="KGM30" s="543"/>
      <c r="KGN30" s="543"/>
      <c r="KGO30" s="543"/>
      <c r="KGP30" s="543"/>
      <c r="KGQ30" s="543"/>
      <c r="KGR30" s="543"/>
      <c r="KGS30" s="543"/>
      <c r="KGT30" s="543"/>
      <c r="KGU30" s="543"/>
      <c r="KGV30" s="543"/>
      <c r="KGW30" s="543"/>
      <c r="KGX30" s="543"/>
      <c r="KGY30" s="543"/>
      <c r="KGZ30" s="543"/>
      <c r="KHA30" s="543"/>
      <c r="KHB30" s="543"/>
      <c r="KHC30" s="543"/>
      <c r="KHD30" s="543"/>
      <c r="KHE30" s="543"/>
      <c r="KHF30" s="543"/>
      <c r="KHG30" s="543"/>
      <c r="KHH30" s="543"/>
      <c r="KHI30" s="543"/>
      <c r="KHJ30" s="543"/>
      <c r="KHK30" s="543"/>
      <c r="KHL30" s="543"/>
      <c r="KHM30" s="543"/>
      <c r="KHN30" s="543"/>
      <c r="KHO30" s="543"/>
      <c r="KHP30" s="543"/>
      <c r="KHQ30" s="543"/>
      <c r="KHR30" s="543"/>
      <c r="KHS30" s="543"/>
      <c r="KHT30" s="543"/>
      <c r="KHU30" s="543"/>
      <c r="KHV30" s="543"/>
      <c r="KHW30" s="543"/>
      <c r="KHX30" s="543"/>
      <c r="KHY30" s="543"/>
      <c r="KHZ30" s="543"/>
      <c r="KIA30" s="543"/>
      <c r="KIB30" s="543"/>
      <c r="KIC30" s="543"/>
      <c r="KID30" s="543"/>
      <c r="KIE30" s="543"/>
      <c r="KIF30" s="543"/>
      <c r="KIG30" s="543"/>
      <c r="KIH30" s="543"/>
      <c r="KII30" s="543"/>
      <c r="KIJ30" s="543"/>
      <c r="KIK30" s="543"/>
      <c r="KIL30" s="543"/>
      <c r="KIM30" s="543"/>
      <c r="KIN30" s="543"/>
      <c r="KIO30" s="543"/>
      <c r="KIP30" s="543"/>
      <c r="KIQ30" s="543"/>
      <c r="KIR30" s="543"/>
      <c r="KIS30" s="543"/>
      <c r="KIT30" s="543"/>
      <c r="KIU30" s="543"/>
      <c r="KIV30" s="543"/>
      <c r="KIW30" s="543"/>
      <c r="KIX30" s="543"/>
      <c r="KIY30" s="543"/>
      <c r="KIZ30" s="543"/>
      <c r="KJA30" s="543"/>
      <c r="KJB30" s="543"/>
      <c r="KJC30" s="543"/>
      <c r="KJD30" s="543"/>
      <c r="KJE30" s="543"/>
      <c r="KJF30" s="543"/>
      <c r="KJG30" s="543"/>
      <c r="KJH30" s="543"/>
      <c r="KJI30" s="543"/>
      <c r="KJJ30" s="543"/>
      <c r="KJK30" s="543"/>
      <c r="KJL30" s="543"/>
      <c r="KJM30" s="543"/>
      <c r="KJN30" s="543"/>
      <c r="KJO30" s="543"/>
      <c r="KJP30" s="543"/>
      <c r="KJQ30" s="543"/>
      <c r="KJR30" s="543"/>
      <c r="KJS30" s="543"/>
      <c r="KJT30" s="543"/>
      <c r="KJU30" s="543"/>
      <c r="KJV30" s="543"/>
      <c r="KJW30" s="543"/>
      <c r="KJX30" s="543"/>
      <c r="KJY30" s="543"/>
      <c r="KJZ30" s="543"/>
      <c r="KKA30" s="543"/>
      <c r="KKB30" s="543"/>
      <c r="KKC30" s="543"/>
      <c r="KKD30" s="543"/>
      <c r="KKE30" s="543"/>
      <c r="KKF30" s="543"/>
      <c r="KKG30" s="543"/>
      <c r="KKH30" s="543"/>
      <c r="KKI30" s="543"/>
      <c r="KKJ30" s="543"/>
      <c r="KKK30" s="543"/>
      <c r="KKL30" s="543"/>
      <c r="KKM30" s="543"/>
      <c r="KKN30" s="543"/>
      <c r="KKO30" s="543"/>
      <c r="KKP30" s="543"/>
      <c r="KKQ30" s="543"/>
      <c r="KKR30" s="543"/>
      <c r="KKS30" s="543"/>
      <c r="KKT30" s="543"/>
      <c r="KKU30" s="543"/>
      <c r="KKV30" s="543"/>
      <c r="KKW30" s="543"/>
      <c r="KKX30" s="543"/>
      <c r="KKY30" s="543"/>
      <c r="KKZ30" s="543"/>
      <c r="KLA30" s="543"/>
      <c r="KLB30" s="543"/>
      <c r="KLC30" s="543"/>
      <c r="KLD30" s="543"/>
      <c r="KLE30" s="543"/>
      <c r="KLF30" s="543"/>
      <c r="KLG30" s="543"/>
      <c r="KLH30" s="543"/>
      <c r="KLI30" s="543"/>
      <c r="KLJ30" s="543"/>
      <c r="KLK30" s="543"/>
      <c r="KLL30" s="543"/>
      <c r="KLM30" s="543"/>
      <c r="KLN30" s="543"/>
      <c r="KLO30" s="543"/>
      <c r="KLP30" s="543"/>
      <c r="KLQ30" s="543"/>
      <c r="KLR30" s="543"/>
      <c r="KLS30" s="543"/>
      <c r="KLT30" s="543"/>
      <c r="KLU30" s="543"/>
      <c r="KLV30" s="543"/>
      <c r="KLW30" s="543"/>
      <c r="KLX30" s="543"/>
      <c r="KLY30" s="543"/>
      <c r="KLZ30" s="543"/>
      <c r="KMA30" s="543"/>
      <c r="KMB30" s="543"/>
      <c r="KMC30" s="543"/>
      <c r="KMD30" s="543"/>
      <c r="KME30" s="543"/>
      <c r="KMF30" s="543"/>
      <c r="KMG30" s="543"/>
      <c r="KMH30" s="543"/>
      <c r="KMI30" s="543"/>
      <c r="KMJ30" s="543"/>
      <c r="KMK30" s="543"/>
      <c r="KML30" s="543"/>
      <c r="KMM30" s="543"/>
      <c r="KMN30" s="543"/>
      <c r="KMO30" s="543"/>
      <c r="KMP30" s="543"/>
      <c r="KMQ30" s="543"/>
      <c r="KMR30" s="543"/>
      <c r="KMS30" s="543"/>
      <c r="KMT30" s="543"/>
      <c r="KMU30" s="543"/>
      <c r="KMV30" s="543"/>
      <c r="KMW30" s="543"/>
      <c r="KMX30" s="543"/>
      <c r="KMY30" s="543"/>
      <c r="KMZ30" s="543"/>
      <c r="KNA30" s="543"/>
      <c r="KNB30" s="543"/>
      <c r="KNC30" s="543"/>
      <c r="KND30" s="543"/>
      <c r="KNE30" s="543"/>
      <c r="KNF30" s="543"/>
      <c r="KNG30" s="543"/>
      <c r="KNH30" s="543"/>
      <c r="KNI30" s="543"/>
      <c r="KNJ30" s="543"/>
      <c r="KNK30" s="543"/>
      <c r="KNL30" s="543"/>
      <c r="KNM30" s="543"/>
      <c r="KNN30" s="543"/>
      <c r="KNO30" s="543"/>
      <c r="KNP30" s="543"/>
      <c r="KNQ30" s="543"/>
      <c r="KNR30" s="543"/>
      <c r="KNS30" s="543"/>
      <c r="KNT30" s="543"/>
      <c r="KNU30" s="543"/>
      <c r="KNV30" s="543"/>
      <c r="KNW30" s="543"/>
      <c r="KNX30" s="543"/>
      <c r="KNY30" s="543"/>
      <c r="KNZ30" s="543"/>
      <c r="KOA30" s="543"/>
      <c r="KOB30" s="543"/>
      <c r="KOC30" s="543"/>
      <c r="KOD30" s="543"/>
      <c r="KOE30" s="543"/>
      <c r="KOF30" s="543"/>
      <c r="KOG30" s="543"/>
      <c r="KOH30" s="543"/>
      <c r="KOI30" s="543"/>
      <c r="KOJ30" s="543"/>
      <c r="KOK30" s="543"/>
      <c r="KOL30" s="543"/>
      <c r="KOM30" s="543"/>
      <c r="KON30" s="543"/>
      <c r="KOO30" s="543"/>
      <c r="KOP30" s="543"/>
      <c r="KOQ30" s="543"/>
      <c r="KOR30" s="543"/>
      <c r="KOS30" s="543"/>
      <c r="KOT30" s="543"/>
      <c r="KOU30" s="543"/>
      <c r="KOV30" s="543"/>
      <c r="KOW30" s="543"/>
      <c r="KOX30" s="543"/>
      <c r="KOY30" s="543"/>
      <c r="KOZ30" s="543"/>
      <c r="KPA30" s="543"/>
      <c r="KPB30" s="543"/>
      <c r="KPC30" s="543"/>
      <c r="KPD30" s="543"/>
      <c r="KPE30" s="543"/>
      <c r="KPF30" s="543"/>
      <c r="KPG30" s="543"/>
      <c r="KPH30" s="543"/>
      <c r="KPI30" s="543"/>
      <c r="KPJ30" s="543"/>
      <c r="KPK30" s="543"/>
      <c r="KPL30" s="543"/>
      <c r="KPM30" s="543"/>
      <c r="KPN30" s="543"/>
      <c r="KPO30" s="543"/>
      <c r="KPP30" s="543"/>
      <c r="KPQ30" s="543"/>
      <c r="KPR30" s="543"/>
      <c r="KPS30" s="543"/>
      <c r="KPT30" s="543"/>
      <c r="KPU30" s="543"/>
      <c r="KPV30" s="543"/>
      <c r="KPW30" s="543"/>
      <c r="KPX30" s="543"/>
      <c r="KPY30" s="543"/>
      <c r="KPZ30" s="543"/>
      <c r="KQA30" s="543"/>
      <c r="KQB30" s="543"/>
      <c r="KQC30" s="543"/>
      <c r="KQD30" s="543"/>
      <c r="KQE30" s="543"/>
      <c r="KQF30" s="543"/>
      <c r="KQG30" s="543"/>
      <c r="KQH30" s="543"/>
      <c r="KQI30" s="543"/>
      <c r="KQJ30" s="543"/>
      <c r="KQK30" s="543"/>
      <c r="KQL30" s="543"/>
      <c r="KQM30" s="543"/>
      <c r="KQN30" s="543"/>
      <c r="KQO30" s="543"/>
      <c r="KQP30" s="543"/>
      <c r="KQQ30" s="543"/>
      <c r="KQR30" s="543"/>
      <c r="KQS30" s="543"/>
      <c r="KQT30" s="543"/>
      <c r="KQU30" s="543"/>
      <c r="KQV30" s="543"/>
      <c r="KQW30" s="543"/>
      <c r="KQX30" s="543"/>
      <c r="KQY30" s="543"/>
      <c r="KQZ30" s="543"/>
      <c r="KRA30" s="543"/>
      <c r="KRB30" s="543"/>
      <c r="KRC30" s="543"/>
      <c r="KRD30" s="543"/>
      <c r="KRE30" s="543"/>
      <c r="KRF30" s="543"/>
      <c r="KRG30" s="543"/>
      <c r="KRH30" s="543"/>
      <c r="KRI30" s="543"/>
      <c r="KRJ30" s="543"/>
      <c r="KRK30" s="543"/>
      <c r="KRL30" s="543"/>
      <c r="KRM30" s="543"/>
      <c r="KRN30" s="543"/>
      <c r="KRO30" s="543"/>
      <c r="KRP30" s="543"/>
      <c r="KRQ30" s="543"/>
      <c r="KRR30" s="543"/>
      <c r="KRS30" s="543"/>
      <c r="KRT30" s="543"/>
      <c r="KRU30" s="543"/>
      <c r="KRV30" s="543"/>
      <c r="KRW30" s="543"/>
      <c r="KRX30" s="543"/>
      <c r="KRY30" s="543"/>
      <c r="KRZ30" s="543"/>
      <c r="KSA30" s="543"/>
      <c r="KSB30" s="543"/>
      <c r="KSC30" s="543"/>
      <c r="KSD30" s="543"/>
      <c r="KSE30" s="543"/>
      <c r="KSF30" s="543"/>
      <c r="KSG30" s="543"/>
      <c r="KSH30" s="543"/>
      <c r="KSI30" s="543"/>
      <c r="KSJ30" s="543"/>
      <c r="KSK30" s="543"/>
      <c r="KSL30" s="543"/>
      <c r="KSM30" s="543"/>
      <c r="KSN30" s="543"/>
      <c r="KSO30" s="543"/>
      <c r="KSP30" s="543"/>
      <c r="KSQ30" s="543"/>
      <c r="KSR30" s="543"/>
      <c r="KSS30" s="543"/>
      <c r="KST30" s="543"/>
      <c r="KSU30" s="543"/>
      <c r="KSV30" s="543"/>
      <c r="KSW30" s="543"/>
      <c r="KSX30" s="543"/>
      <c r="KSY30" s="543"/>
      <c r="KSZ30" s="543"/>
      <c r="KTA30" s="543"/>
      <c r="KTB30" s="543"/>
      <c r="KTC30" s="543"/>
      <c r="KTD30" s="543"/>
      <c r="KTE30" s="543"/>
      <c r="KTF30" s="543"/>
      <c r="KTG30" s="543"/>
      <c r="KTH30" s="543"/>
      <c r="KTI30" s="543"/>
      <c r="KTJ30" s="543"/>
      <c r="KTK30" s="543"/>
      <c r="KTL30" s="543"/>
      <c r="KTM30" s="543"/>
      <c r="KTN30" s="543"/>
      <c r="KTO30" s="543"/>
      <c r="KTP30" s="543"/>
      <c r="KTQ30" s="543"/>
      <c r="KTR30" s="543"/>
      <c r="KTS30" s="543"/>
      <c r="KTT30" s="543"/>
      <c r="KTU30" s="543"/>
      <c r="KTV30" s="543"/>
      <c r="KTW30" s="543"/>
      <c r="KTX30" s="543"/>
      <c r="KTY30" s="543"/>
      <c r="KTZ30" s="543"/>
      <c r="KUA30" s="543"/>
      <c r="KUB30" s="543"/>
      <c r="KUC30" s="543"/>
      <c r="KUD30" s="543"/>
      <c r="KUE30" s="543"/>
      <c r="KUF30" s="543"/>
      <c r="KUG30" s="543"/>
      <c r="KUH30" s="543"/>
      <c r="KUI30" s="543"/>
      <c r="KUJ30" s="543"/>
      <c r="KUK30" s="543"/>
      <c r="KUL30" s="543"/>
      <c r="KUM30" s="543"/>
      <c r="KUN30" s="543"/>
      <c r="KUO30" s="543"/>
      <c r="KUP30" s="543"/>
      <c r="KUQ30" s="543"/>
      <c r="KUR30" s="543"/>
      <c r="KUS30" s="543"/>
      <c r="KUT30" s="543"/>
      <c r="KUU30" s="543"/>
      <c r="KUV30" s="543"/>
      <c r="KUW30" s="543"/>
      <c r="KUX30" s="543"/>
      <c r="KUY30" s="543"/>
      <c r="KUZ30" s="543"/>
      <c r="KVA30" s="543"/>
      <c r="KVB30" s="543"/>
      <c r="KVC30" s="543"/>
      <c r="KVD30" s="543"/>
      <c r="KVE30" s="543"/>
      <c r="KVF30" s="543"/>
      <c r="KVG30" s="543"/>
      <c r="KVH30" s="543"/>
      <c r="KVI30" s="543"/>
      <c r="KVJ30" s="543"/>
      <c r="KVK30" s="543"/>
      <c r="KVL30" s="543"/>
      <c r="KVM30" s="543"/>
      <c r="KVN30" s="543"/>
      <c r="KVO30" s="543"/>
      <c r="KVP30" s="543"/>
      <c r="KVQ30" s="543"/>
      <c r="KVR30" s="543"/>
      <c r="KVS30" s="543"/>
      <c r="KVT30" s="543"/>
      <c r="KVU30" s="543"/>
      <c r="KVV30" s="543"/>
      <c r="KVW30" s="543"/>
      <c r="KVX30" s="543"/>
      <c r="KVY30" s="543"/>
      <c r="KVZ30" s="543"/>
      <c r="KWA30" s="543"/>
      <c r="KWB30" s="543"/>
      <c r="KWC30" s="543"/>
      <c r="KWD30" s="543"/>
      <c r="KWE30" s="543"/>
      <c r="KWF30" s="543"/>
      <c r="KWG30" s="543"/>
      <c r="KWH30" s="543"/>
      <c r="KWI30" s="543"/>
      <c r="KWJ30" s="543"/>
      <c r="KWK30" s="543"/>
      <c r="KWL30" s="543"/>
      <c r="KWM30" s="543"/>
      <c r="KWN30" s="543"/>
      <c r="KWO30" s="543"/>
      <c r="KWP30" s="543"/>
      <c r="KWQ30" s="543"/>
      <c r="KWR30" s="543"/>
      <c r="KWS30" s="543"/>
      <c r="KWT30" s="543"/>
      <c r="KWU30" s="543"/>
      <c r="KWV30" s="543"/>
      <c r="KWW30" s="543"/>
      <c r="KWX30" s="543"/>
      <c r="KWY30" s="543"/>
      <c r="KWZ30" s="543"/>
      <c r="KXA30" s="543"/>
      <c r="KXB30" s="543"/>
      <c r="KXC30" s="543"/>
      <c r="KXD30" s="543"/>
      <c r="KXE30" s="543"/>
      <c r="KXF30" s="543"/>
      <c r="KXG30" s="543"/>
      <c r="KXH30" s="543"/>
      <c r="KXI30" s="543"/>
      <c r="KXJ30" s="543"/>
      <c r="KXK30" s="543"/>
      <c r="KXL30" s="543"/>
      <c r="KXM30" s="543"/>
      <c r="KXN30" s="543"/>
      <c r="KXO30" s="543"/>
      <c r="KXP30" s="543"/>
      <c r="KXQ30" s="543"/>
      <c r="KXR30" s="543"/>
      <c r="KXS30" s="543"/>
      <c r="KXT30" s="543"/>
      <c r="KXU30" s="543"/>
      <c r="KXV30" s="543"/>
      <c r="KXW30" s="543"/>
      <c r="KXX30" s="543"/>
      <c r="KXY30" s="543"/>
      <c r="KXZ30" s="543"/>
      <c r="KYA30" s="543"/>
      <c r="KYB30" s="543"/>
      <c r="KYC30" s="543"/>
      <c r="KYD30" s="543"/>
      <c r="KYE30" s="543"/>
      <c r="KYF30" s="543"/>
      <c r="KYG30" s="543"/>
      <c r="KYH30" s="543"/>
      <c r="KYI30" s="543"/>
      <c r="KYJ30" s="543"/>
      <c r="KYK30" s="543"/>
      <c r="KYL30" s="543"/>
      <c r="KYM30" s="543"/>
      <c r="KYN30" s="543"/>
      <c r="KYO30" s="543"/>
      <c r="KYP30" s="543"/>
      <c r="KYQ30" s="543"/>
      <c r="KYR30" s="543"/>
      <c r="KYS30" s="543"/>
      <c r="KYT30" s="543"/>
      <c r="KYU30" s="543"/>
      <c r="KYV30" s="543"/>
      <c r="KYW30" s="543"/>
      <c r="KYX30" s="543"/>
      <c r="KYY30" s="543"/>
      <c r="KYZ30" s="543"/>
      <c r="KZA30" s="543"/>
      <c r="KZB30" s="543"/>
      <c r="KZC30" s="543"/>
      <c r="KZD30" s="543"/>
      <c r="KZE30" s="543"/>
      <c r="KZF30" s="543"/>
      <c r="KZG30" s="543"/>
      <c r="KZH30" s="543"/>
      <c r="KZI30" s="543"/>
      <c r="KZJ30" s="543"/>
      <c r="KZK30" s="543"/>
      <c r="KZL30" s="543"/>
      <c r="KZM30" s="543"/>
      <c r="KZN30" s="543"/>
      <c r="KZO30" s="543"/>
      <c r="KZP30" s="543"/>
      <c r="KZQ30" s="543"/>
      <c r="KZR30" s="543"/>
      <c r="KZS30" s="543"/>
      <c r="KZT30" s="543"/>
      <c r="KZU30" s="543"/>
      <c r="KZV30" s="543"/>
      <c r="KZW30" s="543"/>
      <c r="KZX30" s="543"/>
      <c r="KZY30" s="543"/>
      <c r="KZZ30" s="543"/>
      <c r="LAA30" s="543"/>
      <c r="LAB30" s="543"/>
      <c r="LAC30" s="543"/>
      <c r="LAD30" s="543"/>
      <c r="LAE30" s="543"/>
      <c r="LAF30" s="543"/>
      <c r="LAG30" s="543"/>
      <c r="LAH30" s="543"/>
      <c r="LAI30" s="543"/>
      <c r="LAJ30" s="543"/>
      <c r="LAK30" s="543"/>
      <c r="LAL30" s="543"/>
      <c r="LAM30" s="543"/>
      <c r="LAN30" s="543"/>
      <c r="LAO30" s="543"/>
      <c r="LAP30" s="543"/>
      <c r="LAQ30" s="543"/>
      <c r="LAR30" s="543"/>
      <c r="LAS30" s="543"/>
      <c r="LAT30" s="543"/>
      <c r="LAU30" s="543"/>
      <c r="LAV30" s="543"/>
      <c r="LAW30" s="543"/>
      <c r="LAX30" s="543"/>
      <c r="LAY30" s="543"/>
      <c r="LAZ30" s="543"/>
      <c r="LBA30" s="543"/>
      <c r="LBB30" s="543"/>
      <c r="LBC30" s="543"/>
      <c r="LBD30" s="543"/>
      <c r="LBE30" s="543"/>
      <c r="LBF30" s="543"/>
      <c r="LBG30" s="543"/>
      <c r="LBH30" s="543"/>
      <c r="LBI30" s="543"/>
      <c r="LBJ30" s="543"/>
      <c r="LBK30" s="543"/>
      <c r="LBL30" s="543"/>
      <c r="LBM30" s="543"/>
      <c r="LBN30" s="543"/>
      <c r="LBO30" s="543"/>
      <c r="LBP30" s="543"/>
      <c r="LBQ30" s="543"/>
      <c r="LBR30" s="543"/>
      <c r="LBS30" s="543"/>
      <c r="LBT30" s="543"/>
      <c r="LBU30" s="543"/>
      <c r="LBV30" s="543"/>
      <c r="LBW30" s="543"/>
      <c r="LBX30" s="543"/>
      <c r="LBY30" s="543"/>
      <c r="LBZ30" s="543"/>
      <c r="LCA30" s="543"/>
      <c r="LCB30" s="543"/>
      <c r="LCC30" s="543"/>
      <c r="LCD30" s="543"/>
      <c r="LCE30" s="543"/>
      <c r="LCF30" s="543"/>
      <c r="LCG30" s="543"/>
      <c r="LCH30" s="543"/>
      <c r="LCI30" s="543"/>
      <c r="LCJ30" s="543"/>
      <c r="LCK30" s="543"/>
      <c r="LCL30" s="543"/>
      <c r="LCM30" s="543"/>
      <c r="LCN30" s="543"/>
      <c r="LCO30" s="543"/>
      <c r="LCP30" s="543"/>
      <c r="LCQ30" s="543"/>
      <c r="LCR30" s="543"/>
      <c r="LCS30" s="543"/>
      <c r="LCT30" s="543"/>
      <c r="LCU30" s="543"/>
      <c r="LCV30" s="543"/>
      <c r="LCW30" s="543"/>
      <c r="LCX30" s="543"/>
      <c r="LCY30" s="543"/>
      <c r="LCZ30" s="543"/>
      <c r="LDA30" s="543"/>
      <c r="LDB30" s="543"/>
      <c r="LDC30" s="543"/>
      <c r="LDD30" s="543"/>
      <c r="LDE30" s="543"/>
      <c r="LDF30" s="543"/>
      <c r="LDG30" s="543"/>
      <c r="LDH30" s="543"/>
      <c r="LDI30" s="543"/>
      <c r="LDJ30" s="543"/>
      <c r="LDK30" s="543"/>
      <c r="LDL30" s="543"/>
      <c r="LDM30" s="543"/>
      <c r="LDN30" s="543"/>
      <c r="LDO30" s="543"/>
      <c r="LDP30" s="543"/>
      <c r="LDQ30" s="543"/>
      <c r="LDR30" s="543"/>
      <c r="LDS30" s="543"/>
      <c r="LDT30" s="543"/>
      <c r="LDU30" s="543"/>
      <c r="LDV30" s="543"/>
      <c r="LDW30" s="543"/>
      <c r="LDX30" s="543"/>
      <c r="LDY30" s="543"/>
      <c r="LDZ30" s="543"/>
      <c r="LEA30" s="543"/>
      <c r="LEB30" s="543"/>
      <c r="LEC30" s="543"/>
      <c r="LED30" s="543"/>
      <c r="LEE30" s="543"/>
      <c r="LEF30" s="543"/>
      <c r="LEG30" s="543"/>
      <c r="LEH30" s="543"/>
      <c r="LEI30" s="543"/>
      <c r="LEJ30" s="543"/>
      <c r="LEK30" s="543"/>
      <c r="LEL30" s="543"/>
      <c r="LEM30" s="543"/>
      <c r="LEN30" s="543"/>
      <c r="LEO30" s="543"/>
      <c r="LEP30" s="543"/>
      <c r="LEQ30" s="543"/>
      <c r="LER30" s="543"/>
      <c r="LES30" s="543"/>
      <c r="LET30" s="543"/>
      <c r="LEU30" s="543"/>
      <c r="LEV30" s="543"/>
      <c r="LEW30" s="543"/>
      <c r="LEX30" s="543"/>
      <c r="LEY30" s="543"/>
      <c r="LEZ30" s="543"/>
      <c r="LFA30" s="543"/>
      <c r="LFB30" s="543"/>
      <c r="LFC30" s="543"/>
      <c r="LFD30" s="543"/>
      <c r="LFE30" s="543"/>
      <c r="LFF30" s="543"/>
      <c r="LFG30" s="543"/>
      <c r="LFH30" s="543"/>
      <c r="LFI30" s="543"/>
      <c r="LFJ30" s="543"/>
      <c r="LFK30" s="543"/>
      <c r="LFL30" s="543"/>
      <c r="LFM30" s="543"/>
      <c r="LFN30" s="543"/>
      <c r="LFO30" s="543"/>
      <c r="LFP30" s="543"/>
      <c r="LFQ30" s="543"/>
      <c r="LFR30" s="543"/>
      <c r="LFS30" s="543"/>
      <c r="LFT30" s="543"/>
      <c r="LFU30" s="543"/>
      <c r="LFV30" s="543"/>
      <c r="LFW30" s="543"/>
      <c r="LFX30" s="543"/>
      <c r="LFY30" s="543"/>
      <c r="LFZ30" s="543"/>
      <c r="LGA30" s="543"/>
      <c r="LGB30" s="543"/>
      <c r="LGC30" s="543"/>
      <c r="LGD30" s="543"/>
      <c r="LGE30" s="543"/>
      <c r="LGF30" s="543"/>
      <c r="LGG30" s="543"/>
      <c r="LGH30" s="543"/>
      <c r="LGI30" s="543"/>
      <c r="LGJ30" s="543"/>
      <c r="LGK30" s="543"/>
      <c r="LGL30" s="543"/>
      <c r="LGM30" s="543"/>
      <c r="LGN30" s="543"/>
      <c r="LGO30" s="543"/>
      <c r="LGP30" s="543"/>
      <c r="LGQ30" s="543"/>
      <c r="LGR30" s="543"/>
      <c r="LGS30" s="543"/>
      <c r="LGT30" s="543"/>
      <c r="LGU30" s="543"/>
      <c r="LGV30" s="543"/>
      <c r="LGW30" s="543"/>
      <c r="LGX30" s="543"/>
      <c r="LGY30" s="543"/>
      <c r="LGZ30" s="543"/>
      <c r="LHA30" s="543"/>
      <c r="LHB30" s="543"/>
      <c r="LHC30" s="543"/>
      <c r="LHD30" s="543"/>
      <c r="LHE30" s="543"/>
      <c r="LHF30" s="543"/>
      <c r="LHG30" s="543"/>
      <c r="LHH30" s="543"/>
      <c r="LHI30" s="543"/>
      <c r="LHJ30" s="543"/>
      <c r="LHK30" s="543"/>
      <c r="LHL30" s="543"/>
      <c r="LHM30" s="543"/>
      <c r="LHN30" s="543"/>
      <c r="LHO30" s="543"/>
      <c r="LHP30" s="543"/>
      <c r="LHQ30" s="543"/>
      <c r="LHR30" s="543"/>
      <c r="LHS30" s="543"/>
      <c r="LHT30" s="543"/>
      <c r="LHU30" s="543"/>
      <c r="LHV30" s="543"/>
      <c r="LHW30" s="543"/>
      <c r="LHX30" s="543"/>
      <c r="LHY30" s="543"/>
      <c r="LHZ30" s="543"/>
      <c r="LIA30" s="543"/>
      <c r="LIB30" s="543"/>
      <c r="LIC30" s="543"/>
      <c r="LID30" s="543"/>
      <c r="LIE30" s="543"/>
      <c r="LIF30" s="543"/>
      <c r="LIG30" s="543"/>
      <c r="LIH30" s="543"/>
      <c r="LII30" s="543"/>
      <c r="LIJ30" s="543"/>
      <c r="LIK30" s="543"/>
      <c r="LIL30" s="543"/>
      <c r="LIM30" s="543"/>
      <c r="LIN30" s="543"/>
      <c r="LIO30" s="543"/>
      <c r="LIP30" s="543"/>
      <c r="LIQ30" s="543"/>
      <c r="LIR30" s="543"/>
      <c r="LIS30" s="543"/>
      <c r="LIT30" s="543"/>
      <c r="LIU30" s="543"/>
      <c r="LIV30" s="543"/>
      <c r="LIW30" s="543"/>
      <c r="LIX30" s="543"/>
      <c r="LIY30" s="543"/>
      <c r="LIZ30" s="543"/>
      <c r="LJA30" s="543"/>
      <c r="LJB30" s="543"/>
      <c r="LJC30" s="543"/>
      <c r="LJD30" s="543"/>
      <c r="LJE30" s="543"/>
      <c r="LJF30" s="543"/>
      <c r="LJG30" s="543"/>
      <c r="LJH30" s="543"/>
      <c r="LJI30" s="543"/>
      <c r="LJJ30" s="543"/>
      <c r="LJK30" s="543"/>
      <c r="LJL30" s="543"/>
      <c r="LJM30" s="543"/>
      <c r="LJN30" s="543"/>
      <c r="LJO30" s="543"/>
      <c r="LJP30" s="543"/>
      <c r="LJQ30" s="543"/>
      <c r="LJR30" s="543"/>
      <c r="LJS30" s="543"/>
      <c r="LJT30" s="543"/>
      <c r="LJU30" s="543"/>
      <c r="LJV30" s="543"/>
      <c r="LJW30" s="543"/>
      <c r="LJX30" s="543"/>
      <c r="LJY30" s="543"/>
      <c r="LJZ30" s="543"/>
      <c r="LKA30" s="543"/>
      <c r="LKB30" s="543"/>
      <c r="LKC30" s="543"/>
      <c r="LKD30" s="543"/>
      <c r="LKE30" s="543"/>
      <c r="LKF30" s="543"/>
      <c r="LKG30" s="543"/>
      <c r="LKH30" s="543"/>
      <c r="LKI30" s="543"/>
      <c r="LKJ30" s="543"/>
      <c r="LKK30" s="543"/>
      <c r="LKL30" s="543"/>
      <c r="LKM30" s="543"/>
      <c r="LKN30" s="543"/>
      <c r="LKO30" s="543"/>
      <c r="LKP30" s="543"/>
      <c r="LKQ30" s="543"/>
      <c r="LKR30" s="543"/>
      <c r="LKS30" s="543"/>
      <c r="LKT30" s="543"/>
      <c r="LKU30" s="543"/>
      <c r="LKV30" s="543"/>
      <c r="LKW30" s="543"/>
      <c r="LKX30" s="543"/>
      <c r="LKY30" s="543"/>
      <c r="LKZ30" s="543"/>
      <c r="LLA30" s="543"/>
      <c r="LLB30" s="543"/>
      <c r="LLC30" s="543"/>
      <c r="LLD30" s="543"/>
      <c r="LLE30" s="543"/>
      <c r="LLF30" s="543"/>
      <c r="LLG30" s="543"/>
      <c r="LLH30" s="543"/>
      <c r="LLI30" s="543"/>
      <c r="LLJ30" s="543"/>
      <c r="LLK30" s="543"/>
      <c r="LLL30" s="543"/>
      <c r="LLM30" s="543"/>
      <c r="LLN30" s="543"/>
      <c r="LLO30" s="543"/>
      <c r="LLP30" s="543"/>
      <c r="LLQ30" s="543"/>
      <c r="LLR30" s="543"/>
      <c r="LLS30" s="543"/>
      <c r="LLT30" s="543"/>
      <c r="LLU30" s="543"/>
      <c r="LLV30" s="543"/>
      <c r="LLW30" s="543"/>
      <c r="LLX30" s="543"/>
      <c r="LLY30" s="543"/>
      <c r="LLZ30" s="543"/>
      <c r="LMA30" s="543"/>
      <c r="LMB30" s="543"/>
      <c r="LMC30" s="543"/>
      <c r="LMD30" s="543"/>
      <c r="LME30" s="543"/>
      <c r="LMF30" s="543"/>
      <c r="LMG30" s="543"/>
      <c r="LMH30" s="543"/>
      <c r="LMI30" s="543"/>
      <c r="LMJ30" s="543"/>
      <c r="LMK30" s="543"/>
      <c r="LML30" s="543"/>
      <c r="LMM30" s="543"/>
      <c r="LMN30" s="543"/>
      <c r="LMO30" s="543"/>
      <c r="LMP30" s="543"/>
      <c r="LMQ30" s="543"/>
      <c r="LMR30" s="543"/>
      <c r="LMS30" s="543"/>
      <c r="LMT30" s="543"/>
      <c r="LMU30" s="543"/>
      <c r="LMV30" s="543"/>
      <c r="LMW30" s="543"/>
      <c r="LMX30" s="543"/>
      <c r="LMY30" s="543"/>
      <c r="LMZ30" s="543"/>
      <c r="LNA30" s="543"/>
      <c r="LNB30" s="543"/>
      <c r="LNC30" s="543"/>
      <c r="LND30" s="543"/>
      <c r="LNE30" s="543"/>
      <c r="LNF30" s="543"/>
      <c r="LNG30" s="543"/>
      <c r="LNH30" s="543"/>
      <c r="LNI30" s="543"/>
      <c r="LNJ30" s="543"/>
      <c r="LNK30" s="543"/>
      <c r="LNL30" s="543"/>
      <c r="LNM30" s="543"/>
      <c r="LNN30" s="543"/>
      <c r="LNO30" s="543"/>
      <c r="LNP30" s="543"/>
      <c r="LNQ30" s="543"/>
      <c r="LNR30" s="543"/>
      <c r="LNS30" s="543"/>
      <c r="LNT30" s="543"/>
      <c r="LNU30" s="543"/>
      <c r="LNV30" s="543"/>
      <c r="LNW30" s="543"/>
      <c r="LNX30" s="543"/>
      <c r="LNY30" s="543"/>
      <c r="LNZ30" s="543"/>
      <c r="LOA30" s="543"/>
      <c r="LOB30" s="543"/>
      <c r="LOC30" s="543"/>
      <c r="LOD30" s="543"/>
      <c r="LOE30" s="543"/>
      <c r="LOF30" s="543"/>
      <c r="LOG30" s="543"/>
      <c r="LOH30" s="543"/>
      <c r="LOI30" s="543"/>
      <c r="LOJ30" s="543"/>
      <c r="LOK30" s="543"/>
      <c r="LOL30" s="543"/>
      <c r="LOM30" s="543"/>
      <c r="LON30" s="543"/>
      <c r="LOO30" s="543"/>
      <c r="LOP30" s="543"/>
      <c r="LOQ30" s="543"/>
      <c r="LOR30" s="543"/>
      <c r="LOS30" s="543"/>
      <c r="LOT30" s="543"/>
      <c r="LOU30" s="543"/>
      <c r="LOV30" s="543"/>
      <c r="LOW30" s="543"/>
      <c r="LOX30" s="543"/>
      <c r="LOY30" s="543"/>
      <c r="LOZ30" s="543"/>
      <c r="LPA30" s="543"/>
      <c r="LPB30" s="543"/>
      <c r="LPC30" s="543"/>
      <c r="LPD30" s="543"/>
      <c r="LPE30" s="543"/>
      <c r="LPF30" s="543"/>
      <c r="LPG30" s="543"/>
      <c r="LPH30" s="543"/>
      <c r="LPI30" s="543"/>
      <c r="LPJ30" s="543"/>
      <c r="LPK30" s="543"/>
      <c r="LPL30" s="543"/>
      <c r="LPM30" s="543"/>
      <c r="LPN30" s="543"/>
      <c r="LPO30" s="543"/>
      <c r="LPP30" s="543"/>
      <c r="LPQ30" s="543"/>
      <c r="LPR30" s="543"/>
      <c r="LPS30" s="543"/>
      <c r="LPT30" s="543"/>
      <c r="LPU30" s="543"/>
      <c r="LPV30" s="543"/>
      <c r="LPW30" s="543"/>
      <c r="LPX30" s="543"/>
      <c r="LPY30" s="543"/>
      <c r="LPZ30" s="543"/>
      <c r="LQA30" s="543"/>
      <c r="LQB30" s="543"/>
      <c r="LQC30" s="543"/>
      <c r="LQD30" s="543"/>
      <c r="LQE30" s="543"/>
      <c r="LQF30" s="543"/>
      <c r="LQG30" s="543"/>
      <c r="LQH30" s="543"/>
      <c r="LQI30" s="543"/>
      <c r="LQJ30" s="543"/>
      <c r="LQK30" s="543"/>
      <c r="LQL30" s="543"/>
      <c r="LQM30" s="543"/>
      <c r="LQN30" s="543"/>
      <c r="LQO30" s="543"/>
      <c r="LQP30" s="543"/>
      <c r="LQQ30" s="543"/>
      <c r="LQR30" s="543"/>
      <c r="LQS30" s="543"/>
      <c r="LQT30" s="543"/>
      <c r="LQU30" s="543"/>
      <c r="LQV30" s="543"/>
      <c r="LQW30" s="543"/>
      <c r="LQX30" s="543"/>
      <c r="LQY30" s="543"/>
      <c r="LQZ30" s="543"/>
      <c r="LRA30" s="543"/>
      <c r="LRB30" s="543"/>
      <c r="LRC30" s="543"/>
      <c r="LRD30" s="543"/>
      <c r="LRE30" s="543"/>
      <c r="LRF30" s="543"/>
      <c r="LRG30" s="543"/>
      <c r="LRH30" s="543"/>
      <c r="LRI30" s="543"/>
      <c r="LRJ30" s="543"/>
      <c r="LRK30" s="543"/>
      <c r="LRL30" s="543"/>
      <c r="LRM30" s="543"/>
      <c r="LRN30" s="543"/>
      <c r="LRO30" s="543"/>
      <c r="LRP30" s="543"/>
      <c r="LRQ30" s="543"/>
      <c r="LRR30" s="543"/>
      <c r="LRS30" s="543"/>
      <c r="LRT30" s="543"/>
      <c r="LRU30" s="543"/>
      <c r="LRV30" s="543"/>
      <c r="LRW30" s="543"/>
      <c r="LRX30" s="543"/>
      <c r="LRY30" s="543"/>
      <c r="LRZ30" s="543"/>
      <c r="LSA30" s="543"/>
      <c r="LSB30" s="543"/>
      <c r="LSC30" s="543"/>
      <c r="LSD30" s="543"/>
      <c r="LSE30" s="543"/>
      <c r="LSF30" s="543"/>
      <c r="LSG30" s="543"/>
      <c r="LSH30" s="543"/>
      <c r="LSI30" s="543"/>
      <c r="LSJ30" s="543"/>
      <c r="LSK30" s="543"/>
      <c r="LSL30" s="543"/>
      <c r="LSM30" s="543"/>
      <c r="LSN30" s="543"/>
      <c r="LSO30" s="543"/>
      <c r="LSP30" s="543"/>
      <c r="LSQ30" s="543"/>
      <c r="LSR30" s="543"/>
      <c r="LSS30" s="543"/>
      <c r="LST30" s="543"/>
      <c r="LSU30" s="543"/>
      <c r="LSV30" s="543"/>
      <c r="LSW30" s="543"/>
      <c r="LSX30" s="543"/>
      <c r="LSY30" s="543"/>
      <c r="LSZ30" s="543"/>
      <c r="LTA30" s="543"/>
      <c r="LTB30" s="543"/>
      <c r="LTC30" s="543"/>
      <c r="LTD30" s="543"/>
      <c r="LTE30" s="543"/>
      <c r="LTF30" s="543"/>
      <c r="LTG30" s="543"/>
      <c r="LTH30" s="543"/>
      <c r="LTI30" s="543"/>
      <c r="LTJ30" s="543"/>
      <c r="LTK30" s="543"/>
      <c r="LTL30" s="543"/>
      <c r="LTM30" s="543"/>
      <c r="LTN30" s="543"/>
      <c r="LTO30" s="543"/>
      <c r="LTP30" s="543"/>
      <c r="LTQ30" s="543"/>
      <c r="LTR30" s="543"/>
      <c r="LTS30" s="543"/>
      <c r="LTT30" s="543"/>
      <c r="LTU30" s="543"/>
      <c r="LTV30" s="543"/>
      <c r="LTW30" s="543"/>
      <c r="LTX30" s="543"/>
      <c r="LTY30" s="543"/>
      <c r="LTZ30" s="543"/>
      <c r="LUA30" s="543"/>
      <c r="LUB30" s="543"/>
      <c r="LUC30" s="543"/>
      <c r="LUD30" s="543"/>
      <c r="LUE30" s="543"/>
      <c r="LUF30" s="543"/>
      <c r="LUG30" s="543"/>
      <c r="LUH30" s="543"/>
      <c r="LUI30" s="543"/>
      <c r="LUJ30" s="543"/>
      <c r="LUK30" s="543"/>
      <c r="LUL30" s="543"/>
      <c r="LUM30" s="543"/>
      <c r="LUN30" s="543"/>
      <c r="LUO30" s="543"/>
      <c r="LUP30" s="543"/>
      <c r="LUQ30" s="543"/>
      <c r="LUR30" s="543"/>
      <c r="LUS30" s="543"/>
      <c r="LUT30" s="543"/>
      <c r="LUU30" s="543"/>
      <c r="LUV30" s="543"/>
      <c r="LUW30" s="543"/>
      <c r="LUX30" s="543"/>
      <c r="LUY30" s="543"/>
      <c r="LUZ30" s="543"/>
      <c r="LVA30" s="543"/>
      <c r="LVB30" s="543"/>
      <c r="LVC30" s="543"/>
      <c r="LVD30" s="543"/>
      <c r="LVE30" s="543"/>
      <c r="LVF30" s="543"/>
      <c r="LVG30" s="543"/>
      <c r="LVH30" s="543"/>
      <c r="LVI30" s="543"/>
      <c r="LVJ30" s="543"/>
      <c r="LVK30" s="543"/>
      <c r="LVL30" s="543"/>
      <c r="LVM30" s="543"/>
      <c r="LVN30" s="543"/>
      <c r="LVO30" s="543"/>
      <c r="LVP30" s="543"/>
      <c r="LVQ30" s="543"/>
      <c r="LVR30" s="543"/>
      <c r="LVS30" s="543"/>
      <c r="LVT30" s="543"/>
      <c r="LVU30" s="543"/>
      <c r="LVV30" s="543"/>
      <c r="LVW30" s="543"/>
      <c r="LVX30" s="543"/>
      <c r="LVY30" s="543"/>
      <c r="LVZ30" s="543"/>
      <c r="LWA30" s="543"/>
      <c r="LWB30" s="543"/>
      <c r="LWC30" s="543"/>
      <c r="LWD30" s="543"/>
      <c r="LWE30" s="543"/>
      <c r="LWF30" s="543"/>
      <c r="LWG30" s="543"/>
      <c r="LWH30" s="543"/>
      <c r="LWI30" s="543"/>
      <c r="LWJ30" s="543"/>
      <c r="LWK30" s="543"/>
      <c r="LWL30" s="543"/>
      <c r="LWM30" s="543"/>
      <c r="LWN30" s="543"/>
      <c r="LWO30" s="543"/>
      <c r="LWP30" s="543"/>
      <c r="LWQ30" s="543"/>
      <c r="LWR30" s="543"/>
      <c r="LWS30" s="543"/>
      <c r="LWT30" s="543"/>
      <c r="LWU30" s="543"/>
      <c r="LWV30" s="543"/>
      <c r="LWW30" s="543"/>
      <c r="LWX30" s="543"/>
      <c r="LWY30" s="543"/>
      <c r="LWZ30" s="543"/>
      <c r="LXA30" s="543"/>
      <c r="LXB30" s="543"/>
      <c r="LXC30" s="543"/>
      <c r="LXD30" s="543"/>
      <c r="LXE30" s="543"/>
      <c r="LXF30" s="543"/>
      <c r="LXG30" s="543"/>
      <c r="LXH30" s="543"/>
      <c r="LXI30" s="543"/>
      <c r="LXJ30" s="543"/>
      <c r="LXK30" s="543"/>
      <c r="LXL30" s="543"/>
      <c r="LXM30" s="543"/>
      <c r="LXN30" s="543"/>
      <c r="LXO30" s="543"/>
      <c r="LXP30" s="543"/>
      <c r="LXQ30" s="543"/>
      <c r="LXR30" s="543"/>
      <c r="LXS30" s="543"/>
      <c r="LXT30" s="543"/>
      <c r="LXU30" s="543"/>
      <c r="LXV30" s="543"/>
      <c r="LXW30" s="543"/>
      <c r="LXX30" s="543"/>
      <c r="LXY30" s="543"/>
      <c r="LXZ30" s="543"/>
      <c r="LYA30" s="543"/>
      <c r="LYB30" s="543"/>
      <c r="LYC30" s="543"/>
      <c r="LYD30" s="543"/>
      <c r="LYE30" s="543"/>
      <c r="LYF30" s="543"/>
      <c r="LYG30" s="543"/>
      <c r="LYH30" s="543"/>
      <c r="LYI30" s="543"/>
      <c r="LYJ30" s="543"/>
      <c r="LYK30" s="543"/>
      <c r="LYL30" s="543"/>
      <c r="LYM30" s="543"/>
      <c r="LYN30" s="543"/>
      <c r="LYO30" s="543"/>
      <c r="LYP30" s="543"/>
      <c r="LYQ30" s="543"/>
      <c r="LYR30" s="543"/>
      <c r="LYS30" s="543"/>
      <c r="LYT30" s="543"/>
      <c r="LYU30" s="543"/>
      <c r="LYV30" s="543"/>
      <c r="LYW30" s="543"/>
      <c r="LYX30" s="543"/>
      <c r="LYY30" s="543"/>
      <c r="LYZ30" s="543"/>
      <c r="LZA30" s="543"/>
      <c r="LZB30" s="543"/>
      <c r="LZC30" s="543"/>
      <c r="LZD30" s="543"/>
      <c r="LZE30" s="543"/>
      <c r="LZF30" s="543"/>
      <c r="LZG30" s="543"/>
      <c r="LZH30" s="543"/>
      <c r="LZI30" s="543"/>
      <c r="LZJ30" s="543"/>
      <c r="LZK30" s="543"/>
      <c r="LZL30" s="543"/>
      <c r="LZM30" s="543"/>
      <c r="LZN30" s="543"/>
      <c r="LZO30" s="543"/>
      <c r="LZP30" s="543"/>
      <c r="LZQ30" s="543"/>
      <c r="LZR30" s="543"/>
      <c r="LZS30" s="543"/>
      <c r="LZT30" s="543"/>
      <c r="LZU30" s="543"/>
      <c r="LZV30" s="543"/>
      <c r="LZW30" s="543"/>
      <c r="LZX30" s="543"/>
      <c r="LZY30" s="543"/>
      <c r="LZZ30" s="543"/>
      <c r="MAA30" s="543"/>
      <c r="MAB30" s="543"/>
      <c r="MAC30" s="543"/>
      <c r="MAD30" s="543"/>
      <c r="MAE30" s="543"/>
      <c r="MAF30" s="543"/>
      <c r="MAG30" s="543"/>
      <c r="MAH30" s="543"/>
      <c r="MAI30" s="543"/>
      <c r="MAJ30" s="543"/>
      <c r="MAK30" s="543"/>
      <c r="MAL30" s="543"/>
      <c r="MAM30" s="543"/>
      <c r="MAN30" s="543"/>
      <c r="MAO30" s="543"/>
      <c r="MAP30" s="543"/>
      <c r="MAQ30" s="543"/>
      <c r="MAR30" s="543"/>
      <c r="MAS30" s="543"/>
      <c r="MAT30" s="543"/>
      <c r="MAU30" s="543"/>
      <c r="MAV30" s="543"/>
      <c r="MAW30" s="543"/>
      <c r="MAX30" s="543"/>
      <c r="MAY30" s="543"/>
      <c r="MAZ30" s="543"/>
      <c r="MBA30" s="543"/>
      <c r="MBB30" s="543"/>
      <c r="MBC30" s="543"/>
      <c r="MBD30" s="543"/>
      <c r="MBE30" s="543"/>
      <c r="MBF30" s="543"/>
      <c r="MBG30" s="543"/>
      <c r="MBH30" s="543"/>
      <c r="MBI30" s="543"/>
      <c r="MBJ30" s="543"/>
      <c r="MBK30" s="543"/>
      <c r="MBL30" s="543"/>
      <c r="MBM30" s="543"/>
      <c r="MBN30" s="543"/>
      <c r="MBO30" s="543"/>
      <c r="MBP30" s="543"/>
      <c r="MBQ30" s="543"/>
      <c r="MBR30" s="543"/>
      <c r="MBS30" s="543"/>
      <c r="MBT30" s="543"/>
      <c r="MBU30" s="543"/>
      <c r="MBV30" s="543"/>
      <c r="MBW30" s="543"/>
      <c r="MBX30" s="543"/>
      <c r="MBY30" s="543"/>
      <c r="MBZ30" s="543"/>
      <c r="MCA30" s="543"/>
      <c r="MCB30" s="543"/>
      <c r="MCC30" s="543"/>
      <c r="MCD30" s="543"/>
      <c r="MCE30" s="543"/>
      <c r="MCF30" s="543"/>
      <c r="MCG30" s="543"/>
      <c r="MCH30" s="543"/>
      <c r="MCI30" s="543"/>
      <c r="MCJ30" s="543"/>
      <c r="MCK30" s="543"/>
      <c r="MCL30" s="543"/>
      <c r="MCM30" s="543"/>
      <c r="MCN30" s="543"/>
      <c r="MCO30" s="543"/>
      <c r="MCP30" s="543"/>
      <c r="MCQ30" s="543"/>
      <c r="MCR30" s="543"/>
      <c r="MCS30" s="543"/>
      <c r="MCT30" s="543"/>
      <c r="MCU30" s="543"/>
      <c r="MCV30" s="543"/>
      <c r="MCW30" s="543"/>
      <c r="MCX30" s="543"/>
      <c r="MCY30" s="543"/>
      <c r="MCZ30" s="543"/>
      <c r="MDA30" s="543"/>
      <c r="MDB30" s="543"/>
      <c r="MDC30" s="543"/>
      <c r="MDD30" s="543"/>
      <c r="MDE30" s="543"/>
      <c r="MDF30" s="543"/>
      <c r="MDG30" s="543"/>
      <c r="MDH30" s="543"/>
      <c r="MDI30" s="543"/>
      <c r="MDJ30" s="543"/>
      <c r="MDK30" s="543"/>
      <c r="MDL30" s="543"/>
      <c r="MDM30" s="543"/>
      <c r="MDN30" s="543"/>
      <c r="MDO30" s="543"/>
      <c r="MDP30" s="543"/>
      <c r="MDQ30" s="543"/>
      <c r="MDR30" s="543"/>
      <c r="MDS30" s="543"/>
      <c r="MDT30" s="543"/>
      <c r="MDU30" s="543"/>
      <c r="MDV30" s="543"/>
      <c r="MDW30" s="543"/>
      <c r="MDX30" s="543"/>
      <c r="MDY30" s="543"/>
      <c r="MDZ30" s="543"/>
      <c r="MEA30" s="543"/>
      <c r="MEB30" s="543"/>
      <c r="MEC30" s="543"/>
      <c r="MED30" s="543"/>
      <c r="MEE30" s="543"/>
      <c r="MEF30" s="543"/>
      <c r="MEG30" s="543"/>
      <c r="MEH30" s="543"/>
      <c r="MEI30" s="543"/>
      <c r="MEJ30" s="543"/>
      <c r="MEK30" s="543"/>
      <c r="MEL30" s="543"/>
      <c r="MEM30" s="543"/>
      <c r="MEN30" s="543"/>
      <c r="MEO30" s="543"/>
      <c r="MEP30" s="543"/>
      <c r="MEQ30" s="543"/>
      <c r="MER30" s="543"/>
      <c r="MES30" s="543"/>
      <c r="MET30" s="543"/>
      <c r="MEU30" s="543"/>
      <c r="MEV30" s="543"/>
      <c r="MEW30" s="543"/>
      <c r="MEX30" s="543"/>
      <c r="MEY30" s="543"/>
      <c r="MEZ30" s="543"/>
      <c r="MFA30" s="543"/>
      <c r="MFB30" s="543"/>
      <c r="MFC30" s="543"/>
      <c r="MFD30" s="543"/>
      <c r="MFE30" s="543"/>
      <c r="MFF30" s="543"/>
      <c r="MFG30" s="543"/>
      <c r="MFH30" s="543"/>
      <c r="MFI30" s="543"/>
      <c r="MFJ30" s="543"/>
      <c r="MFK30" s="543"/>
      <c r="MFL30" s="543"/>
      <c r="MFM30" s="543"/>
      <c r="MFN30" s="543"/>
      <c r="MFO30" s="543"/>
      <c r="MFP30" s="543"/>
      <c r="MFQ30" s="543"/>
      <c r="MFR30" s="543"/>
      <c r="MFS30" s="543"/>
      <c r="MFT30" s="543"/>
      <c r="MFU30" s="543"/>
      <c r="MFV30" s="543"/>
      <c r="MFW30" s="543"/>
      <c r="MFX30" s="543"/>
      <c r="MFY30" s="543"/>
      <c r="MFZ30" s="543"/>
      <c r="MGA30" s="543"/>
      <c r="MGB30" s="543"/>
      <c r="MGC30" s="543"/>
      <c r="MGD30" s="543"/>
      <c r="MGE30" s="543"/>
      <c r="MGF30" s="543"/>
      <c r="MGG30" s="543"/>
      <c r="MGH30" s="543"/>
      <c r="MGI30" s="543"/>
      <c r="MGJ30" s="543"/>
      <c r="MGK30" s="543"/>
      <c r="MGL30" s="543"/>
      <c r="MGM30" s="543"/>
      <c r="MGN30" s="543"/>
      <c r="MGO30" s="543"/>
      <c r="MGP30" s="543"/>
      <c r="MGQ30" s="543"/>
      <c r="MGR30" s="543"/>
      <c r="MGS30" s="543"/>
      <c r="MGT30" s="543"/>
      <c r="MGU30" s="543"/>
      <c r="MGV30" s="543"/>
      <c r="MGW30" s="543"/>
      <c r="MGX30" s="543"/>
      <c r="MGY30" s="543"/>
      <c r="MGZ30" s="543"/>
      <c r="MHA30" s="543"/>
      <c r="MHB30" s="543"/>
      <c r="MHC30" s="543"/>
      <c r="MHD30" s="543"/>
      <c r="MHE30" s="543"/>
      <c r="MHF30" s="543"/>
      <c r="MHG30" s="543"/>
      <c r="MHH30" s="543"/>
      <c r="MHI30" s="543"/>
      <c r="MHJ30" s="543"/>
      <c r="MHK30" s="543"/>
      <c r="MHL30" s="543"/>
      <c r="MHM30" s="543"/>
      <c r="MHN30" s="543"/>
      <c r="MHO30" s="543"/>
      <c r="MHP30" s="543"/>
      <c r="MHQ30" s="543"/>
      <c r="MHR30" s="543"/>
      <c r="MHS30" s="543"/>
      <c r="MHT30" s="543"/>
      <c r="MHU30" s="543"/>
      <c r="MHV30" s="543"/>
      <c r="MHW30" s="543"/>
      <c r="MHX30" s="543"/>
      <c r="MHY30" s="543"/>
      <c r="MHZ30" s="543"/>
      <c r="MIA30" s="543"/>
      <c r="MIB30" s="543"/>
      <c r="MIC30" s="543"/>
      <c r="MID30" s="543"/>
      <c r="MIE30" s="543"/>
      <c r="MIF30" s="543"/>
      <c r="MIG30" s="543"/>
      <c r="MIH30" s="543"/>
      <c r="MII30" s="543"/>
      <c r="MIJ30" s="543"/>
      <c r="MIK30" s="543"/>
      <c r="MIL30" s="543"/>
      <c r="MIM30" s="543"/>
      <c r="MIN30" s="543"/>
      <c r="MIO30" s="543"/>
      <c r="MIP30" s="543"/>
      <c r="MIQ30" s="543"/>
      <c r="MIR30" s="543"/>
      <c r="MIS30" s="543"/>
      <c r="MIT30" s="543"/>
      <c r="MIU30" s="543"/>
      <c r="MIV30" s="543"/>
      <c r="MIW30" s="543"/>
      <c r="MIX30" s="543"/>
      <c r="MIY30" s="543"/>
      <c r="MIZ30" s="543"/>
      <c r="MJA30" s="543"/>
      <c r="MJB30" s="543"/>
      <c r="MJC30" s="543"/>
      <c r="MJD30" s="543"/>
      <c r="MJE30" s="543"/>
      <c r="MJF30" s="543"/>
      <c r="MJG30" s="543"/>
      <c r="MJH30" s="543"/>
      <c r="MJI30" s="543"/>
      <c r="MJJ30" s="543"/>
      <c r="MJK30" s="543"/>
      <c r="MJL30" s="543"/>
      <c r="MJM30" s="543"/>
      <c r="MJN30" s="543"/>
      <c r="MJO30" s="543"/>
      <c r="MJP30" s="543"/>
      <c r="MJQ30" s="543"/>
      <c r="MJR30" s="543"/>
      <c r="MJS30" s="543"/>
      <c r="MJT30" s="543"/>
      <c r="MJU30" s="543"/>
      <c r="MJV30" s="543"/>
      <c r="MJW30" s="543"/>
      <c r="MJX30" s="543"/>
      <c r="MJY30" s="543"/>
      <c r="MJZ30" s="543"/>
      <c r="MKA30" s="543"/>
      <c r="MKB30" s="543"/>
      <c r="MKC30" s="543"/>
      <c r="MKD30" s="543"/>
      <c r="MKE30" s="543"/>
      <c r="MKF30" s="543"/>
      <c r="MKG30" s="543"/>
      <c r="MKH30" s="543"/>
      <c r="MKI30" s="543"/>
      <c r="MKJ30" s="543"/>
      <c r="MKK30" s="543"/>
      <c r="MKL30" s="543"/>
      <c r="MKM30" s="543"/>
      <c r="MKN30" s="543"/>
      <c r="MKO30" s="543"/>
      <c r="MKP30" s="543"/>
      <c r="MKQ30" s="543"/>
      <c r="MKR30" s="543"/>
      <c r="MKS30" s="543"/>
      <c r="MKT30" s="543"/>
      <c r="MKU30" s="543"/>
      <c r="MKV30" s="543"/>
      <c r="MKW30" s="543"/>
      <c r="MKX30" s="543"/>
      <c r="MKY30" s="543"/>
      <c r="MKZ30" s="543"/>
      <c r="MLA30" s="543"/>
      <c r="MLB30" s="543"/>
      <c r="MLC30" s="543"/>
      <c r="MLD30" s="543"/>
      <c r="MLE30" s="543"/>
      <c r="MLF30" s="543"/>
      <c r="MLG30" s="543"/>
      <c r="MLH30" s="543"/>
      <c r="MLI30" s="543"/>
      <c r="MLJ30" s="543"/>
      <c r="MLK30" s="543"/>
      <c r="MLL30" s="543"/>
      <c r="MLM30" s="543"/>
      <c r="MLN30" s="543"/>
      <c r="MLO30" s="543"/>
      <c r="MLP30" s="543"/>
      <c r="MLQ30" s="543"/>
      <c r="MLR30" s="543"/>
      <c r="MLS30" s="543"/>
      <c r="MLT30" s="543"/>
      <c r="MLU30" s="543"/>
      <c r="MLV30" s="543"/>
      <c r="MLW30" s="543"/>
      <c r="MLX30" s="543"/>
      <c r="MLY30" s="543"/>
      <c r="MLZ30" s="543"/>
      <c r="MMA30" s="543"/>
      <c r="MMB30" s="543"/>
      <c r="MMC30" s="543"/>
      <c r="MMD30" s="543"/>
      <c r="MME30" s="543"/>
      <c r="MMF30" s="543"/>
      <c r="MMG30" s="543"/>
      <c r="MMH30" s="543"/>
      <c r="MMI30" s="543"/>
      <c r="MMJ30" s="543"/>
      <c r="MMK30" s="543"/>
      <c r="MML30" s="543"/>
      <c r="MMM30" s="543"/>
      <c r="MMN30" s="543"/>
      <c r="MMO30" s="543"/>
      <c r="MMP30" s="543"/>
      <c r="MMQ30" s="543"/>
      <c r="MMR30" s="543"/>
      <c r="MMS30" s="543"/>
      <c r="MMT30" s="543"/>
      <c r="MMU30" s="543"/>
      <c r="MMV30" s="543"/>
      <c r="MMW30" s="543"/>
      <c r="MMX30" s="543"/>
      <c r="MMY30" s="543"/>
      <c r="MMZ30" s="543"/>
      <c r="MNA30" s="543"/>
      <c r="MNB30" s="543"/>
      <c r="MNC30" s="543"/>
      <c r="MND30" s="543"/>
      <c r="MNE30" s="543"/>
      <c r="MNF30" s="543"/>
      <c r="MNG30" s="543"/>
      <c r="MNH30" s="543"/>
      <c r="MNI30" s="543"/>
      <c r="MNJ30" s="543"/>
      <c r="MNK30" s="543"/>
      <c r="MNL30" s="543"/>
      <c r="MNM30" s="543"/>
      <c r="MNN30" s="543"/>
      <c r="MNO30" s="543"/>
      <c r="MNP30" s="543"/>
      <c r="MNQ30" s="543"/>
      <c r="MNR30" s="543"/>
      <c r="MNS30" s="543"/>
      <c r="MNT30" s="543"/>
      <c r="MNU30" s="543"/>
      <c r="MNV30" s="543"/>
      <c r="MNW30" s="543"/>
      <c r="MNX30" s="543"/>
      <c r="MNY30" s="543"/>
      <c r="MNZ30" s="543"/>
      <c r="MOA30" s="543"/>
      <c r="MOB30" s="543"/>
      <c r="MOC30" s="543"/>
      <c r="MOD30" s="543"/>
      <c r="MOE30" s="543"/>
      <c r="MOF30" s="543"/>
      <c r="MOG30" s="543"/>
      <c r="MOH30" s="543"/>
      <c r="MOI30" s="543"/>
      <c r="MOJ30" s="543"/>
      <c r="MOK30" s="543"/>
      <c r="MOL30" s="543"/>
      <c r="MOM30" s="543"/>
      <c r="MON30" s="543"/>
      <c r="MOO30" s="543"/>
      <c r="MOP30" s="543"/>
      <c r="MOQ30" s="543"/>
      <c r="MOR30" s="543"/>
      <c r="MOS30" s="543"/>
      <c r="MOT30" s="543"/>
      <c r="MOU30" s="543"/>
      <c r="MOV30" s="543"/>
      <c r="MOW30" s="543"/>
      <c r="MOX30" s="543"/>
      <c r="MOY30" s="543"/>
      <c r="MOZ30" s="543"/>
      <c r="MPA30" s="543"/>
      <c r="MPB30" s="543"/>
      <c r="MPC30" s="543"/>
      <c r="MPD30" s="543"/>
      <c r="MPE30" s="543"/>
      <c r="MPF30" s="543"/>
      <c r="MPG30" s="543"/>
      <c r="MPH30" s="543"/>
      <c r="MPI30" s="543"/>
      <c r="MPJ30" s="543"/>
      <c r="MPK30" s="543"/>
      <c r="MPL30" s="543"/>
      <c r="MPM30" s="543"/>
      <c r="MPN30" s="543"/>
      <c r="MPO30" s="543"/>
      <c r="MPP30" s="543"/>
      <c r="MPQ30" s="543"/>
      <c r="MPR30" s="543"/>
      <c r="MPS30" s="543"/>
      <c r="MPT30" s="543"/>
      <c r="MPU30" s="543"/>
      <c r="MPV30" s="543"/>
      <c r="MPW30" s="543"/>
      <c r="MPX30" s="543"/>
      <c r="MPY30" s="543"/>
      <c r="MPZ30" s="543"/>
      <c r="MQA30" s="543"/>
      <c r="MQB30" s="543"/>
      <c r="MQC30" s="543"/>
      <c r="MQD30" s="543"/>
      <c r="MQE30" s="543"/>
      <c r="MQF30" s="543"/>
      <c r="MQG30" s="543"/>
      <c r="MQH30" s="543"/>
      <c r="MQI30" s="543"/>
      <c r="MQJ30" s="543"/>
      <c r="MQK30" s="543"/>
      <c r="MQL30" s="543"/>
      <c r="MQM30" s="543"/>
      <c r="MQN30" s="543"/>
      <c r="MQO30" s="543"/>
      <c r="MQP30" s="543"/>
      <c r="MQQ30" s="543"/>
      <c r="MQR30" s="543"/>
      <c r="MQS30" s="543"/>
      <c r="MQT30" s="543"/>
      <c r="MQU30" s="543"/>
      <c r="MQV30" s="543"/>
      <c r="MQW30" s="543"/>
      <c r="MQX30" s="543"/>
      <c r="MQY30" s="543"/>
      <c r="MQZ30" s="543"/>
      <c r="MRA30" s="543"/>
      <c r="MRB30" s="543"/>
      <c r="MRC30" s="543"/>
      <c r="MRD30" s="543"/>
      <c r="MRE30" s="543"/>
      <c r="MRF30" s="543"/>
      <c r="MRG30" s="543"/>
      <c r="MRH30" s="543"/>
      <c r="MRI30" s="543"/>
      <c r="MRJ30" s="543"/>
      <c r="MRK30" s="543"/>
      <c r="MRL30" s="543"/>
      <c r="MRM30" s="543"/>
      <c r="MRN30" s="543"/>
      <c r="MRO30" s="543"/>
      <c r="MRP30" s="543"/>
      <c r="MRQ30" s="543"/>
      <c r="MRR30" s="543"/>
      <c r="MRS30" s="543"/>
      <c r="MRT30" s="543"/>
      <c r="MRU30" s="543"/>
      <c r="MRV30" s="543"/>
      <c r="MRW30" s="543"/>
      <c r="MRX30" s="543"/>
      <c r="MRY30" s="543"/>
      <c r="MRZ30" s="543"/>
      <c r="MSA30" s="543"/>
      <c r="MSB30" s="543"/>
      <c r="MSC30" s="543"/>
      <c r="MSD30" s="543"/>
      <c r="MSE30" s="543"/>
      <c r="MSF30" s="543"/>
      <c r="MSG30" s="543"/>
      <c r="MSH30" s="543"/>
      <c r="MSI30" s="543"/>
      <c r="MSJ30" s="543"/>
      <c r="MSK30" s="543"/>
      <c r="MSL30" s="543"/>
      <c r="MSM30" s="543"/>
      <c r="MSN30" s="543"/>
      <c r="MSO30" s="543"/>
      <c r="MSP30" s="543"/>
      <c r="MSQ30" s="543"/>
      <c r="MSR30" s="543"/>
      <c r="MSS30" s="543"/>
      <c r="MST30" s="543"/>
      <c r="MSU30" s="543"/>
      <c r="MSV30" s="543"/>
      <c r="MSW30" s="543"/>
      <c r="MSX30" s="543"/>
      <c r="MSY30" s="543"/>
      <c r="MSZ30" s="543"/>
      <c r="MTA30" s="543"/>
      <c r="MTB30" s="543"/>
      <c r="MTC30" s="543"/>
      <c r="MTD30" s="543"/>
      <c r="MTE30" s="543"/>
      <c r="MTF30" s="543"/>
      <c r="MTG30" s="543"/>
      <c r="MTH30" s="543"/>
      <c r="MTI30" s="543"/>
      <c r="MTJ30" s="543"/>
      <c r="MTK30" s="543"/>
      <c r="MTL30" s="543"/>
      <c r="MTM30" s="543"/>
      <c r="MTN30" s="543"/>
      <c r="MTO30" s="543"/>
      <c r="MTP30" s="543"/>
      <c r="MTQ30" s="543"/>
      <c r="MTR30" s="543"/>
      <c r="MTS30" s="543"/>
      <c r="MTT30" s="543"/>
      <c r="MTU30" s="543"/>
      <c r="MTV30" s="543"/>
      <c r="MTW30" s="543"/>
      <c r="MTX30" s="543"/>
      <c r="MTY30" s="543"/>
      <c r="MTZ30" s="543"/>
      <c r="MUA30" s="543"/>
      <c r="MUB30" s="543"/>
      <c r="MUC30" s="543"/>
      <c r="MUD30" s="543"/>
      <c r="MUE30" s="543"/>
      <c r="MUF30" s="543"/>
      <c r="MUG30" s="543"/>
      <c r="MUH30" s="543"/>
      <c r="MUI30" s="543"/>
      <c r="MUJ30" s="543"/>
      <c r="MUK30" s="543"/>
      <c r="MUL30" s="543"/>
      <c r="MUM30" s="543"/>
      <c r="MUN30" s="543"/>
      <c r="MUO30" s="543"/>
      <c r="MUP30" s="543"/>
      <c r="MUQ30" s="543"/>
      <c r="MUR30" s="543"/>
      <c r="MUS30" s="543"/>
      <c r="MUT30" s="543"/>
      <c r="MUU30" s="543"/>
      <c r="MUV30" s="543"/>
      <c r="MUW30" s="543"/>
      <c r="MUX30" s="543"/>
      <c r="MUY30" s="543"/>
      <c r="MUZ30" s="543"/>
      <c r="MVA30" s="543"/>
      <c r="MVB30" s="543"/>
      <c r="MVC30" s="543"/>
      <c r="MVD30" s="543"/>
      <c r="MVE30" s="543"/>
      <c r="MVF30" s="543"/>
      <c r="MVG30" s="543"/>
      <c r="MVH30" s="543"/>
      <c r="MVI30" s="543"/>
      <c r="MVJ30" s="543"/>
      <c r="MVK30" s="543"/>
      <c r="MVL30" s="543"/>
      <c r="MVM30" s="543"/>
      <c r="MVN30" s="543"/>
      <c r="MVO30" s="543"/>
      <c r="MVP30" s="543"/>
      <c r="MVQ30" s="543"/>
      <c r="MVR30" s="543"/>
      <c r="MVS30" s="543"/>
      <c r="MVT30" s="543"/>
      <c r="MVU30" s="543"/>
      <c r="MVV30" s="543"/>
      <c r="MVW30" s="543"/>
      <c r="MVX30" s="543"/>
      <c r="MVY30" s="543"/>
      <c r="MVZ30" s="543"/>
      <c r="MWA30" s="543"/>
      <c r="MWB30" s="543"/>
      <c r="MWC30" s="543"/>
      <c r="MWD30" s="543"/>
      <c r="MWE30" s="543"/>
      <c r="MWF30" s="543"/>
      <c r="MWG30" s="543"/>
      <c r="MWH30" s="543"/>
      <c r="MWI30" s="543"/>
      <c r="MWJ30" s="543"/>
      <c r="MWK30" s="543"/>
      <c r="MWL30" s="543"/>
      <c r="MWM30" s="543"/>
      <c r="MWN30" s="543"/>
      <c r="MWO30" s="543"/>
      <c r="MWP30" s="543"/>
      <c r="MWQ30" s="543"/>
      <c r="MWR30" s="543"/>
      <c r="MWS30" s="543"/>
      <c r="MWT30" s="543"/>
      <c r="MWU30" s="543"/>
      <c r="MWV30" s="543"/>
      <c r="MWW30" s="543"/>
      <c r="MWX30" s="543"/>
      <c r="MWY30" s="543"/>
      <c r="MWZ30" s="543"/>
      <c r="MXA30" s="543"/>
      <c r="MXB30" s="543"/>
      <c r="MXC30" s="543"/>
      <c r="MXD30" s="543"/>
      <c r="MXE30" s="543"/>
      <c r="MXF30" s="543"/>
      <c r="MXG30" s="543"/>
      <c r="MXH30" s="543"/>
      <c r="MXI30" s="543"/>
      <c r="MXJ30" s="543"/>
      <c r="MXK30" s="543"/>
      <c r="MXL30" s="543"/>
      <c r="MXM30" s="543"/>
      <c r="MXN30" s="543"/>
      <c r="MXO30" s="543"/>
      <c r="MXP30" s="543"/>
      <c r="MXQ30" s="543"/>
      <c r="MXR30" s="543"/>
      <c r="MXS30" s="543"/>
      <c r="MXT30" s="543"/>
      <c r="MXU30" s="543"/>
      <c r="MXV30" s="543"/>
      <c r="MXW30" s="543"/>
      <c r="MXX30" s="543"/>
      <c r="MXY30" s="543"/>
      <c r="MXZ30" s="543"/>
      <c r="MYA30" s="543"/>
      <c r="MYB30" s="543"/>
      <c r="MYC30" s="543"/>
      <c r="MYD30" s="543"/>
      <c r="MYE30" s="543"/>
      <c r="MYF30" s="543"/>
      <c r="MYG30" s="543"/>
      <c r="MYH30" s="543"/>
      <c r="MYI30" s="543"/>
      <c r="MYJ30" s="543"/>
      <c r="MYK30" s="543"/>
      <c r="MYL30" s="543"/>
      <c r="MYM30" s="543"/>
      <c r="MYN30" s="543"/>
      <c r="MYO30" s="543"/>
      <c r="MYP30" s="543"/>
      <c r="MYQ30" s="543"/>
      <c r="MYR30" s="543"/>
      <c r="MYS30" s="543"/>
      <c r="MYT30" s="543"/>
      <c r="MYU30" s="543"/>
      <c r="MYV30" s="543"/>
      <c r="MYW30" s="543"/>
      <c r="MYX30" s="543"/>
      <c r="MYY30" s="543"/>
      <c r="MYZ30" s="543"/>
      <c r="MZA30" s="543"/>
      <c r="MZB30" s="543"/>
      <c r="MZC30" s="543"/>
      <c r="MZD30" s="543"/>
      <c r="MZE30" s="543"/>
      <c r="MZF30" s="543"/>
      <c r="MZG30" s="543"/>
      <c r="MZH30" s="543"/>
      <c r="MZI30" s="543"/>
      <c r="MZJ30" s="543"/>
      <c r="MZK30" s="543"/>
      <c r="MZL30" s="543"/>
      <c r="MZM30" s="543"/>
      <c r="MZN30" s="543"/>
      <c r="MZO30" s="543"/>
      <c r="MZP30" s="543"/>
      <c r="MZQ30" s="543"/>
      <c r="MZR30" s="543"/>
      <c r="MZS30" s="543"/>
      <c r="MZT30" s="543"/>
      <c r="MZU30" s="543"/>
      <c r="MZV30" s="543"/>
      <c r="MZW30" s="543"/>
      <c r="MZX30" s="543"/>
      <c r="MZY30" s="543"/>
      <c r="MZZ30" s="543"/>
      <c r="NAA30" s="543"/>
      <c r="NAB30" s="543"/>
      <c r="NAC30" s="543"/>
      <c r="NAD30" s="543"/>
      <c r="NAE30" s="543"/>
      <c r="NAF30" s="543"/>
      <c r="NAG30" s="543"/>
      <c r="NAH30" s="543"/>
      <c r="NAI30" s="543"/>
      <c r="NAJ30" s="543"/>
      <c r="NAK30" s="543"/>
      <c r="NAL30" s="543"/>
      <c r="NAM30" s="543"/>
      <c r="NAN30" s="543"/>
      <c r="NAO30" s="543"/>
      <c r="NAP30" s="543"/>
      <c r="NAQ30" s="543"/>
      <c r="NAR30" s="543"/>
      <c r="NAS30" s="543"/>
      <c r="NAT30" s="543"/>
      <c r="NAU30" s="543"/>
      <c r="NAV30" s="543"/>
      <c r="NAW30" s="543"/>
      <c r="NAX30" s="543"/>
      <c r="NAY30" s="543"/>
      <c r="NAZ30" s="543"/>
      <c r="NBA30" s="543"/>
      <c r="NBB30" s="543"/>
      <c r="NBC30" s="543"/>
      <c r="NBD30" s="543"/>
      <c r="NBE30" s="543"/>
      <c r="NBF30" s="543"/>
      <c r="NBG30" s="543"/>
      <c r="NBH30" s="543"/>
      <c r="NBI30" s="543"/>
      <c r="NBJ30" s="543"/>
      <c r="NBK30" s="543"/>
      <c r="NBL30" s="543"/>
      <c r="NBM30" s="543"/>
      <c r="NBN30" s="543"/>
      <c r="NBO30" s="543"/>
      <c r="NBP30" s="543"/>
      <c r="NBQ30" s="543"/>
      <c r="NBR30" s="543"/>
      <c r="NBS30" s="543"/>
      <c r="NBT30" s="543"/>
      <c r="NBU30" s="543"/>
      <c r="NBV30" s="543"/>
      <c r="NBW30" s="543"/>
      <c r="NBX30" s="543"/>
      <c r="NBY30" s="543"/>
      <c r="NBZ30" s="543"/>
      <c r="NCA30" s="543"/>
      <c r="NCB30" s="543"/>
      <c r="NCC30" s="543"/>
      <c r="NCD30" s="543"/>
      <c r="NCE30" s="543"/>
      <c r="NCF30" s="543"/>
      <c r="NCG30" s="543"/>
      <c r="NCH30" s="543"/>
      <c r="NCI30" s="543"/>
      <c r="NCJ30" s="543"/>
      <c r="NCK30" s="543"/>
      <c r="NCL30" s="543"/>
      <c r="NCM30" s="543"/>
      <c r="NCN30" s="543"/>
      <c r="NCO30" s="543"/>
      <c r="NCP30" s="543"/>
      <c r="NCQ30" s="543"/>
      <c r="NCR30" s="543"/>
      <c r="NCS30" s="543"/>
      <c r="NCT30" s="543"/>
      <c r="NCU30" s="543"/>
      <c r="NCV30" s="543"/>
      <c r="NCW30" s="543"/>
      <c r="NCX30" s="543"/>
      <c r="NCY30" s="543"/>
      <c r="NCZ30" s="543"/>
      <c r="NDA30" s="543"/>
      <c r="NDB30" s="543"/>
      <c r="NDC30" s="543"/>
      <c r="NDD30" s="543"/>
      <c r="NDE30" s="543"/>
      <c r="NDF30" s="543"/>
      <c r="NDG30" s="543"/>
      <c r="NDH30" s="543"/>
      <c r="NDI30" s="543"/>
      <c r="NDJ30" s="543"/>
      <c r="NDK30" s="543"/>
      <c r="NDL30" s="543"/>
      <c r="NDM30" s="543"/>
      <c r="NDN30" s="543"/>
      <c r="NDO30" s="543"/>
      <c r="NDP30" s="543"/>
      <c r="NDQ30" s="543"/>
      <c r="NDR30" s="543"/>
      <c r="NDS30" s="543"/>
      <c r="NDT30" s="543"/>
      <c r="NDU30" s="543"/>
      <c r="NDV30" s="543"/>
      <c r="NDW30" s="543"/>
      <c r="NDX30" s="543"/>
      <c r="NDY30" s="543"/>
      <c r="NDZ30" s="543"/>
      <c r="NEA30" s="543"/>
      <c r="NEB30" s="543"/>
      <c r="NEC30" s="543"/>
      <c r="NED30" s="543"/>
      <c r="NEE30" s="543"/>
      <c r="NEF30" s="543"/>
      <c r="NEG30" s="543"/>
      <c r="NEH30" s="543"/>
      <c r="NEI30" s="543"/>
      <c r="NEJ30" s="543"/>
      <c r="NEK30" s="543"/>
      <c r="NEL30" s="543"/>
      <c r="NEM30" s="543"/>
      <c r="NEN30" s="543"/>
      <c r="NEO30" s="543"/>
      <c r="NEP30" s="543"/>
      <c r="NEQ30" s="543"/>
      <c r="NER30" s="543"/>
      <c r="NES30" s="543"/>
      <c r="NET30" s="543"/>
      <c r="NEU30" s="543"/>
      <c r="NEV30" s="543"/>
      <c r="NEW30" s="543"/>
      <c r="NEX30" s="543"/>
      <c r="NEY30" s="543"/>
      <c r="NEZ30" s="543"/>
      <c r="NFA30" s="543"/>
      <c r="NFB30" s="543"/>
      <c r="NFC30" s="543"/>
      <c r="NFD30" s="543"/>
      <c r="NFE30" s="543"/>
      <c r="NFF30" s="543"/>
      <c r="NFG30" s="543"/>
      <c r="NFH30" s="543"/>
      <c r="NFI30" s="543"/>
      <c r="NFJ30" s="543"/>
      <c r="NFK30" s="543"/>
      <c r="NFL30" s="543"/>
      <c r="NFM30" s="543"/>
      <c r="NFN30" s="543"/>
      <c r="NFO30" s="543"/>
      <c r="NFP30" s="543"/>
      <c r="NFQ30" s="543"/>
      <c r="NFR30" s="543"/>
      <c r="NFS30" s="543"/>
      <c r="NFT30" s="543"/>
      <c r="NFU30" s="543"/>
      <c r="NFV30" s="543"/>
      <c r="NFW30" s="543"/>
      <c r="NFX30" s="543"/>
      <c r="NFY30" s="543"/>
      <c r="NFZ30" s="543"/>
      <c r="NGA30" s="543"/>
      <c r="NGB30" s="543"/>
      <c r="NGC30" s="543"/>
      <c r="NGD30" s="543"/>
      <c r="NGE30" s="543"/>
      <c r="NGF30" s="543"/>
      <c r="NGG30" s="543"/>
      <c r="NGH30" s="543"/>
      <c r="NGI30" s="543"/>
      <c r="NGJ30" s="543"/>
      <c r="NGK30" s="543"/>
      <c r="NGL30" s="543"/>
      <c r="NGM30" s="543"/>
      <c r="NGN30" s="543"/>
      <c r="NGO30" s="543"/>
      <c r="NGP30" s="543"/>
      <c r="NGQ30" s="543"/>
      <c r="NGR30" s="543"/>
      <c r="NGS30" s="543"/>
      <c r="NGT30" s="543"/>
      <c r="NGU30" s="543"/>
      <c r="NGV30" s="543"/>
      <c r="NGW30" s="543"/>
      <c r="NGX30" s="543"/>
      <c r="NGY30" s="543"/>
      <c r="NGZ30" s="543"/>
      <c r="NHA30" s="543"/>
      <c r="NHB30" s="543"/>
      <c r="NHC30" s="543"/>
      <c r="NHD30" s="543"/>
      <c r="NHE30" s="543"/>
      <c r="NHF30" s="543"/>
      <c r="NHG30" s="543"/>
      <c r="NHH30" s="543"/>
      <c r="NHI30" s="543"/>
      <c r="NHJ30" s="543"/>
      <c r="NHK30" s="543"/>
      <c r="NHL30" s="543"/>
      <c r="NHM30" s="543"/>
      <c r="NHN30" s="543"/>
      <c r="NHO30" s="543"/>
      <c r="NHP30" s="543"/>
      <c r="NHQ30" s="543"/>
      <c r="NHR30" s="543"/>
      <c r="NHS30" s="543"/>
      <c r="NHT30" s="543"/>
      <c r="NHU30" s="543"/>
      <c r="NHV30" s="543"/>
      <c r="NHW30" s="543"/>
      <c r="NHX30" s="543"/>
      <c r="NHY30" s="543"/>
      <c r="NHZ30" s="543"/>
      <c r="NIA30" s="543"/>
      <c r="NIB30" s="543"/>
      <c r="NIC30" s="543"/>
      <c r="NID30" s="543"/>
      <c r="NIE30" s="543"/>
      <c r="NIF30" s="543"/>
      <c r="NIG30" s="543"/>
      <c r="NIH30" s="543"/>
      <c r="NII30" s="543"/>
      <c r="NIJ30" s="543"/>
      <c r="NIK30" s="543"/>
      <c r="NIL30" s="543"/>
      <c r="NIM30" s="543"/>
      <c r="NIN30" s="543"/>
      <c r="NIO30" s="543"/>
      <c r="NIP30" s="543"/>
      <c r="NIQ30" s="543"/>
      <c r="NIR30" s="543"/>
      <c r="NIS30" s="543"/>
      <c r="NIT30" s="543"/>
      <c r="NIU30" s="543"/>
      <c r="NIV30" s="543"/>
      <c r="NIW30" s="543"/>
      <c r="NIX30" s="543"/>
      <c r="NIY30" s="543"/>
      <c r="NIZ30" s="543"/>
      <c r="NJA30" s="543"/>
      <c r="NJB30" s="543"/>
      <c r="NJC30" s="543"/>
      <c r="NJD30" s="543"/>
      <c r="NJE30" s="543"/>
      <c r="NJF30" s="543"/>
      <c r="NJG30" s="543"/>
      <c r="NJH30" s="543"/>
      <c r="NJI30" s="543"/>
      <c r="NJJ30" s="543"/>
      <c r="NJK30" s="543"/>
      <c r="NJL30" s="543"/>
      <c r="NJM30" s="543"/>
      <c r="NJN30" s="543"/>
      <c r="NJO30" s="543"/>
      <c r="NJP30" s="543"/>
      <c r="NJQ30" s="543"/>
      <c r="NJR30" s="543"/>
      <c r="NJS30" s="543"/>
      <c r="NJT30" s="543"/>
      <c r="NJU30" s="543"/>
      <c r="NJV30" s="543"/>
      <c r="NJW30" s="543"/>
      <c r="NJX30" s="543"/>
      <c r="NJY30" s="543"/>
      <c r="NJZ30" s="543"/>
      <c r="NKA30" s="543"/>
      <c r="NKB30" s="543"/>
      <c r="NKC30" s="543"/>
      <c r="NKD30" s="543"/>
      <c r="NKE30" s="543"/>
      <c r="NKF30" s="543"/>
      <c r="NKG30" s="543"/>
      <c r="NKH30" s="543"/>
      <c r="NKI30" s="543"/>
      <c r="NKJ30" s="543"/>
      <c r="NKK30" s="543"/>
      <c r="NKL30" s="543"/>
      <c r="NKM30" s="543"/>
      <c r="NKN30" s="543"/>
      <c r="NKO30" s="543"/>
      <c r="NKP30" s="543"/>
      <c r="NKQ30" s="543"/>
      <c r="NKR30" s="543"/>
      <c r="NKS30" s="543"/>
      <c r="NKT30" s="543"/>
      <c r="NKU30" s="543"/>
      <c r="NKV30" s="543"/>
      <c r="NKW30" s="543"/>
      <c r="NKX30" s="543"/>
      <c r="NKY30" s="543"/>
      <c r="NKZ30" s="543"/>
      <c r="NLA30" s="543"/>
      <c r="NLB30" s="543"/>
      <c r="NLC30" s="543"/>
      <c r="NLD30" s="543"/>
      <c r="NLE30" s="543"/>
      <c r="NLF30" s="543"/>
      <c r="NLG30" s="543"/>
      <c r="NLH30" s="543"/>
      <c r="NLI30" s="543"/>
      <c r="NLJ30" s="543"/>
      <c r="NLK30" s="543"/>
      <c r="NLL30" s="543"/>
      <c r="NLM30" s="543"/>
      <c r="NLN30" s="543"/>
      <c r="NLO30" s="543"/>
      <c r="NLP30" s="543"/>
      <c r="NLQ30" s="543"/>
      <c r="NLR30" s="543"/>
      <c r="NLS30" s="543"/>
      <c r="NLT30" s="543"/>
      <c r="NLU30" s="543"/>
      <c r="NLV30" s="543"/>
      <c r="NLW30" s="543"/>
      <c r="NLX30" s="543"/>
      <c r="NLY30" s="543"/>
      <c r="NLZ30" s="543"/>
      <c r="NMA30" s="543"/>
      <c r="NMB30" s="543"/>
      <c r="NMC30" s="543"/>
      <c r="NMD30" s="543"/>
      <c r="NME30" s="543"/>
      <c r="NMF30" s="543"/>
      <c r="NMG30" s="543"/>
      <c r="NMH30" s="543"/>
      <c r="NMI30" s="543"/>
      <c r="NMJ30" s="543"/>
      <c r="NMK30" s="543"/>
      <c r="NML30" s="543"/>
      <c r="NMM30" s="543"/>
      <c r="NMN30" s="543"/>
      <c r="NMO30" s="543"/>
      <c r="NMP30" s="543"/>
      <c r="NMQ30" s="543"/>
      <c r="NMR30" s="543"/>
      <c r="NMS30" s="543"/>
      <c r="NMT30" s="543"/>
      <c r="NMU30" s="543"/>
      <c r="NMV30" s="543"/>
      <c r="NMW30" s="543"/>
      <c r="NMX30" s="543"/>
      <c r="NMY30" s="543"/>
      <c r="NMZ30" s="543"/>
      <c r="NNA30" s="543"/>
      <c r="NNB30" s="543"/>
      <c r="NNC30" s="543"/>
      <c r="NND30" s="543"/>
      <c r="NNE30" s="543"/>
      <c r="NNF30" s="543"/>
      <c r="NNG30" s="543"/>
      <c r="NNH30" s="543"/>
      <c r="NNI30" s="543"/>
      <c r="NNJ30" s="543"/>
      <c r="NNK30" s="543"/>
      <c r="NNL30" s="543"/>
      <c r="NNM30" s="543"/>
      <c r="NNN30" s="543"/>
      <c r="NNO30" s="543"/>
      <c r="NNP30" s="543"/>
      <c r="NNQ30" s="543"/>
      <c r="NNR30" s="543"/>
      <c r="NNS30" s="543"/>
      <c r="NNT30" s="543"/>
      <c r="NNU30" s="543"/>
      <c r="NNV30" s="543"/>
      <c r="NNW30" s="543"/>
      <c r="NNX30" s="543"/>
      <c r="NNY30" s="543"/>
      <c r="NNZ30" s="543"/>
      <c r="NOA30" s="543"/>
      <c r="NOB30" s="543"/>
      <c r="NOC30" s="543"/>
      <c r="NOD30" s="543"/>
      <c r="NOE30" s="543"/>
      <c r="NOF30" s="543"/>
      <c r="NOG30" s="543"/>
      <c r="NOH30" s="543"/>
      <c r="NOI30" s="543"/>
      <c r="NOJ30" s="543"/>
      <c r="NOK30" s="543"/>
      <c r="NOL30" s="543"/>
      <c r="NOM30" s="543"/>
      <c r="NON30" s="543"/>
      <c r="NOO30" s="543"/>
      <c r="NOP30" s="543"/>
      <c r="NOQ30" s="543"/>
      <c r="NOR30" s="543"/>
      <c r="NOS30" s="543"/>
      <c r="NOT30" s="543"/>
      <c r="NOU30" s="543"/>
      <c r="NOV30" s="543"/>
      <c r="NOW30" s="543"/>
      <c r="NOX30" s="543"/>
      <c r="NOY30" s="543"/>
      <c r="NOZ30" s="543"/>
      <c r="NPA30" s="543"/>
      <c r="NPB30" s="543"/>
      <c r="NPC30" s="543"/>
      <c r="NPD30" s="543"/>
      <c r="NPE30" s="543"/>
      <c r="NPF30" s="543"/>
      <c r="NPG30" s="543"/>
      <c r="NPH30" s="543"/>
      <c r="NPI30" s="543"/>
      <c r="NPJ30" s="543"/>
      <c r="NPK30" s="543"/>
      <c r="NPL30" s="543"/>
      <c r="NPM30" s="543"/>
      <c r="NPN30" s="543"/>
      <c r="NPO30" s="543"/>
      <c r="NPP30" s="543"/>
      <c r="NPQ30" s="543"/>
      <c r="NPR30" s="543"/>
      <c r="NPS30" s="543"/>
      <c r="NPT30" s="543"/>
      <c r="NPU30" s="543"/>
      <c r="NPV30" s="543"/>
      <c r="NPW30" s="543"/>
      <c r="NPX30" s="543"/>
      <c r="NPY30" s="543"/>
      <c r="NPZ30" s="543"/>
      <c r="NQA30" s="543"/>
      <c r="NQB30" s="543"/>
      <c r="NQC30" s="543"/>
      <c r="NQD30" s="543"/>
      <c r="NQE30" s="543"/>
      <c r="NQF30" s="543"/>
      <c r="NQG30" s="543"/>
      <c r="NQH30" s="543"/>
      <c r="NQI30" s="543"/>
      <c r="NQJ30" s="543"/>
      <c r="NQK30" s="543"/>
      <c r="NQL30" s="543"/>
      <c r="NQM30" s="543"/>
      <c r="NQN30" s="543"/>
      <c r="NQO30" s="543"/>
      <c r="NQP30" s="543"/>
      <c r="NQQ30" s="543"/>
      <c r="NQR30" s="543"/>
      <c r="NQS30" s="543"/>
      <c r="NQT30" s="543"/>
      <c r="NQU30" s="543"/>
      <c r="NQV30" s="543"/>
      <c r="NQW30" s="543"/>
      <c r="NQX30" s="543"/>
      <c r="NQY30" s="543"/>
      <c r="NQZ30" s="543"/>
      <c r="NRA30" s="543"/>
      <c r="NRB30" s="543"/>
      <c r="NRC30" s="543"/>
      <c r="NRD30" s="543"/>
      <c r="NRE30" s="543"/>
      <c r="NRF30" s="543"/>
      <c r="NRG30" s="543"/>
      <c r="NRH30" s="543"/>
      <c r="NRI30" s="543"/>
      <c r="NRJ30" s="543"/>
      <c r="NRK30" s="543"/>
      <c r="NRL30" s="543"/>
      <c r="NRM30" s="543"/>
      <c r="NRN30" s="543"/>
      <c r="NRO30" s="543"/>
      <c r="NRP30" s="543"/>
      <c r="NRQ30" s="543"/>
      <c r="NRR30" s="543"/>
      <c r="NRS30" s="543"/>
      <c r="NRT30" s="543"/>
      <c r="NRU30" s="543"/>
      <c r="NRV30" s="543"/>
      <c r="NRW30" s="543"/>
      <c r="NRX30" s="543"/>
      <c r="NRY30" s="543"/>
      <c r="NRZ30" s="543"/>
      <c r="NSA30" s="543"/>
      <c r="NSB30" s="543"/>
      <c r="NSC30" s="543"/>
      <c r="NSD30" s="543"/>
      <c r="NSE30" s="543"/>
      <c r="NSF30" s="543"/>
      <c r="NSG30" s="543"/>
      <c r="NSH30" s="543"/>
      <c r="NSI30" s="543"/>
      <c r="NSJ30" s="543"/>
      <c r="NSK30" s="543"/>
      <c r="NSL30" s="543"/>
      <c r="NSM30" s="543"/>
      <c r="NSN30" s="543"/>
      <c r="NSO30" s="543"/>
      <c r="NSP30" s="543"/>
      <c r="NSQ30" s="543"/>
      <c r="NSR30" s="543"/>
      <c r="NSS30" s="543"/>
      <c r="NST30" s="543"/>
      <c r="NSU30" s="543"/>
      <c r="NSV30" s="543"/>
      <c r="NSW30" s="543"/>
      <c r="NSX30" s="543"/>
      <c r="NSY30" s="543"/>
      <c r="NSZ30" s="543"/>
      <c r="NTA30" s="543"/>
      <c r="NTB30" s="543"/>
      <c r="NTC30" s="543"/>
      <c r="NTD30" s="543"/>
      <c r="NTE30" s="543"/>
      <c r="NTF30" s="543"/>
      <c r="NTG30" s="543"/>
      <c r="NTH30" s="543"/>
      <c r="NTI30" s="543"/>
      <c r="NTJ30" s="543"/>
      <c r="NTK30" s="543"/>
      <c r="NTL30" s="543"/>
      <c r="NTM30" s="543"/>
      <c r="NTN30" s="543"/>
      <c r="NTO30" s="543"/>
      <c r="NTP30" s="543"/>
      <c r="NTQ30" s="543"/>
      <c r="NTR30" s="543"/>
      <c r="NTS30" s="543"/>
      <c r="NTT30" s="543"/>
      <c r="NTU30" s="543"/>
      <c r="NTV30" s="543"/>
      <c r="NTW30" s="543"/>
      <c r="NTX30" s="543"/>
      <c r="NTY30" s="543"/>
      <c r="NTZ30" s="543"/>
      <c r="NUA30" s="543"/>
      <c r="NUB30" s="543"/>
      <c r="NUC30" s="543"/>
      <c r="NUD30" s="543"/>
      <c r="NUE30" s="543"/>
      <c r="NUF30" s="543"/>
      <c r="NUG30" s="543"/>
      <c r="NUH30" s="543"/>
      <c r="NUI30" s="543"/>
      <c r="NUJ30" s="543"/>
      <c r="NUK30" s="543"/>
      <c r="NUL30" s="543"/>
      <c r="NUM30" s="543"/>
      <c r="NUN30" s="543"/>
      <c r="NUO30" s="543"/>
      <c r="NUP30" s="543"/>
      <c r="NUQ30" s="543"/>
      <c r="NUR30" s="543"/>
      <c r="NUS30" s="543"/>
      <c r="NUT30" s="543"/>
      <c r="NUU30" s="543"/>
      <c r="NUV30" s="543"/>
      <c r="NUW30" s="543"/>
      <c r="NUX30" s="543"/>
      <c r="NUY30" s="543"/>
      <c r="NUZ30" s="543"/>
      <c r="NVA30" s="543"/>
      <c r="NVB30" s="543"/>
      <c r="NVC30" s="543"/>
      <c r="NVD30" s="543"/>
      <c r="NVE30" s="543"/>
      <c r="NVF30" s="543"/>
      <c r="NVG30" s="543"/>
      <c r="NVH30" s="543"/>
      <c r="NVI30" s="543"/>
      <c r="NVJ30" s="543"/>
      <c r="NVK30" s="543"/>
      <c r="NVL30" s="543"/>
      <c r="NVM30" s="543"/>
      <c r="NVN30" s="543"/>
      <c r="NVO30" s="543"/>
      <c r="NVP30" s="543"/>
      <c r="NVQ30" s="543"/>
      <c r="NVR30" s="543"/>
      <c r="NVS30" s="543"/>
      <c r="NVT30" s="543"/>
      <c r="NVU30" s="543"/>
      <c r="NVV30" s="543"/>
      <c r="NVW30" s="543"/>
      <c r="NVX30" s="543"/>
      <c r="NVY30" s="543"/>
      <c r="NVZ30" s="543"/>
      <c r="NWA30" s="543"/>
      <c r="NWB30" s="543"/>
      <c r="NWC30" s="543"/>
      <c r="NWD30" s="543"/>
      <c r="NWE30" s="543"/>
      <c r="NWF30" s="543"/>
      <c r="NWG30" s="543"/>
      <c r="NWH30" s="543"/>
      <c r="NWI30" s="543"/>
      <c r="NWJ30" s="543"/>
      <c r="NWK30" s="543"/>
      <c r="NWL30" s="543"/>
      <c r="NWM30" s="543"/>
      <c r="NWN30" s="543"/>
      <c r="NWO30" s="543"/>
      <c r="NWP30" s="543"/>
      <c r="NWQ30" s="543"/>
      <c r="NWR30" s="543"/>
      <c r="NWS30" s="543"/>
      <c r="NWT30" s="543"/>
      <c r="NWU30" s="543"/>
      <c r="NWV30" s="543"/>
      <c r="NWW30" s="543"/>
      <c r="NWX30" s="543"/>
      <c r="NWY30" s="543"/>
      <c r="NWZ30" s="543"/>
      <c r="NXA30" s="543"/>
      <c r="NXB30" s="543"/>
      <c r="NXC30" s="543"/>
      <c r="NXD30" s="543"/>
      <c r="NXE30" s="543"/>
      <c r="NXF30" s="543"/>
      <c r="NXG30" s="543"/>
      <c r="NXH30" s="543"/>
      <c r="NXI30" s="543"/>
      <c r="NXJ30" s="543"/>
      <c r="NXK30" s="543"/>
      <c r="NXL30" s="543"/>
      <c r="NXM30" s="543"/>
      <c r="NXN30" s="543"/>
      <c r="NXO30" s="543"/>
      <c r="NXP30" s="543"/>
      <c r="NXQ30" s="543"/>
      <c r="NXR30" s="543"/>
      <c r="NXS30" s="543"/>
      <c r="NXT30" s="543"/>
      <c r="NXU30" s="543"/>
      <c r="NXV30" s="543"/>
      <c r="NXW30" s="543"/>
      <c r="NXX30" s="543"/>
      <c r="NXY30" s="543"/>
      <c r="NXZ30" s="543"/>
      <c r="NYA30" s="543"/>
      <c r="NYB30" s="543"/>
      <c r="NYC30" s="543"/>
      <c r="NYD30" s="543"/>
      <c r="NYE30" s="543"/>
      <c r="NYF30" s="543"/>
      <c r="NYG30" s="543"/>
      <c r="NYH30" s="543"/>
      <c r="NYI30" s="543"/>
      <c r="NYJ30" s="543"/>
      <c r="NYK30" s="543"/>
      <c r="NYL30" s="543"/>
      <c r="NYM30" s="543"/>
      <c r="NYN30" s="543"/>
      <c r="NYO30" s="543"/>
      <c r="NYP30" s="543"/>
      <c r="NYQ30" s="543"/>
      <c r="NYR30" s="543"/>
      <c r="NYS30" s="543"/>
      <c r="NYT30" s="543"/>
      <c r="NYU30" s="543"/>
      <c r="NYV30" s="543"/>
      <c r="NYW30" s="543"/>
      <c r="NYX30" s="543"/>
      <c r="NYY30" s="543"/>
      <c r="NYZ30" s="543"/>
      <c r="NZA30" s="543"/>
      <c r="NZB30" s="543"/>
      <c r="NZC30" s="543"/>
      <c r="NZD30" s="543"/>
      <c r="NZE30" s="543"/>
      <c r="NZF30" s="543"/>
      <c r="NZG30" s="543"/>
      <c r="NZH30" s="543"/>
      <c r="NZI30" s="543"/>
      <c r="NZJ30" s="543"/>
      <c r="NZK30" s="543"/>
      <c r="NZL30" s="543"/>
      <c r="NZM30" s="543"/>
      <c r="NZN30" s="543"/>
      <c r="NZO30" s="543"/>
      <c r="NZP30" s="543"/>
      <c r="NZQ30" s="543"/>
      <c r="NZR30" s="543"/>
      <c r="NZS30" s="543"/>
      <c r="NZT30" s="543"/>
      <c r="NZU30" s="543"/>
      <c r="NZV30" s="543"/>
      <c r="NZW30" s="543"/>
      <c r="NZX30" s="543"/>
      <c r="NZY30" s="543"/>
      <c r="NZZ30" s="543"/>
      <c r="OAA30" s="543"/>
      <c r="OAB30" s="543"/>
      <c r="OAC30" s="543"/>
      <c r="OAD30" s="543"/>
      <c r="OAE30" s="543"/>
      <c r="OAF30" s="543"/>
      <c r="OAG30" s="543"/>
      <c r="OAH30" s="543"/>
      <c r="OAI30" s="543"/>
      <c r="OAJ30" s="543"/>
      <c r="OAK30" s="543"/>
      <c r="OAL30" s="543"/>
      <c r="OAM30" s="543"/>
      <c r="OAN30" s="543"/>
      <c r="OAO30" s="543"/>
      <c r="OAP30" s="543"/>
      <c r="OAQ30" s="543"/>
      <c r="OAR30" s="543"/>
      <c r="OAS30" s="543"/>
      <c r="OAT30" s="543"/>
      <c r="OAU30" s="543"/>
      <c r="OAV30" s="543"/>
      <c r="OAW30" s="543"/>
      <c r="OAX30" s="543"/>
      <c r="OAY30" s="543"/>
      <c r="OAZ30" s="543"/>
      <c r="OBA30" s="543"/>
      <c r="OBB30" s="543"/>
      <c r="OBC30" s="543"/>
      <c r="OBD30" s="543"/>
      <c r="OBE30" s="543"/>
      <c r="OBF30" s="543"/>
      <c r="OBG30" s="543"/>
      <c r="OBH30" s="543"/>
      <c r="OBI30" s="543"/>
      <c r="OBJ30" s="543"/>
      <c r="OBK30" s="543"/>
      <c r="OBL30" s="543"/>
      <c r="OBM30" s="543"/>
      <c r="OBN30" s="543"/>
      <c r="OBO30" s="543"/>
      <c r="OBP30" s="543"/>
      <c r="OBQ30" s="543"/>
      <c r="OBR30" s="543"/>
      <c r="OBS30" s="543"/>
      <c r="OBT30" s="543"/>
      <c r="OBU30" s="543"/>
      <c r="OBV30" s="543"/>
      <c r="OBW30" s="543"/>
      <c r="OBX30" s="543"/>
      <c r="OBY30" s="543"/>
      <c r="OBZ30" s="543"/>
      <c r="OCA30" s="543"/>
      <c r="OCB30" s="543"/>
      <c r="OCC30" s="543"/>
      <c r="OCD30" s="543"/>
      <c r="OCE30" s="543"/>
      <c r="OCF30" s="543"/>
      <c r="OCG30" s="543"/>
      <c r="OCH30" s="543"/>
      <c r="OCI30" s="543"/>
      <c r="OCJ30" s="543"/>
      <c r="OCK30" s="543"/>
      <c r="OCL30" s="543"/>
      <c r="OCM30" s="543"/>
      <c r="OCN30" s="543"/>
      <c r="OCO30" s="543"/>
      <c r="OCP30" s="543"/>
      <c r="OCQ30" s="543"/>
      <c r="OCR30" s="543"/>
      <c r="OCS30" s="543"/>
      <c r="OCT30" s="543"/>
      <c r="OCU30" s="543"/>
      <c r="OCV30" s="543"/>
      <c r="OCW30" s="543"/>
      <c r="OCX30" s="543"/>
      <c r="OCY30" s="543"/>
      <c r="OCZ30" s="543"/>
      <c r="ODA30" s="543"/>
      <c r="ODB30" s="543"/>
      <c r="ODC30" s="543"/>
      <c r="ODD30" s="543"/>
      <c r="ODE30" s="543"/>
      <c r="ODF30" s="543"/>
      <c r="ODG30" s="543"/>
      <c r="ODH30" s="543"/>
      <c r="ODI30" s="543"/>
      <c r="ODJ30" s="543"/>
      <c r="ODK30" s="543"/>
      <c r="ODL30" s="543"/>
      <c r="ODM30" s="543"/>
      <c r="ODN30" s="543"/>
      <c r="ODO30" s="543"/>
      <c r="ODP30" s="543"/>
      <c r="ODQ30" s="543"/>
      <c r="ODR30" s="543"/>
      <c r="ODS30" s="543"/>
      <c r="ODT30" s="543"/>
      <c r="ODU30" s="543"/>
      <c r="ODV30" s="543"/>
      <c r="ODW30" s="543"/>
      <c r="ODX30" s="543"/>
      <c r="ODY30" s="543"/>
      <c r="ODZ30" s="543"/>
      <c r="OEA30" s="543"/>
      <c r="OEB30" s="543"/>
      <c r="OEC30" s="543"/>
      <c r="OED30" s="543"/>
      <c r="OEE30" s="543"/>
      <c r="OEF30" s="543"/>
      <c r="OEG30" s="543"/>
      <c r="OEH30" s="543"/>
      <c r="OEI30" s="543"/>
      <c r="OEJ30" s="543"/>
      <c r="OEK30" s="543"/>
      <c r="OEL30" s="543"/>
      <c r="OEM30" s="543"/>
      <c r="OEN30" s="543"/>
      <c r="OEO30" s="543"/>
      <c r="OEP30" s="543"/>
      <c r="OEQ30" s="543"/>
      <c r="OER30" s="543"/>
      <c r="OES30" s="543"/>
      <c r="OET30" s="543"/>
      <c r="OEU30" s="543"/>
      <c r="OEV30" s="543"/>
      <c r="OEW30" s="543"/>
      <c r="OEX30" s="543"/>
      <c r="OEY30" s="543"/>
      <c r="OEZ30" s="543"/>
      <c r="OFA30" s="543"/>
      <c r="OFB30" s="543"/>
      <c r="OFC30" s="543"/>
      <c r="OFD30" s="543"/>
      <c r="OFE30" s="543"/>
      <c r="OFF30" s="543"/>
      <c r="OFG30" s="543"/>
      <c r="OFH30" s="543"/>
      <c r="OFI30" s="543"/>
      <c r="OFJ30" s="543"/>
      <c r="OFK30" s="543"/>
      <c r="OFL30" s="543"/>
      <c r="OFM30" s="543"/>
      <c r="OFN30" s="543"/>
      <c r="OFO30" s="543"/>
      <c r="OFP30" s="543"/>
      <c r="OFQ30" s="543"/>
      <c r="OFR30" s="543"/>
      <c r="OFS30" s="543"/>
      <c r="OFT30" s="543"/>
      <c r="OFU30" s="543"/>
      <c r="OFV30" s="543"/>
      <c r="OFW30" s="543"/>
      <c r="OFX30" s="543"/>
      <c r="OFY30" s="543"/>
      <c r="OFZ30" s="543"/>
      <c r="OGA30" s="543"/>
      <c r="OGB30" s="543"/>
      <c r="OGC30" s="543"/>
      <c r="OGD30" s="543"/>
      <c r="OGE30" s="543"/>
      <c r="OGF30" s="543"/>
      <c r="OGG30" s="543"/>
      <c r="OGH30" s="543"/>
      <c r="OGI30" s="543"/>
      <c r="OGJ30" s="543"/>
      <c r="OGK30" s="543"/>
      <c r="OGL30" s="543"/>
      <c r="OGM30" s="543"/>
      <c r="OGN30" s="543"/>
      <c r="OGO30" s="543"/>
      <c r="OGP30" s="543"/>
      <c r="OGQ30" s="543"/>
      <c r="OGR30" s="543"/>
      <c r="OGS30" s="543"/>
      <c r="OGT30" s="543"/>
      <c r="OGU30" s="543"/>
      <c r="OGV30" s="543"/>
      <c r="OGW30" s="543"/>
      <c r="OGX30" s="543"/>
      <c r="OGY30" s="543"/>
      <c r="OGZ30" s="543"/>
      <c r="OHA30" s="543"/>
      <c r="OHB30" s="543"/>
      <c r="OHC30" s="543"/>
      <c r="OHD30" s="543"/>
      <c r="OHE30" s="543"/>
      <c r="OHF30" s="543"/>
      <c r="OHG30" s="543"/>
      <c r="OHH30" s="543"/>
      <c r="OHI30" s="543"/>
      <c r="OHJ30" s="543"/>
      <c r="OHK30" s="543"/>
      <c r="OHL30" s="543"/>
      <c r="OHM30" s="543"/>
      <c r="OHN30" s="543"/>
      <c r="OHO30" s="543"/>
      <c r="OHP30" s="543"/>
      <c r="OHQ30" s="543"/>
      <c r="OHR30" s="543"/>
      <c r="OHS30" s="543"/>
      <c r="OHT30" s="543"/>
      <c r="OHU30" s="543"/>
      <c r="OHV30" s="543"/>
      <c r="OHW30" s="543"/>
      <c r="OHX30" s="543"/>
      <c r="OHY30" s="543"/>
      <c r="OHZ30" s="543"/>
      <c r="OIA30" s="543"/>
      <c r="OIB30" s="543"/>
      <c r="OIC30" s="543"/>
      <c r="OID30" s="543"/>
      <c r="OIE30" s="543"/>
      <c r="OIF30" s="543"/>
      <c r="OIG30" s="543"/>
      <c r="OIH30" s="543"/>
      <c r="OII30" s="543"/>
      <c r="OIJ30" s="543"/>
      <c r="OIK30" s="543"/>
      <c r="OIL30" s="543"/>
      <c r="OIM30" s="543"/>
      <c r="OIN30" s="543"/>
      <c r="OIO30" s="543"/>
      <c r="OIP30" s="543"/>
      <c r="OIQ30" s="543"/>
      <c r="OIR30" s="543"/>
      <c r="OIS30" s="543"/>
      <c r="OIT30" s="543"/>
      <c r="OIU30" s="543"/>
      <c r="OIV30" s="543"/>
      <c r="OIW30" s="543"/>
      <c r="OIX30" s="543"/>
      <c r="OIY30" s="543"/>
      <c r="OIZ30" s="543"/>
      <c r="OJA30" s="543"/>
      <c r="OJB30" s="543"/>
      <c r="OJC30" s="543"/>
      <c r="OJD30" s="543"/>
      <c r="OJE30" s="543"/>
      <c r="OJF30" s="543"/>
      <c r="OJG30" s="543"/>
      <c r="OJH30" s="543"/>
      <c r="OJI30" s="543"/>
      <c r="OJJ30" s="543"/>
      <c r="OJK30" s="543"/>
      <c r="OJL30" s="543"/>
      <c r="OJM30" s="543"/>
      <c r="OJN30" s="543"/>
      <c r="OJO30" s="543"/>
      <c r="OJP30" s="543"/>
      <c r="OJQ30" s="543"/>
      <c r="OJR30" s="543"/>
      <c r="OJS30" s="543"/>
      <c r="OJT30" s="543"/>
      <c r="OJU30" s="543"/>
      <c r="OJV30" s="543"/>
      <c r="OJW30" s="543"/>
      <c r="OJX30" s="543"/>
      <c r="OJY30" s="543"/>
      <c r="OJZ30" s="543"/>
      <c r="OKA30" s="543"/>
      <c r="OKB30" s="543"/>
      <c r="OKC30" s="543"/>
      <c r="OKD30" s="543"/>
      <c r="OKE30" s="543"/>
      <c r="OKF30" s="543"/>
      <c r="OKG30" s="543"/>
      <c r="OKH30" s="543"/>
      <c r="OKI30" s="543"/>
      <c r="OKJ30" s="543"/>
      <c r="OKK30" s="543"/>
      <c r="OKL30" s="543"/>
      <c r="OKM30" s="543"/>
      <c r="OKN30" s="543"/>
      <c r="OKO30" s="543"/>
      <c r="OKP30" s="543"/>
      <c r="OKQ30" s="543"/>
      <c r="OKR30" s="543"/>
      <c r="OKS30" s="543"/>
      <c r="OKT30" s="543"/>
      <c r="OKU30" s="543"/>
      <c r="OKV30" s="543"/>
      <c r="OKW30" s="543"/>
      <c r="OKX30" s="543"/>
      <c r="OKY30" s="543"/>
      <c r="OKZ30" s="543"/>
      <c r="OLA30" s="543"/>
      <c r="OLB30" s="543"/>
      <c r="OLC30" s="543"/>
      <c r="OLD30" s="543"/>
      <c r="OLE30" s="543"/>
      <c r="OLF30" s="543"/>
      <c r="OLG30" s="543"/>
      <c r="OLH30" s="543"/>
      <c r="OLI30" s="543"/>
      <c r="OLJ30" s="543"/>
      <c r="OLK30" s="543"/>
      <c r="OLL30" s="543"/>
      <c r="OLM30" s="543"/>
      <c r="OLN30" s="543"/>
      <c r="OLO30" s="543"/>
      <c r="OLP30" s="543"/>
      <c r="OLQ30" s="543"/>
      <c r="OLR30" s="543"/>
      <c r="OLS30" s="543"/>
      <c r="OLT30" s="543"/>
      <c r="OLU30" s="543"/>
      <c r="OLV30" s="543"/>
      <c r="OLW30" s="543"/>
      <c r="OLX30" s="543"/>
      <c r="OLY30" s="543"/>
      <c r="OLZ30" s="543"/>
      <c r="OMA30" s="543"/>
      <c r="OMB30" s="543"/>
      <c r="OMC30" s="543"/>
      <c r="OMD30" s="543"/>
      <c r="OME30" s="543"/>
      <c r="OMF30" s="543"/>
      <c r="OMG30" s="543"/>
      <c r="OMH30" s="543"/>
      <c r="OMI30" s="543"/>
      <c r="OMJ30" s="543"/>
      <c r="OMK30" s="543"/>
      <c r="OML30" s="543"/>
      <c r="OMM30" s="543"/>
      <c r="OMN30" s="543"/>
      <c r="OMO30" s="543"/>
      <c r="OMP30" s="543"/>
      <c r="OMQ30" s="543"/>
      <c r="OMR30" s="543"/>
      <c r="OMS30" s="543"/>
      <c r="OMT30" s="543"/>
      <c r="OMU30" s="543"/>
      <c r="OMV30" s="543"/>
      <c r="OMW30" s="543"/>
      <c r="OMX30" s="543"/>
      <c r="OMY30" s="543"/>
      <c r="OMZ30" s="543"/>
      <c r="ONA30" s="543"/>
      <c r="ONB30" s="543"/>
      <c r="ONC30" s="543"/>
      <c r="OND30" s="543"/>
      <c r="ONE30" s="543"/>
      <c r="ONF30" s="543"/>
      <c r="ONG30" s="543"/>
      <c r="ONH30" s="543"/>
      <c r="ONI30" s="543"/>
      <c r="ONJ30" s="543"/>
      <c r="ONK30" s="543"/>
      <c r="ONL30" s="543"/>
      <c r="ONM30" s="543"/>
      <c r="ONN30" s="543"/>
      <c r="ONO30" s="543"/>
      <c r="ONP30" s="543"/>
      <c r="ONQ30" s="543"/>
      <c r="ONR30" s="543"/>
      <c r="ONS30" s="543"/>
      <c r="ONT30" s="543"/>
      <c r="ONU30" s="543"/>
      <c r="ONV30" s="543"/>
      <c r="ONW30" s="543"/>
      <c r="ONX30" s="543"/>
      <c r="ONY30" s="543"/>
      <c r="ONZ30" s="543"/>
      <c r="OOA30" s="543"/>
      <c r="OOB30" s="543"/>
      <c r="OOC30" s="543"/>
      <c r="OOD30" s="543"/>
      <c r="OOE30" s="543"/>
      <c r="OOF30" s="543"/>
      <c r="OOG30" s="543"/>
      <c r="OOH30" s="543"/>
      <c r="OOI30" s="543"/>
      <c r="OOJ30" s="543"/>
      <c r="OOK30" s="543"/>
      <c r="OOL30" s="543"/>
      <c r="OOM30" s="543"/>
      <c r="OON30" s="543"/>
      <c r="OOO30" s="543"/>
      <c r="OOP30" s="543"/>
      <c r="OOQ30" s="543"/>
      <c r="OOR30" s="543"/>
      <c r="OOS30" s="543"/>
      <c r="OOT30" s="543"/>
      <c r="OOU30" s="543"/>
      <c r="OOV30" s="543"/>
      <c r="OOW30" s="543"/>
      <c r="OOX30" s="543"/>
      <c r="OOY30" s="543"/>
      <c r="OOZ30" s="543"/>
      <c r="OPA30" s="543"/>
      <c r="OPB30" s="543"/>
      <c r="OPC30" s="543"/>
      <c r="OPD30" s="543"/>
      <c r="OPE30" s="543"/>
      <c r="OPF30" s="543"/>
      <c r="OPG30" s="543"/>
      <c r="OPH30" s="543"/>
      <c r="OPI30" s="543"/>
      <c r="OPJ30" s="543"/>
      <c r="OPK30" s="543"/>
      <c r="OPL30" s="543"/>
      <c r="OPM30" s="543"/>
      <c r="OPN30" s="543"/>
      <c r="OPO30" s="543"/>
      <c r="OPP30" s="543"/>
      <c r="OPQ30" s="543"/>
      <c r="OPR30" s="543"/>
      <c r="OPS30" s="543"/>
      <c r="OPT30" s="543"/>
      <c r="OPU30" s="543"/>
      <c r="OPV30" s="543"/>
      <c r="OPW30" s="543"/>
      <c r="OPX30" s="543"/>
      <c r="OPY30" s="543"/>
      <c r="OPZ30" s="543"/>
      <c r="OQA30" s="543"/>
      <c r="OQB30" s="543"/>
      <c r="OQC30" s="543"/>
      <c r="OQD30" s="543"/>
      <c r="OQE30" s="543"/>
      <c r="OQF30" s="543"/>
      <c r="OQG30" s="543"/>
      <c r="OQH30" s="543"/>
      <c r="OQI30" s="543"/>
      <c r="OQJ30" s="543"/>
      <c r="OQK30" s="543"/>
      <c r="OQL30" s="543"/>
      <c r="OQM30" s="543"/>
      <c r="OQN30" s="543"/>
      <c r="OQO30" s="543"/>
      <c r="OQP30" s="543"/>
      <c r="OQQ30" s="543"/>
      <c r="OQR30" s="543"/>
      <c r="OQS30" s="543"/>
      <c r="OQT30" s="543"/>
      <c r="OQU30" s="543"/>
      <c r="OQV30" s="543"/>
      <c r="OQW30" s="543"/>
      <c r="OQX30" s="543"/>
      <c r="OQY30" s="543"/>
      <c r="OQZ30" s="543"/>
      <c r="ORA30" s="543"/>
      <c r="ORB30" s="543"/>
      <c r="ORC30" s="543"/>
      <c r="ORD30" s="543"/>
      <c r="ORE30" s="543"/>
      <c r="ORF30" s="543"/>
      <c r="ORG30" s="543"/>
      <c r="ORH30" s="543"/>
      <c r="ORI30" s="543"/>
      <c r="ORJ30" s="543"/>
      <c r="ORK30" s="543"/>
      <c r="ORL30" s="543"/>
      <c r="ORM30" s="543"/>
      <c r="ORN30" s="543"/>
      <c r="ORO30" s="543"/>
      <c r="ORP30" s="543"/>
      <c r="ORQ30" s="543"/>
      <c r="ORR30" s="543"/>
      <c r="ORS30" s="543"/>
      <c r="ORT30" s="543"/>
      <c r="ORU30" s="543"/>
      <c r="ORV30" s="543"/>
      <c r="ORW30" s="543"/>
      <c r="ORX30" s="543"/>
      <c r="ORY30" s="543"/>
      <c r="ORZ30" s="543"/>
      <c r="OSA30" s="543"/>
      <c r="OSB30" s="543"/>
      <c r="OSC30" s="543"/>
      <c r="OSD30" s="543"/>
      <c r="OSE30" s="543"/>
      <c r="OSF30" s="543"/>
      <c r="OSG30" s="543"/>
      <c r="OSH30" s="543"/>
      <c r="OSI30" s="543"/>
      <c r="OSJ30" s="543"/>
      <c r="OSK30" s="543"/>
      <c r="OSL30" s="543"/>
      <c r="OSM30" s="543"/>
      <c r="OSN30" s="543"/>
      <c r="OSO30" s="543"/>
      <c r="OSP30" s="543"/>
      <c r="OSQ30" s="543"/>
      <c r="OSR30" s="543"/>
      <c r="OSS30" s="543"/>
      <c r="OST30" s="543"/>
      <c r="OSU30" s="543"/>
      <c r="OSV30" s="543"/>
      <c r="OSW30" s="543"/>
      <c r="OSX30" s="543"/>
      <c r="OSY30" s="543"/>
      <c r="OSZ30" s="543"/>
      <c r="OTA30" s="543"/>
      <c r="OTB30" s="543"/>
      <c r="OTC30" s="543"/>
      <c r="OTD30" s="543"/>
      <c r="OTE30" s="543"/>
      <c r="OTF30" s="543"/>
      <c r="OTG30" s="543"/>
      <c r="OTH30" s="543"/>
      <c r="OTI30" s="543"/>
      <c r="OTJ30" s="543"/>
      <c r="OTK30" s="543"/>
      <c r="OTL30" s="543"/>
      <c r="OTM30" s="543"/>
      <c r="OTN30" s="543"/>
      <c r="OTO30" s="543"/>
      <c r="OTP30" s="543"/>
      <c r="OTQ30" s="543"/>
      <c r="OTR30" s="543"/>
      <c r="OTS30" s="543"/>
      <c r="OTT30" s="543"/>
      <c r="OTU30" s="543"/>
      <c r="OTV30" s="543"/>
      <c r="OTW30" s="543"/>
      <c r="OTX30" s="543"/>
      <c r="OTY30" s="543"/>
      <c r="OTZ30" s="543"/>
      <c r="OUA30" s="543"/>
      <c r="OUB30" s="543"/>
      <c r="OUC30" s="543"/>
      <c r="OUD30" s="543"/>
      <c r="OUE30" s="543"/>
      <c r="OUF30" s="543"/>
      <c r="OUG30" s="543"/>
      <c r="OUH30" s="543"/>
      <c r="OUI30" s="543"/>
      <c r="OUJ30" s="543"/>
      <c r="OUK30" s="543"/>
      <c r="OUL30" s="543"/>
      <c r="OUM30" s="543"/>
      <c r="OUN30" s="543"/>
      <c r="OUO30" s="543"/>
      <c r="OUP30" s="543"/>
      <c r="OUQ30" s="543"/>
      <c r="OUR30" s="543"/>
      <c r="OUS30" s="543"/>
      <c r="OUT30" s="543"/>
      <c r="OUU30" s="543"/>
      <c r="OUV30" s="543"/>
      <c r="OUW30" s="543"/>
      <c r="OUX30" s="543"/>
      <c r="OUY30" s="543"/>
      <c r="OUZ30" s="543"/>
      <c r="OVA30" s="543"/>
      <c r="OVB30" s="543"/>
      <c r="OVC30" s="543"/>
      <c r="OVD30" s="543"/>
      <c r="OVE30" s="543"/>
      <c r="OVF30" s="543"/>
      <c r="OVG30" s="543"/>
      <c r="OVH30" s="543"/>
      <c r="OVI30" s="543"/>
      <c r="OVJ30" s="543"/>
      <c r="OVK30" s="543"/>
      <c r="OVL30" s="543"/>
      <c r="OVM30" s="543"/>
      <c r="OVN30" s="543"/>
      <c r="OVO30" s="543"/>
      <c r="OVP30" s="543"/>
      <c r="OVQ30" s="543"/>
      <c r="OVR30" s="543"/>
      <c r="OVS30" s="543"/>
      <c r="OVT30" s="543"/>
      <c r="OVU30" s="543"/>
      <c r="OVV30" s="543"/>
      <c r="OVW30" s="543"/>
      <c r="OVX30" s="543"/>
      <c r="OVY30" s="543"/>
      <c r="OVZ30" s="543"/>
      <c r="OWA30" s="543"/>
      <c r="OWB30" s="543"/>
      <c r="OWC30" s="543"/>
      <c r="OWD30" s="543"/>
      <c r="OWE30" s="543"/>
      <c r="OWF30" s="543"/>
      <c r="OWG30" s="543"/>
      <c r="OWH30" s="543"/>
      <c r="OWI30" s="543"/>
      <c r="OWJ30" s="543"/>
      <c r="OWK30" s="543"/>
      <c r="OWL30" s="543"/>
      <c r="OWM30" s="543"/>
      <c r="OWN30" s="543"/>
      <c r="OWO30" s="543"/>
      <c r="OWP30" s="543"/>
      <c r="OWQ30" s="543"/>
      <c r="OWR30" s="543"/>
      <c r="OWS30" s="543"/>
      <c r="OWT30" s="543"/>
      <c r="OWU30" s="543"/>
      <c r="OWV30" s="543"/>
      <c r="OWW30" s="543"/>
      <c r="OWX30" s="543"/>
      <c r="OWY30" s="543"/>
      <c r="OWZ30" s="543"/>
      <c r="OXA30" s="543"/>
      <c r="OXB30" s="543"/>
      <c r="OXC30" s="543"/>
      <c r="OXD30" s="543"/>
      <c r="OXE30" s="543"/>
      <c r="OXF30" s="543"/>
      <c r="OXG30" s="543"/>
      <c r="OXH30" s="543"/>
      <c r="OXI30" s="543"/>
      <c r="OXJ30" s="543"/>
      <c r="OXK30" s="543"/>
      <c r="OXL30" s="543"/>
      <c r="OXM30" s="543"/>
      <c r="OXN30" s="543"/>
      <c r="OXO30" s="543"/>
      <c r="OXP30" s="543"/>
      <c r="OXQ30" s="543"/>
      <c r="OXR30" s="543"/>
      <c r="OXS30" s="543"/>
      <c r="OXT30" s="543"/>
      <c r="OXU30" s="543"/>
      <c r="OXV30" s="543"/>
      <c r="OXW30" s="543"/>
      <c r="OXX30" s="543"/>
      <c r="OXY30" s="543"/>
      <c r="OXZ30" s="543"/>
      <c r="OYA30" s="543"/>
      <c r="OYB30" s="543"/>
      <c r="OYC30" s="543"/>
      <c r="OYD30" s="543"/>
      <c r="OYE30" s="543"/>
      <c r="OYF30" s="543"/>
      <c r="OYG30" s="543"/>
      <c r="OYH30" s="543"/>
      <c r="OYI30" s="543"/>
      <c r="OYJ30" s="543"/>
      <c r="OYK30" s="543"/>
      <c r="OYL30" s="543"/>
      <c r="OYM30" s="543"/>
      <c r="OYN30" s="543"/>
      <c r="OYO30" s="543"/>
      <c r="OYP30" s="543"/>
      <c r="OYQ30" s="543"/>
      <c r="OYR30" s="543"/>
      <c r="OYS30" s="543"/>
      <c r="OYT30" s="543"/>
      <c r="OYU30" s="543"/>
      <c r="OYV30" s="543"/>
      <c r="OYW30" s="543"/>
      <c r="OYX30" s="543"/>
      <c r="OYY30" s="543"/>
      <c r="OYZ30" s="543"/>
      <c r="OZA30" s="543"/>
      <c r="OZB30" s="543"/>
      <c r="OZC30" s="543"/>
      <c r="OZD30" s="543"/>
      <c r="OZE30" s="543"/>
      <c r="OZF30" s="543"/>
      <c r="OZG30" s="543"/>
      <c r="OZH30" s="543"/>
      <c r="OZI30" s="543"/>
      <c r="OZJ30" s="543"/>
      <c r="OZK30" s="543"/>
      <c r="OZL30" s="543"/>
      <c r="OZM30" s="543"/>
      <c r="OZN30" s="543"/>
      <c r="OZO30" s="543"/>
      <c r="OZP30" s="543"/>
      <c r="OZQ30" s="543"/>
      <c r="OZR30" s="543"/>
      <c r="OZS30" s="543"/>
      <c r="OZT30" s="543"/>
      <c r="OZU30" s="543"/>
      <c r="OZV30" s="543"/>
      <c r="OZW30" s="543"/>
      <c r="OZX30" s="543"/>
      <c r="OZY30" s="543"/>
      <c r="OZZ30" s="543"/>
      <c r="PAA30" s="543"/>
      <c r="PAB30" s="543"/>
      <c r="PAC30" s="543"/>
      <c r="PAD30" s="543"/>
      <c r="PAE30" s="543"/>
      <c r="PAF30" s="543"/>
      <c r="PAG30" s="543"/>
      <c r="PAH30" s="543"/>
      <c r="PAI30" s="543"/>
      <c r="PAJ30" s="543"/>
      <c r="PAK30" s="543"/>
      <c r="PAL30" s="543"/>
      <c r="PAM30" s="543"/>
      <c r="PAN30" s="543"/>
      <c r="PAO30" s="543"/>
      <c r="PAP30" s="543"/>
      <c r="PAQ30" s="543"/>
      <c r="PAR30" s="543"/>
      <c r="PAS30" s="543"/>
      <c r="PAT30" s="543"/>
      <c r="PAU30" s="543"/>
      <c r="PAV30" s="543"/>
      <c r="PAW30" s="543"/>
      <c r="PAX30" s="543"/>
      <c r="PAY30" s="543"/>
      <c r="PAZ30" s="543"/>
      <c r="PBA30" s="543"/>
      <c r="PBB30" s="543"/>
      <c r="PBC30" s="543"/>
      <c r="PBD30" s="543"/>
      <c r="PBE30" s="543"/>
      <c r="PBF30" s="543"/>
      <c r="PBG30" s="543"/>
      <c r="PBH30" s="543"/>
      <c r="PBI30" s="543"/>
      <c r="PBJ30" s="543"/>
      <c r="PBK30" s="543"/>
      <c r="PBL30" s="543"/>
      <c r="PBM30" s="543"/>
      <c r="PBN30" s="543"/>
      <c r="PBO30" s="543"/>
      <c r="PBP30" s="543"/>
      <c r="PBQ30" s="543"/>
      <c r="PBR30" s="543"/>
      <c r="PBS30" s="543"/>
      <c r="PBT30" s="543"/>
      <c r="PBU30" s="543"/>
      <c r="PBV30" s="543"/>
      <c r="PBW30" s="543"/>
      <c r="PBX30" s="543"/>
      <c r="PBY30" s="543"/>
      <c r="PBZ30" s="543"/>
      <c r="PCA30" s="543"/>
      <c r="PCB30" s="543"/>
      <c r="PCC30" s="543"/>
      <c r="PCD30" s="543"/>
      <c r="PCE30" s="543"/>
      <c r="PCF30" s="543"/>
      <c r="PCG30" s="543"/>
      <c r="PCH30" s="543"/>
      <c r="PCI30" s="543"/>
      <c r="PCJ30" s="543"/>
      <c r="PCK30" s="543"/>
      <c r="PCL30" s="543"/>
      <c r="PCM30" s="543"/>
      <c r="PCN30" s="543"/>
      <c r="PCO30" s="543"/>
      <c r="PCP30" s="543"/>
      <c r="PCQ30" s="543"/>
      <c r="PCR30" s="543"/>
      <c r="PCS30" s="543"/>
      <c r="PCT30" s="543"/>
      <c r="PCU30" s="543"/>
      <c r="PCV30" s="543"/>
      <c r="PCW30" s="543"/>
      <c r="PCX30" s="543"/>
      <c r="PCY30" s="543"/>
      <c r="PCZ30" s="543"/>
      <c r="PDA30" s="543"/>
      <c r="PDB30" s="543"/>
      <c r="PDC30" s="543"/>
      <c r="PDD30" s="543"/>
      <c r="PDE30" s="543"/>
      <c r="PDF30" s="543"/>
      <c r="PDG30" s="543"/>
      <c r="PDH30" s="543"/>
      <c r="PDI30" s="543"/>
      <c r="PDJ30" s="543"/>
      <c r="PDK30" s="543"/>
      <c r="PDL30" s="543"/>
      <c r="PDM30" s="543"/>
      <c r="PDN30" s="543"/>
      <c r="PDO30" s="543"/>
      <c r="PDP30" s="543"/>
      <c r="PDQ30" s="543"/>
      <c r="PDR30" s="543"/>
      <c r="PDS30" s="543"/>
      <c r="PDT30" s="543"/>
      <c r="PDU30" s="543"/>
      <c r="PDV30" s="543"/>
      <c r="PDW30" s="543"/>
      <c r="PDX30" s="543"/>
      <c r="PDY30" s="543"/>
      <c r="PDZ30" s="543"/>
      <c r="PEA30" s="543"/>
      <c r="PEB30" s="543"/>
      <c r="PEC30" s="543"/>
      <c r="PED30" s="543"/>
      <c r="PEE30" s="543"/>
      <c r="PEF30" s="543"/>
      <c r="PEG30" s="543"/>
      <c r="PEH30" s="543"/>
      <c r="PEI30" s="543"/>
      <c r="PEJ30" s="543"/>
      <c r="PEK30" s="543"/>
      <c r="PEL30" s="543"/>
      <c r="PEM30" s="543"/>
      <c r="PEN30" s="543"/>
      <c r="PEO30" s="543"/>
      <c r="PEP30" s="543"/>
      <c r="PEQ30" s="543"/>
      <c r="PER30" s="543"/>
      <c r="PES30" s="543"/>
      <c r="PET30" s="543"/>
      <c r="PEU30" s="543"/>
      <c r="PEV30" s="543"/>
      <c r="PEW30" s="543"/>
      <c r="PEX30" s="543"/>
      <c r="PEY30" s="543"/>
      <c r="PEZ30" s="543"/>
      <c r="PFA30" s="543"/>
      <c r="PFB30" s="543"/>
      <c r="PFC30" s="543"/>
      <c r="PFD30" s="543"/>
      <c r="PFE30" s="543"/>
      <c r="PFF30" s="543"/>
      <c r="PFG30" s="543"/>
      <c r="PFH30" s="543"/>
      <c r="PFI30" s="543"/>
      <c r="PFJ30" s="543"/>
      <c r="PFK30" s="543"/>
      <c r="PFL30" s="543"/>
      <c r="PFM30" s="543"/>
      <c r="PFN30" s="543"/>
      <c r="PFO30" s="543"/>
      <c r="PFP30" s="543"/>
      <c r="PFQ30" s="543"/>
      <c r="PFR30" s="543"/>
      <c r="PFS30" s="543"/>
      <c r="PFT30" s="543"/>
      <c r="PFU30" s="543"/>
      <c r="PFV30" s="543"/>
      <c r="PFW30" s="543"/>
      <c r="PFX30" s="543"/>
      <c r="PFY30" s="543"/>
      <c r="PFZ30" s="543"/>
      <c r="PGA30" s="543"/>
      <c r="PGB30" s="543"/>
      <c r="PGC30" s="543"/>
      <c r="PGD30" s="543"/>
      <c r="PGE30" s="543"/>
      <c r="PGF30" s="543"/>
      <c r="PGG30" s="543"/>
      <c r="PGH30" s="543"/>
      <c r="PGI30" s="543"/>
      <c r="PGJ30" s="543"/>
      <c r="PGK30" s="543"/>
      <c r="PGL30" s="543"/>
      <c r="PGM30" s="543"/>
      <c r="PGN30" s="543"/>
      <c r="PGO30" s="543"/>
      <c r="PGP30" s="543"/>
      <c r="PGQ30" s="543"/>
      <c r="PGR30" s="543"/>
      <c r="PGS30" s="543"/>
      <c r="PGT30" s="543"/>
      <c r="PGU30" s="543"/>
      <c r="PGV30" s="543"/>
      <c r="PGW30" s="543"/>
      <c r="PGX30" s="543"/>
      <c r="PGY30" s="543"/>
      <c r="PGZ30" s="543"/>
      <c r="PHA30" s="543"/>
      <c r="PHB30" s="543"/>
      <c r="PHC30" s="543"/>
      <c r="PHD30" s="543"/>
      <c r="PHE30" s="543"/>
      <c r="PHF30" s="543"/>
      <c r="PHG30" s="543"/>
      <c r="PHH30" s="543"/>
      <c r="PHI30" s="543"/>
      <c r="PHJ30" s="543"/>
      <c r="PHK30" s="543"/>
      <c r="PHL30" s="543"/>
      <c r="PHM30" s="543"/>
      <c r="PHN30" s="543"/>
      <c r="PHO30" s="543"/>
      <c r="PHP30" s="543"/>
      <c r="PHQ30" s="543"/>
      <c r="PHR30" s="543"/>
      <c r="PHS30" s="543"/>
      <c r="PHT30" s="543"/>
      <c r="PHU30" s="543"/>
      <c r="PHV30" s="543"/>
      <c r="PHW30" s="543"/>
      <c r="PHX30" s="543"/>
      <c r="PHY30" s="543"/>
      <c r="PHZ30" s="543"/>
      <c r="PIA30" s="543"/>
      <c r="PIB30" s="543"/>
      <c r="PIC30" s="543"/>
      <c r="PID30" s="543"/>
      <c r="PIE30" s="543"/>
      <c r="PIF30" s="543"/>
      <c r="PIG30" s="543"/>
      <c r="PIH30" s="543"/>
      <c r="PII30" s="543"/>
      <c r="PIJ30" s="543"/>
      <c r="PIK30" s="543"/>
      <c r="PIL30" s="543"/>
      <c r="PIM30" s="543"/>
      <c r="PIN30" s="543"/>
      <c r="PIO30" s="543"/>
      <c r="PIP30" s="543"/>
      <c r="PIQ30" s="543"/>
      <c r="PIR30" s="543"/>
      <c r="PIS30" s="543"/>
      <c r="PIT30" s="543"/>
      <c r="PIU30" s="543"/>
      <c r="PIV30" s="543"/>
      <c r="PIW30" s="543"/>
      <c r="PIX30" s="543"/>
      <c r="PIY30" s="543"/>
      <c r="PIZ30" s="543"/>
      <c r="PJA30" s="543"/>
      <c r="PJB30" s="543"/>
      <c r="PJC30" s="543"/>
      <c r="PJD30" s="543"/>
      <c r="PJE30" s="543"/>
      <c r="PJF30" s="543"/>
      <c r="PJG30" s="543"/>
      <c r="PJH30" s="543"/>
      <c r="PJI30" s="543"/>
      <c r="PJJ30" s="543"/>
      <c r="PJK30" s="543"/>
      <c r="PJL30" s="543"/>
      <c r="PJM30" s="543"/>
      <c r="PJN30" s="543"/>
      <c r="PJO30" s="543"/>
      <c r="PJP30" s="543"/>
      <c r="PJQ30" s="543"/>
      <c r="PJR30" s="543"/>
      <c r="PJS30" s="543"/>
      <c r="PJT30" s="543"/>
      <c r="PJU30" s="543"/>
      <c r="PJV30" s="543"/>
      <c r="PJW30" s="543"/>
      <c r="PJX30" s="543"/>
      <c r="PJY30" s="543"/>
      <c r="PJZ30" s="543"/>
      <c r="PKA30" s="543"/>
      <c r="PKB30" s="543"/>
      <c r="PKC30" s="543"/>
      <c r="PKD30" s="543"/>
      <c r="PKE30" s="543"/>
      <c r="PKF30" s="543"/>
      <c r="PKG30" s="543"/>
      <c r="PKH30" s="543"/>
      <c r="PKI30" s="543"/>
      <c r="PKJ30" s="543"/>
      <c r="PKK30" s="543"/>
      <c r="PKL30" s="543"/>
      <c r="PKM30" s="543"/>
      <c r="PKN30" s="543"/>
      <c r="PKO30" s="543"/>
      <c r="PKP30" s="543"/>
      <c r="PKQ30" s="543"/>
      <c r="PKR30" s="543"/>
      <c r="PKS30" s="543"/>
      <c r="PKT30" s="543"/>
      <c r="PKU30" s="543"/>
      <c r="PKV30" s="543"/>
      <c r="PKW30" s="543"/>
      <c r="PKX30" s="543"/>
      <c r="PKY30" s="543"/>
      <c r="PKZ30" s="543"/>
      <c r="PLA30" s="543"/>
      <c r="PLB30" s="543"/>
      <c r="PLC30" s="543"/>
      <c r="PLD30" s="543"/>
      <c r="PLE30" s="543"/>
      <c r="PLF30" s="543"/>
      <c r="PLG30" s="543"/>
      <c r="PLH30" s="543"/>
      <c r="PLI30" s="543"/>
      <c r="PLJ30" s="543"/>
      <c r="PLK30" s="543"/>
      <c r="PLL30" s="543"/>
      <c r="PLM30" s="543"/>
      <c r="PLN30" s="543"/>
      <c r="PLO30" s="543"/>
      <c r="PLP30" s="543"/>
      <c r="PLQ30" s="543"/>
      <c r="PLR30" s="543"/>
      <c r="PLS30" s="543"/>
      <c r="PLT30" s="543"/>
      <c r="PLU30" s="543"/>
      <c r="PLV30" s="543"/>
      <c r="PLW30" s="543"/>
      <c r="PLX30" s="543"/>
      <c r="PLY30" s="543"/>
      <c r="PLZ30" s="543"/>
      <c r="PMA30" s="543"/>
      <c r="PMB30" s="543"/>
      <c r="PMC30" s="543"/>
      <c r="PMD30" s="543"/>
      <c r="PME30" s="543"/>
      <c r="PMF30" s="543"/>
      <c r="PMG30" s="543"/>
      <c r="PMH30" s="543"/>
      <c r="PMI30" s="543"/>
      <c r="PMJ30" s="543"/>
      <c r="PMK30" s="543"/>
      <c r="PML30" s="543"/>
      <c r="PMM30" s="543"/>
      <c r="PMN30" s="543"/>
      <c r="PMO30" s="543"/>
      <c r="PMP30" s="543"/>
      <c r="PMQ30" s="543"/>
      <c r="PMR30" s="543"/>
      <c r="PMS30" s="543"/>
      <c r="PMT30" s="543"/>
      <c r="PMU30" s="543"/>
      <c r="PMV30" s="543"/>
      <c r="PMW30" s="543"/>
      <c r="PMX30" s="543"/>
      <c r="PMY30" s="543"/>
      <c r="PMZ30" s="543"/>
      <c r="PNA30" s="543"/>
      <c r="PNB30" s="543"/>
      <c r="PNC30" s="543"/>
      <c r="PND30" s="543"/>
      <c r="PNE30" s="543"/>
      <c r="PNF30" s="543"/>
      <c r="PNG30" s="543"/>
      <c r="PNH30" s="543"/>
      <c r="PNI30" s="543"/>
      <c r="PNJ30" s="543"/>
      <c r="PNK30" s="543"/>
      <c r="PNL30" s="543"/>
      <c r="PNM30" s="543"/>
      <c r="PNN30" s="543"/>
      <c r="PNO30" s="543"/>
      <c r="PNP30" s="543"/>
      <c r="PNQ30" s="543"/>
      <c r="PNR30" s="543"/>
      <c r="PNS30" s="543"/>
      <c r="PNT30" s="543"/>
      <c r="PNU30" s="543"/>
      <c r="PNV30" s="543"/>
      <c r="PNW30" s="543"/>
      <c r="PNX30" s="543"/>
      <c r="PNY30" s="543"/>
      <c r="PNZ30" s="543"/>
      <c r="POA30" s="543"/>
      <c r="POB30" s="543"/>
      <c r="POC30" s="543"/>
      <c r="POD30" s="543"/>
      <c r="POE30" s="543"/>
      <c r="POF30" s="543"/>
      <c r="POG30" s="543"/>
      <c r="POH30" s="543"/>
      <c r="POI30" s="543"/>
      <c r="POJ30" s="543"/>
      <c r="POK30" s="543"/>
      <c r="POL30" s="543"/>
      <c r="POM30" s="543"/>
      <c r="PON30" s="543"/>
      <c r="POO30" s="543"/>
      <c r="POP30" s="543"/>
      <c r="POQ30" s="543"/>
      <c r="POR30" s="543"/>
      <c r="POS30" s="543"/>
      <c r="POT30" s="543"/>
      <c r="POU30" s="543"/>
      <c r="POV30" s="543"/>
      <c r="POW30" s="543"/>
      <c r="POX30" s="543"/>
      <c r="POY30" s="543"/>
      <c r="POZ30" s="543"/>
      <c r="PPA30" s="543"/>
      <c r="PPB30" s="543"/>
      <c r="PPC30" s="543"/>
      <c r="PPD30" s="543"/>
      <c r="PPE30" s="543"/>
      <c r="PPF30" s="543"/>
      <c r="PPG30" s="543"/>
      <c r="PPH30" s="543"/>
      <c r="PPI30" s="543"/>
      <c r="PPJ30" s="543"/>
      <c r="PPK30" s="543"/>
      <c r="PPL30" s="543"/>
      <c r="PPM30" s="543"/>
      <c r="PPN30" s="543"/>
      <c r="PPO30" s="543"/>
      <c r="PPP30" s="543"/>
      <c r="PPQ30" s="543"/>
      <c r="PPR30" s="543"/>
      <c r="PPS30" s="543"/>
      <c r="PPT30" s="543"/>
      <c r="PPU30" s="543"/>
      <c r="PPV30" s="543"/>
      <c r="PPW30" s="543"/>
      <c r="PPX30" s="543"/>
      <c r="PPY30" s="543"/>
      <c r="PPZ30" s="543"/>
      <c r="PQA30" s="543"/>
      <c r="PQB30" s="543"/>
      <c r="PQC30" s="543"/>
      <c r="PQD30" s="543"/>
      <c r="PQE30" s="543"/>
      <c r="PQF30" s="543"/>
      <c r="PQG30" s="543"/>
      <c r="PQH30" s="543"/>
      <c r="PQI30" s="543"/>
      <c r="PQJ30" s="543"/>
      <c r="PQK30" s="543"/>
      <c r="PQL30" s="543"/>
      <c r="PQM30" s="543"/>
      <c r="PQN30" s="543"/>
      <c r="PQO30" s="543"/>
      <c r="PQP30" s="543"/>
      <c r="PQQ30" s="543"/>
      <c r="PQR30" s="543"/>
      <c r="PQS30" s="543"/>
      <c r="PQT30" s="543"/>
      <c r="PQU30" s="543"/>
      <c r="PQV30" s="543"/>
      <c r="PQW30" s="543"/>
      <c r="PQX30" s="543"/>
      <c r="PQY30" s="543"/>
      <c r="PQZ30" s="543"/>
      <c r="PRA30" s="543"/>
      <c r="PRB30" s="543"/>
      <c r="PRC30" s="543"/>
      <c r="PRD30" s="543"/>
      <c r="PRE30" s="543"/>
      <c r="PRF30" s="543"/>
      <c r="PRG30" s="543"/>
      <c r="PRH30" s="543"/>
      <c r="PRI30" s="543"/>
      <c r="PRJ30" s="543"/>
      <c r="PRK30" s="543"/>
      <c r="PRL30" s="543"/>
      <c r="PRM30" s="543"/>
      <c r="PRN30" s="543"/>
      <c r="PRO30" s="543"/>
      <c r="PRP30" s="543"/>
      <c r="PRQ30" s="543"/>
      <c r="PRR30" s="543"/>
      <c r="PRS30" s="543"/>
      <c r="PRT30" s="543"/>
      <c r="PRU30" s="543"/>
      <c r="PRV30" s="543"/>
      <c r="PRW30" s="543"/>
      <c r="PRX30" s="543"/>
      <c r="PRY30" s="543"/>
      <c r="PRZ30" s="543"/>
      <c r="PSA30" s="543"/>
      <c r="PSB30" s="543"/>
      <c r="PSC30" s="543"/>
      <c r="PSD30" s="543"/>
      <c r="PSE30" s="543"/>
      <c r="PSF30" s="543"/>
      <c r="PSG30" s="543"/>
      <c r="PSH30" s="543"/>
      <c r="PSI30" s="543"/>
      <c r="PSJ30" s="543"/>
      <c r="PSK30" s="543"/>
      <c r="PSL30" s="543"/>
      <c r="PSM30" s="543"/>
      <c r="PSN30" s="543"/>
      <c r="PSO30" s="543"/>
      <c r="PSP30" s="543"/>
      <c r="PSQ30" s="543"/>
      <c r="PSR30" s="543"/>
      <c r="PSS30" s="543"/>
      <c r="PST30" s="543"/>
      <c r="PSU30" s="543"/>
      <c r="PSV30" s="543"/>
      <c r="PSW30" s="543"/>
      <c r="PSX30" s="543"/>
      <c r="PSY30" s="543"/>
      <c r="PSZ30" s="543"/>
      <c r="PTA30" s="543"/>
      <c r="PTB30" s="543"/>
      <c r="PTC30" s="543"/>
      <c r="PTD30" s="543"/>
      <c r="PTE30" s="543"/>
      <c r="PTF30" s="543"/>
      <c r="PTG30" s="543"/>
      <c r="PTH30" s="543"/>
      <c r="PTI30" s="543"/>
      <c r="PTJ30" s="543"/>
      <c r="PTK30" s="543"/>
      <c r="PTL30" s="543"/>
      <c r="PTM30" s="543"/>
      <c r="PTN30" s="543"/>
      <c r="PTO30" s="543"/>
      <c r="PTP30" s="543"/>
      <c r="PTQ30" s="543"/>
      <c r="PTR30" s="543"/>
      <c r="PTS30" s="543"/>
      <c r="PTT30" s="543"/>
      <c r="PTU30" s="543"/>
      <c r="PTV30" s="543"/>
      <c r="PTW30" s="543"/>
      <c r="PTX30" s="543"/>
      <c r="PTY30" s="543"/>
      <c r="PTZ30" s="543"/>
      <c r="PUA30" s="543"/>
      <c r="PUB30" s="543"/>
      <c r="PUC30" s="543"/>
      <c r="PUD30" s="543"/>
      <c r="PUE30" s="543"/>
      <c r="PUF30" s="543"/>
      <c r="PUG30" s="543"/>
      <c r="PUH30" s="543"/>
      <c r="PUI30" s="543"/>
      <c r="PUJ30" s="543"/>
      <c r="PUK30" s="543"/>
      <c r="PUL30" s="543"/>
      <c r="PUM30" s="543"/>
      <c r="PUN30" s="543"/>
      <c r="PUO30" s="543"/>
      <c r="PUP30" s="543"/>
      <c r="PUQ30" s="543"/>
      <c r="PUR30" s="543"/>
      <c r="PUS30" s="543"/>
      <c r="PUT30" s="543"/>
      <c r="PUU30" s="543"/>
      <c r="PUV30" s="543"/>
      <c r="PUW30" s="543"/>
      <c r="PUX30" s="543"/>
      <c r="PUY30" s="543"/>
      <c r="PUZ30" s="543"/>
      <c r="PVA30" s="543"/>
      <c r="PVB30" s="543"/>
      <c r="PVC30" s="543"/>
      <c r="PVD30" s="543"/>
      <c r="PVE30" s="543"/>
      <c r="PVF30" s="543"/>
      <c r="PVG30" s="543"/>
      <c r="PVH30" s="543"/>
      <c r="PVI30" s="543"/>
      <c r="PVJ30" s="543"/>
      <c r="PVK30" s="543"/>
      <c r="PVL30" s="543"/>
      <c r="PVM30" s="543"/>
      <c r="PVN30" s="543"/>
      <c r="PVO30" s="543"/>
      <c r="PVP30" s="543"/>
      <c r="PVQ30" s="543"/>
      <c r="PVR30" s="543"/>
      <c r="PVS30" s="543"/>
      <c r="PVT30" s="543"/>
      <c r="PVU30" s="543"/>
      <c r="PVV30" s="543"/>
      <c r="PVW30" s="543"/>
      <c r="PVX30" s="543"/>
      <c r="PVY30" s="543"/>
      <c r="PVZ30" s="543"/>
      <c r="PWA30" s="543"/>
      <c r="PWB30" s="543"/>
      <c r="PWC30" s="543"/>
      <c r="PWD30" s="543"/>
      <c r="PWE30" s="543"/>
      <c r="PWF30" s="543"/>
      <c r="PWG30" s="543"/>
      <c r="PWH30" s="543"/>
      <c r="PWI30" s="543"/>
      <c r="PWJ30" s="543"/>
      <c r="PWK30" s="543"/>
      <c r="PWL30" s="543"/>
      <c r="PWM30" s="543"/>
      <c r="PWN30" s="543"/>
      <c r="PWO30" s="543"/>
      <c r="PWP30" s="543"/>
      <c r="PWQ30" s="543"/>
      <c r="PWR30" s="543"/>
      <c r="PWS30" s="543"/>
      <c r="PWT30" s="543"/>
      <c r="PWU30" s="543"/>
      <c r="PWV30" s="543"/>
      <c r="PWW30" s="543"/>
      <c r="PWX30" s="543"/>
      <c r="PWY30" s="543"/>
      <c r="PWZ30" s="543"/>
      <c r="PXA30" s="543"/>
      <c r="PXB30" s="543"/>
      <c r="PXC30" s="543"/>
      <c r="PXD30" s="543"/>
      <c r="PXE30" s="543"/>
      <c r="PXF30" s="543"/>
      <c r="PXG30" s="543"/>
      <c r="PXH30" s="543"/>
      <c r="PXI30" s="543"/>
      <c r="PXJ30" s="543"/>
      <c r="PXK30" s="543"/>
      <c r="PXL30" s="543"/>
      <c r="PXM30" s="543"/>
      <c r="PXN30" s="543"/>
      <c r="PXO30" s="543"/>
      <c r="PXP30" s="543"/>
      <c r="PXQ30" s="543"/>
      <c r="PXR30" s="543"/>
      <c r="PXS30" s="543"/>
      <c r="PXT30" s="543"/>
      <c r="PXU30" s="543"/>
      <c r="PXV30" s="543"/>
      <c r="PXW30" s="543"/>
      <c r="PXX30" s="543"/>
      <c r="PXY30" s="543"/>
      <c r="PXZ30" s="543"/>
      <c r="PYA30" s="543"/>
      <c r="PYB30" s="543"/>
      <c r="PYC30" s="543"/>
      <c r="PYD30" s="543"/>
      <c r="PYE30" s="543"/>
      <c r="PYF30" s="543"/>
      <c r="PYG30" s="543"/>
      <c r="PYH30" s="543"/>
      <c r="PYI30" s="543"/>
      <c r="PYJ30" s="543"/>
      <c r="PYK30" s="543"/>
      <c r="PYL30" s="543"/>
      <c r="PYM30" s="543"/>
      <c r="PYN30" s="543"/>
      <c r="PYO30" s="543"/>
      <c r="PYP30" s="543"/>
      <c r="PYQ30" s="543"/>
      <c r="PYR30" s="543"/>
      <c r="PYS30" s="543"/>
      <c r="PYT30" s="543"/>
      <c r="PYU30" s="543"/>
      <c r="PYV30" s="543"/>
      <c r="PYW30" s="543"/>
      <c r="PYX30" s="543"/>
      <c r="PYY30" s="543"/>
      <c r="PYZ30" s="543"/>
      <c r="PZA30" s="543"/>
      <c r="PZB30" s="543"/>
      <c r="PZC30" s="543"/>
      <c r="PZD30" s="543"/>
      <c r="PZE30" s="543"/>
      <c r="PZF30" s="543"/>
      <c r="PZG30" s="543"/>
      <c r="PZH30" s="543"/>
      <c r="PZI30" s="543"/>
      <c r="PZJ30" s="543"/>
      <c r="PZK30" s="543"/>
      <c r="PZL30" s="543"/>
      <c r="PZM30" s="543"/>
      <c r="PZN30" s="543"/>
      <c r="PZO30" s="543"/>
      <c r="PZP30" s="543"/>
      <c r="PZQ30" s="543"/>
      <c r="PZR30" s="543"/>
      <c r="PZS30" s="543"/>
      <c r="PZT30" s="543"/>
      <c r="PZU30" s="543"/>
      <c r="PZV30" s="543"/>
      <c r="PZW30" s="543"/>
      <c r="PZX30" s="543"/>
      <c r="PZY30" s="543"/>
      <c r="PZZ30" s="543"/>
      <c r="QAA30" s="543"/>
      <c r="QAB30" s="543"/>
      <c r="QAC30" s="543"/>
      <c r="QAD30" s="543"/>
      <c r="QAE30" s="543"/>
      <c r="QAF30" s="543"/>
      <c r="QAG30" s="543"/>
      <c r="QAH30" s="543"/>
      <c r="QAI30" s="543"/>
      <c r="QAJ30" s="543"/>
      <c r="QAK30" s="543"/>
      <c r="QAL30" s="543"/>
      <c r="QAM30" s="543"/>
      <c r="QAN30" s="543"/>
      <c r="QAO30" s="543"/>
      <c r="QAP30" s="543"/>
      <c r="QAQ30" s="543"/>
      <c r="QAR30" s="543"/>
      <c r="QAS30" s="543"/>
      <c r="QAT30" s="543"/>
      <c r="QAU30" s="543"/>
      <c r="QAV30" s="543"/>
      <c r="QAW30" s="543"/>
      <c r="QAX30" s="543"/>
      <c r="QAY30" s="543"/>
      <c r="QAZ30" s="543"/>
      <c r="QBA30" s="543"/>
      <c r="QBB30" s="543"/>
      <c r="QBC30" s="543"/>
      <c r="QBD30" s="543"/>
      <c r="QBE30" s="543"/>
      <c r="QBF30" s="543"/>
      <c r="QBG30" s="543"/>
      <c r="QBH30" s="543"/>
      <c r="QBI30" s="543"/>
      <c r="QBJ30" s="543"/>
      <c r="QBK30" s="543"/>
      <c r="QBL30" s="543"/>
      <c r="QBM30" s="543"/>
      <c r="QBN30" s="543"/>
      <c r="QBO30" s="543"/>
      <c r="QBP30" s="543"/>
      <c r="QBQ30" s="543"/>
      <c r="QBR30" s="543"/>
      <c r="QBS30" s="543"/>
      <c r="QBT30" s="543"/>
      <c r="QBU30" s="543"/>
      <c r="QBV30" s="543"/>
      <c r="QBW30" s="543"/>
      <c r="QBX30" s="543"/>
      <c r="QBY30" s="543"/>
      <c r="QBZ30" s="543"/>
      <c r="QCA30" s="543"/>
      <c r="QCB30" s="543"/>
      <c r="QCC30" s="543"/>
      <c r="QCD30" s="543"/>
      <c r="QCE30" s="543"/>
      <c r="QCF30" s="543"/>
      <c r="QCG30" s="543"/>
      <c r="QCH30" s="543"/>
      <c r="QCI30" s="543"/>
      <c r="QCJ30" s="543"/>
      <c r="QCK30" s="543"/>
      <c r="QCL30" s="543"/>
      <c r="QCM30" s="543"/>
      <c r="QCN30" s="543"/>
      <c r="QCO30" s="543"/>
      <c r="QCP30" s="543"/>
      <c r="QCQ30" s="543"/>
      <c r="QCR30" s="543"/>
      <c r="QCS30" s="543"/>
      <c r="QCT30" s="543"/>
      <c r="QCU30" s="543"/>
      <c r="QCV30" s="543"/>
      <c r="QCW30" s="543"/>
      <c r="QCX30" s="543"/>
      <c r="QCY30" s="543"/>
      <c r="QCZ30" s="543"/>
      <c r="QDA30" s="543"/>
      <c r="QDB30" s="543"/>
      <c r="QDC30" s="543"/>
      <c r="QDD30" s="543"/>
      <c r="QDE30" s="543"/>
      <c r="QDF30" s="543"/>
      <c r="QDG30" s="543"/>
      <c r="QDH30" s="543"/>
      <c r="QDI30" s="543"/>
      <c r="QDJ30" s="543"/>
      <c r="QDK30" s="543"/>
      <c r="QDL30" s="543"/>
      <c r="QDM30" s="543"/>
      <c r="QDN30" s="543"/>
      <c r="QDO30" s="543"/>
      <c r="QDP30" s="543"/>
      <c r="QDQ30" s="543"/>
      <c r="QDR30" s="543"/>
      <c r="QDS30" s="543"/>
      <c r="QDT30" s="543"/>
      <c r="QDU30" s="543"/>
      <c r="QDV30" s="543"/>
      <c r="QDW30" s="543"/>
      <c r="QDX30" s="543"/>
      <c r="QDY30" s="543"/>
      <c r="QDZ30" s="543"/>
      <c r="QEA30" s="543"/>
      <c r="QEB30" s="543"/>
      <c r="QEC30" s="543"/>
      <c r="QED30" s="543"/>
      <c r="QEE30" s="543"/>
      <c r="QEF30" s="543"/>
      <c r="QEG30" s="543"/>
      <c r="QEH30" s="543"/>
      <c r="QEI30" s="543"/>
      <c r="QEJ30" s="543"/>
      <c r="QEK30" s="543"/>
      <c r="QEL30" s="543"/>
      <c r="QEM30" s="543"/>
      <c r="QEN30" s="543"/>
      <c r="QEO30" s="543"/>
      <c r="QEP30" s="543"/>
      <c r="QEQ30" s="543"/>
      <c r="QER30" s="543"/>
      <c r="QES30" s="543"/>
      <c r="QET30" s="543"/>
      <c r="QEU30" s="543"/>
      <c r="QEV30" s="543"/>
      <c r="QEW30" s="543"/>
      <c r="QEX30" s="543"/>
      <c r="QEY30" s="543"/>
      <c r="QEZ30" s="543"/>
      <c r="QFA30" s="543"/>
      <c r="QFB30" s="543"/>
      <c r="QFC30" s="543"/>
      <c r="QFD30" s="543"/>
      <c r="QFE30" s="543"/>
      <c r="QFF30" s="543"/>
      <c r="QFG30" s="543"/>
      <c r="QFH30" s="543"/>
      <c r="QFI30" s="543"/>
      <c r="QFJ30" s="543"/>
      <c r="QFK30" s="543"/>
      <c r="QFL30" s="543"/>
      <c r="QFM30" s="543"/>
      <c r="QFN30" s="543"/>
      <c r="QFO30" s="543"/>
      <c r="QFP30" s="543"/>
      <c r="QFQ30" s="543"/>
      <c r="QFR30" s="543"/>
      <c r="QFS30" s="543"/>
      <c r="QFT30" s="543"/>
      <c r="QFU30" s="543"/>
      <c r="QFV30" s="543"/>
      <c r="QFW30" s="543"/>
      <c r="QFX30" s="543"/>
      <c r="QFY30" s="543"/>
      <c r="QFZ30" s="543"/>
      <c r="QGA30" s="543"/>
      <c r="QGB30" s="543"/>
      <c r="QGC30" s="543"/>
      <c r="QGD30" s="543"/>
      <c r="QGE30" s="543"/>
      <c r="QGF30" s="543"/>
      <c r="QGG30" s="543"/>
      <c r="QGH30" s="543"/>
      <c r="QGI30" s="543"/>
      <c r="QGJ30" s="543"/>
      <c r="QGK30" s="543"/>
      <c r="QGL30" s="543"/>
      <c r="QGM30" s="543"/>
      <c r="QGN30" s="543"/>
      <c r="QGO30" s="543"/>
      <c r="QGP30" s="543"/>
      <c r="QGQ30" s="543"/>
      <c r="QGR30" s="543"/>
      <c r="QGS30" s="543"/>
      <c r="QGT30" s="543"/>
      <c r="QGU30" s="543"/>
      <c r="QGV30" s="543"/>
      <c r="QGW30" s="543"/>
      <c r="QGX30" s="543"/>
      <c r="QGY30" s="543"/>
      <c r="QGZ30" s="543"/>
      <c r="QHA30" s="543"/>
      <c r="QHB30" s="543"/>
      <c r="QHC30" s="543"/>
      <c r="QHD30" s="543"/>
      <c r="QHE30" s="543"/>
      <c r="QHF30" s="543"/>
      <c r="QHG30" s="543"/>
      <c r="QHH30" s="543"/>
      <c r="QHI30" s="543"/>
      <c r="QHJ30" s="543"/>
      <c r="QHK30" s="543"/>
      <c r="QHL30" s="543"/>
      <c r="QHM30" s="543"/>
      <c r="QHN30" s="543"/>
      <c r="QHO30" s="543"/>
      <c r="QHP30" s="543"/>
      <c r="QHQ30" s="543"/>
      <c r="QHR30" s="543"/>
      <c r="QHS30" s="543"/>
      <c r="QHT30" s="543"/>
      <c r="QHU30" s="543"/>
      <c r="QHV30" s="543"/>
      <c r="QHW30" s="543"/>
      <c r="QHX30" s="543"/>
      <c r="QHY30" s="543"/>
      <c r="QHZ30" s="543"/>
      <c r="QIA30" s="543"/>
      <c r="QIB30" s="543"/>
      <c r="QIC30" s="543"/>
      <c r="QID30" s="543"/>
      <c r="QIE30" s="543"/>
      <c r="QIF30" s="543"/>
      <c r="QIG30" s="543"/>
      <c r="QIH30" s="543"/>
      <c r="QII30" s="543"/>
      <c r="QIJ30" s="543"/>
      <c r="QIK30" s="543"/>
      <c r="QIL30" s="543"/>
      <c r="QIM30" s="543"/>
      <c r="QIN30" s="543"/>
      <c r="QIO30" s="543"/>
      <c r="QIP30" s="543"/>
      <c r="QIQ30" s="543"/>
      <c r="QIR30" s="543"/>
      <c r="QIS30" s="543"/>
      <c r="QIT30" s="543"/>
      <c r="QIU30" s="543"/>
      <c r="QIV30" s="543"/>
      <c r="QIW30" s="543"/>
      <c r="QIX30" s="543"/>
      <c r="QIY30" s="543"/>
      <c r="QIZ30" s="543"/>
      <c r="QJA30" s="543"/>
      <c r="QJB30" s="543"/>
      <c r="QJC30" s="543"/>
      <c r="QJD30" s="543"/>
      <c r="QJE30" s="543"/>
      <c r="QJF30" s="543"/>
      <c r="QJG30" s="543"/>
      <c r="QJH30" s="543"/>
      <c r="QJI30" s="543"/>
      <c r="QJJ30" s="543"/>
      <c r="QJK30" s="543"/>
      <c r="QJL30" s="543"/>
      <c r="QJM30" s="543"/>
      <c r="QJN30" s="543"/>
      <c r="QJO30" s="543"/>
      <c r="QJP30" s="543"/>
      <c r="QJQ30" s="543"/>
      <c r="QJR30" s="543"/>
      <c r="QJS30" s="543"/>
      <c r="QJT30" s="543"/>
      <c r="QJU30" s="543"/>
      <c r="QJV30" s="543"/>
      <c r="QJW30" s="543"/>
      <c r="QJX30" s="543"/>
      <c r="QJY30" s="543"/>
      <c r="QJZ30" s="543"/>
      <c r="QKA30" s="543"/>
      <c r="QKB30" s="543"/>
      <c r="QKC30" s="543"/>
      <c r="QKD30" s="543"/>
      <c r="QKE30" s="543"/>
      <c r="QKF30" s="543"/>
      <c r="QKG30" s="543"/>
      <c r="QKH30" s="543"/>
      <c r="QKI30" s="543"/>
      <c r="QKJ30" s="543"/>
      <c r="QKK30" s="543"/>
      <c r="QKL30" s="543"/>
      <c r="QKM30" s="543"/>
      <c r="QKN30" s="543"/>
      <c r="QKO30" s="543"/>
      <c r="QKP30" s="543"/>
      <c r="QKQ30" s="543"/>
      <c r="QKR30" s="543"/>
      <c r="QKS30" s="543"/>
      <c r="QKT30" s="543"/>
      <c r="QKU30" s="543"/>
      <c r="QKV30" s="543"/>
      <c r="QKW30" s="543"/>
      <c r="QKX30" s="543"/>
      <c r="QKY30" s="543"/>
      <c r="QKZ30" s="543"/>
      <c r="QLA30" s="543"/>
      <c r="QLB30" s="543"/>
      <c r="QLC30" s="543"/>
      <c r="QLD30" s="543"/>
      <c r="QLE30" s="543"/>
      <c r="QLF30" s="543"/>
      <c r="QLG30" s="543"/>
      <c r="QLH30" s="543"/>
      <c r="QLI30" s="543"/>
      <c r="QLJ30" s="543"/>
      <c r="QLK30" s="543"/>
      <c r="QLL30" s="543"/>
      <c r="QLM30" s="543"/>
      <c r="QLN30" s="543"/>
      <c r="QLO30" s="543"/>
      <c r="QLP30" s="543"/>
      <c r="QLQ30" s="543"/>
      <c r="QLR30" s="543"/>
      <c r="QLS30" s="543"/>
      <c r="QLT30" s="543"/>
      <c r="QLU30" s="543"/>
      <c r="QLV30" s="543"/>
      <c r="QLW30" s="543"/>
      <c r="QLX30" s="543"/>
      <c r="QLY30" s="543"/>
      <c r="QLZ30" s="543"/>
      <c r="QMA30" s="543"/>
      <c r="QMB30" s="543"/>
      <c r="QMC30" s="543"/>
      <c r="QMD30" s="543"/>
      <c r="QME30" s="543"/>
      <c r="QMF30" s="543"/>
      <c r="QMG30" s="543"/>
      <c r="QMH30" s="543"/>
      <c r="QMI30" s="543"/>
      <c r="QMJ30" s="543"/>
      <c r="QMK30" s="543"/>
      <c r="QML30" s="543"/>
      <c r="QMM30" s="543"/>
      <c r="QMN30" s="543"/>
      <c r="QMO30" s="543"/>
      <c r="QMP30" s="543"/>
      <c r="QMQ30" s="543"/>
      <c r="QMR30" s="543"/>
      <c r="QMS30" s="543"/>
      <c r="QMT30" s="543"/>
      <c r="QMU30" s="543"/>
      <c r="QMV30" s="543"/>
      <c r="QMW30" s="543"/>
      <c r="QMX30" s="543"/>
      <c r="QMY30" s="543"/>
      <c r="QMZ30" s="543"/>
      <c r="QNA30" s="543"/>
      <c r="QNB30" s="543"/>
      <c r="QNC30" s="543"/>
      <c r="QND30" s="543"/>
      <c r="QNE30" s="543"/>
      <c r="QNF30" s="543"/>
      <c r="QNG30" s="543"/>
      <c r="QNH30" s="543"/>
      <c r="QNI30" s="543"/>
      <c r="QNJ30" s="543"/>
      <c r="QNK30" s="543"/>
      <c r="QNL30" s="543"/>
      <c r="QNM30" s="543"/>
      <c r="QNN30" s="543"/>
      <c r="QNO30" s="543"/>
      <c r="QNP30" s="543"/>
      <c r="QNQ30" s="543"/>
      <c r="QNR30" s="543"/>
      <c r="QNS30" s="543"/>
      <c r="QNT30" s="543"/>
      <c r="QNU30" s="543"/>
      <c r="QNV30" s="543"/>
      <c r="QNW30" s="543"/>
      <c r="QNX30" s="543"/>
      <c r="QNY30" s="543"/>
      <c r="QNZ30" s="543"/>
      <c r="QOA30" s="543"/>
      <c r="QOB30" s="543"/>
      <c r="QOC30" s="543"/>
      <c r="QOD30" s="543"/>
      <c r="QOE30" s="543"/>
      <c r="QOF30" s="543"/>
      <c r="QOG30" s="543"/>
      <c r="QOH30" s="543"/>
      <c r="QOI30" s="543"/>
      <c r="QOJ30" s="543"/>
      <c r="QOK30" s="543"/>
      <c r="QOL30" s="543"/>
      <c r="QOM30" s="543"/>
      <c r="QON30" s="543"/>
      <c r="QOO30" s="543"/>
      <c r="QOP30" s="543"/>
      <c r="QOQ30" s="543"/>
      <c r="QOR30" s="543"/>
      <c r="QOS30" s="543"/>
      <c r="QOT30" s="543"/>
      <c r="QOU30" s="543"/>
      <c r="QOV30" s="543"/>
      <c r="QOW30" s="543"/>
      <c r="QOX30" s="543"/>
      <c r="QOY30" s="543"/>
      <c r="QOZ30" s="543"/>
      <c r="QPA30" s="543"/>
      <c r="QPB30" s="543"/>
      <c r="QPC30" s="543"/>
      <c r="QPD30" s="543"/>
      <c r="QPE30" s="543"/>
      <c r="QPF30" s="543"/>
      <c r="QPG30" s="543"/>
      <c r="QPH30" s="543"/>
      <c r="QPI30" s="543"/>
      <c r="QPJ30" s="543"/>
      <c r="QPK30" s="543"/>
      <c r="QPL30" s="543"/>
      <c r="QPM30" s="543"/>
      <c r="QPN30" s="543"/>
      <c r="QPO30" s="543"/>
      <c r="QPP30" s="543"/>
      <c r="QPQ30" s="543"/>
      <c r="QPR30" s="543"/>
      <c r="QPS30" s="543"/>
      <c r="QPT30" s="543"/>
      <c r="QPU30" s="543"/>
      <c r="QPV30" s="543"/>
      <c r="QPW30" s="543"/>
      <c r="QPX30" s="543"/>
      <c r="QPY30" s="543"/>
      <c r="QPZ30" s="543"/>
      <c r="QQA30" s="543"/>
      <c r="QQB30" s="543"/>
      <c r="QQC30" s="543"/>
      <c r="QQD30" s="543"/>
      <c r="QQE30" s="543"/>
      <c r="QQF30" s="543"/>
      <c r="QQG30" s="543"/>
      <c r="QQH30" s="543"/>
      <c r="QQI30" s="543"/>
      <c r="QQJ30" s="543"/>
      <c r="QQK30" s="543"/>
      <c r="QQL30" s="543"/>
      <c r="QQM30" s="543"/>
      <c r="QQN30" s="543"/>
      <c r="QQO30" s="543"/>
      <c r="QQP30" s="543"/>
      <c r="QQQ30" s="543"/>
      <c r="QQR30" s="543"/>
      <c r="QQS30" s="543"/>
      <c r="QQT30" s="543"/>
      <c r="QQU30" s="543"/>
      <c r="QQV30" s="543"/>
      <c r="QQW30" s="543"/>
      <c r="QQX30" s="543"/>
      <c r="QQY30" s="543"/>
      <c r="QQZ30" s="543"/>
      <c r="QRA30" s="543"/>
      <c r="QRB30" s="543"/>
      <c r="QRC30" s="543"/>
      <c r="QRD30" s="543"/>
      <c r="QRE30" s="543"/>
      <c r="QRF30" s="543"/>
      <c r="QRG30" s="543"/>
      <c r="QRH30" s="543"/>
      <c r="QRI30" s="543"/>
      <c r="QRJ30" s="543"/>
      <c r="QRK30" s="543"/>
      <c r="QRL30" s="543"/>
      <c r="QRM30" s="543"/>
      <c r="QRN30" s="543"/>
      <c r="QRO30" s="543"/>
      <c r="QRP30" s="543"/>
      <c r="QRQ30" s="543"/>
      <c r="QRR30" s="543"/>
      <c r="QRS30" s="543"/>
      <c r="QRT30" s="543"/>
      <c r="QRU30" s="543"/>
      <c r="QRV30" s="543"/>
      <c r="QRW30" s="543"/>
      <c r="QRX30" s="543"/>
      <c r="QRY30" s="543"/>
      <c r="QRZ30" s="543"/>
      <c r="QSA30" s="543"/>
      <c r="QSB30" s="543"/>
      <c r="QSC30" s="543"/>
      <c r="QSD30" s="543"/>
      <c r="QSE30" s="543"/>
      <c r="QSF30" s="543"/>
      <c r="QSG30" s="543"/>
      <c r="QSH30" s="543"/>
      <c r="QSI30" s="543"/>
      <c r="QSJ30" s="543"/>
      <c r="QSK30" s="543"/>
      <c r="QSL30" s="543"/>
      <c r="QSM30" s="543"/>
      <c r="QSN30" s="543"/>
      <c r="QSO30" s="543"/>
      <c r="QSP30" s="543"/>
      <c r="QSQ30" s="543"/>
      <c r="QSR30" s="543"/>
      <c r="QSS30" s="543"/>
      <c r="QST30" s="543"/>
      <c r="QSU30" s="543"/>
      <c r="QSV30" s="543"/>
      <c r="QSW30" s="543"/>
      <c r="QSX30" s="543"/>
      <c r="QSY30" s="543"/>
      <c r="QSZ30" s="543"/>
      <c r="QTA30" s="543"/>
      <c r="QTB30" s="543"/>
      <c r="QTC30" s="543"/>
      <c r="QTD30" s="543"/>
      <c r="QTE30" s="543"/>
      <c r="QTF30" s="543"/>
      <c r="QTG30" s="543"/>
      <c r="QTH30" s="543"/>
      <c r="QTI30" s="543"/>
      <c r="QTJ30" s="543"/>
      <c r="QTK30" s="543"/>
      <c r="QTL30" s="543"/>
      <c r="QTM30" s="543"/>
      <c r="QTN30" s="543"/>
      <c r="QTO30" s="543"/>
      <c r="QTP30" s="543"/>
      <c r="QTQ30" s="543"/>
      <c r="QTR30" s="543"/>
      <c r="QTS30" s="543"/>
      <c r="QTT30" s="543"/>
      <c r="QTU30" s="543"/>
      <c r="QTV30" s="543"/>
      <c r="QTW30" s="543"/>
      <c r="QTX30" s="543"/>
      <c r="QTY30" s="543"/>
      <c r="QTZ30" s="543"/>
      <c r="QUA30" s="543"/>
      <c r="QUB30" s="543"/>
      <c r="QUC30" s="543"/>
      <c r="QUD30" s="543"/>
      <c r="QUE30" s="543"/>
      <c r="QUF30" s="543"/>
      <c r="QUG30" s="543"/>
      <c r="QUH30" s="543"/>
      <c r="QUI30" s="543"/>
      <c r="QUJ30" s="543"/>
      <c r="QUK30" s="543"/>
      <c r="QUL30" s="543"/>
      <c r="QUM30" s="543"/>
      <c r="QUN30" s="543"/>
      <c r="QUO30" s="543"/>
      <c r="QUP30" s="543"/>
      <c r="QUQ30" s="543"/>
      <c r="QUR30" s="543"/>
      <c r="QUS30" s="543"/>
      <c r="QUT30" s="543"/>
      <c r="QUU30" s="543"/>
      <c r="QUV30" s="543"/>
      <c r="QUW30" s="543"/>
      <c r="QUX30" s="543"/>
      <c r="QUY30" s="543"/>
      <c r="QUZ30" s="543"/>
      <c r="QVA30" s="543"/>
      <c r="QVB30" s="543"/>
      <c r="QVC30" s="543"/>
      <c r="QVD30" s="543"/>
      <c r="QVE30" s="543"/>
      <c r="QVF30" s="543"/>
      <c r="QVG30" s="543"/>
      <c r="QVH30" s="543"/>
      <c r="QVI30" s="543"/>
      <c r="QVJ30" s="543"/>
      <c r="QVK30" s="543"/>
      <c r="QVL30" s="543"/>
      <c r="QVM30" s="543"/>
      <c r="QVN30" s="543"/>
      <c r="QVO30" s="543"/>
      <c r="QVP30" s="543"/>
      <c r="QVQ30" s="543"/>
      <c r="QVR30" s="543"/>
      <c r="QVS30" s="543"/>
      <c r="QVT30" s="543"/>
      <c r="QVU30" s="543"/>
      <c r="QVV30" s="543"/>
      <c r="QVW30" s="543"/>
      <c r="QVX30" s="543"/>
      <c r="QVY30" s="543"/>
      <c r="QVZ30" s="543"/>
      <c r="QWA30" s="543"/>
      <c r="QWB30" s="543"/>
      <c r="QWC30" s="543"/>
      <c r="QWD30" s="543"/>
      <c r="QWE30" s="543"/>
      <c r="QWF30" s="543"/>
      <c r="QWG30" s="543"/>
      <c r="QWH30" s="543"/>
      <c r="QWI30" s="543"/>
      <c r="QWJ30" s="543"/>
      <c r="QWK30" s="543"/>
      <c r="QWL30" s="543"/>
      <c r="QWM30" s="543"/>
      <c r="QWN30" s="543"/>
      <c r="QWO30" s="543"/>
      <c r="QWP30" s="543"/>
      <c r="QWQ30" s="543"/>
      <c r="QWR30" s="543"/>
      <c r="QWS30" s="543"/>
      <c r="QWT30" s="543"/>
      <c r="QWU30" s="543"/>
      <c r="QWV30" s="543"/>
      <c r="QWW30" s="543"/>
      <c r="QWX30" s="543"/>
      <c r="QWY30" s="543"/>
      <c r="QWZ30" s="543"/>
      <c r="QXA30" s="543"/>
      <c r="QXB30" s="543"/>
      <c r="QXC30" s="543"/>
      <c r="QXD30" s="543"/>
      <c r="QXE30" s="543"/>
      <c r="QXF30" s="543"/>
      <c r="QXG30" s="543"/>
      <c r="QXH30" s="543"/>
      <c r="QXI30" s="543"/>
      <c r="QXJ30" s="543"/>
      <c r="QXK30" s="543"/>
      <c r="QXL30" s="543"/>
      <c r="QXM30" s="543"/>
      <c r="QXN30" s="543"/>
      <c r="QXO30" s="543"/>
      <c r="QXP30" s="543"/>
      <c r="QXQ30" s="543"/>
      <c r="QXR30" s="543"/>
      <c r="QXS30" s="543"/>
      <c r="QXT30" s="543"/>
      <c r="QXU30" s="543"/>
      <c r="QXV30" s="543"/>
      <c r="QXW30" s="543"/>
      <c r="QXX30" s="543"/>
      <c r="QXY30" s="543"/>
      <c r="QXZ30" s="543"/>
      <c r="QYA30" s="543"/>
      <c r="QYB30" s="543"/>
      <c r="QYC30" s="543"/>
      <c r="QYD30" s="543"/>
      <c r="QYE30" s="543"/>
      <c r="QYF30" s="543"/>
      <c r="QYG30" s="543"/>
      <c r="QYH30" s="543"/>
      <c r="QYI30" s="543"/>
      <c r="QYJ30" s="543"/>
      <c r="QYK30" s="543"/>
      <c r="QYL30" s="543"/>
      <c r="QYM30" s="543"/>
      <c r="QYN30" s="543"/>
      <c r="QYO30" s="543"/>
      <c r="QYP30" s="543"/>
      <c r="QYQ30" s="543"/>
      <c r="QYR30" s="543"/>
      <c r="QYS30" s="543"/>
      <c r="QYT30" s="543"/>
      <c r="QYU30" s="543"/>
      <c r="QYV30" s="543"/>
      <c r="QYW30" s="543"/>
      <c r="QYX30" s="543"/>
      <c r="QYY30" s="543"/>
      <c r="QYZ30" s="543"/>
      <c r="QZA30" s="543"/>
      <c r="QZB30" s="543"/>
      <c r="QZC30" s="543"/>
      <c r="QZD30" s="543"/>
      <c r="QZE30" s="543"/>
      <c r="QZF30" s="543"/>
      <c r="QZG30" s="543"/>
      <c r="QZH30" s="543"/>
      <c r="QZI30" s="543"/>
      <c r="QZJ30" s="543"/>
      <c r="QZK30" s="543"/>
      <c r="QZL30" s="543"/>
      <c r="QZM30" s="543"/>
      <c r="QZN30" s="543"/>
      <c r="QZO30" s="543"/>
      <c r="QZP30" s="543"/>
      <c r="QZQ30" s="543"/>
      <c r="QZR30" s="543"/>
      <c r="QZS30" s="543"/>
      <c r="QZT30" s="543"/>
      <c r="QZU30" s="543"/>
      <c r="QZV30" s="543"/>
      <c r="QZW30" s="543"/>
      <c r="QZX30" s="543"/>
      <c r="QZY30" s="543"/>
      <c r="QZZ30" s="543"/>
      <c r="RAA30" s="543"/>
      <c r="RAB30" s="543"/>
      <c r="RAC30" s="543"/>
      <c r="RAD30" s="543"/>
      <c r="RAE30" s="543"/>
      <c r="RAF30" s="543"/>
      <c r="RAG30" s="543"/>
      <c r="RAH30" s="543"/>
      <c r="RAI30" s="543"/>
      <c r="RAJ30" s="543"/>
      <c r="RAK30" s="543"/>
      <c r="RAL30" s="543"/>
      <c r="RAM30" s="543"/>
      <c r="RAN30" s="543"/>
      <c r="RAO30" s="543"/>
      <c r="RAP30" s="543"/>
      <c r="RAQ30" s="543"/>
      <c r="RAR30" s="543"/>
      <c r="RAS30" s="543"/>
      <c r="RAT30" s="543"/>
      <c r="RAU30" s="543"/>
      <c r="RAV30" s="543"/>
      <c r="RAW30" s="543"/>
      <c r="RAX30" s="543"/>
      <c r="RAY30" s="543"/>
      <c r="RAZ30" s="543"/>
      <c r="RBA30" s="543"/>
      <c r="RBB30" s="543"/>
      <c r="RBC30" s="543"/>
      <c r="RBD30" s="543"/>
      <c r="RBE30" s="543"/>
      <c r="RBF30" s="543"/>
      <c r="RBG30" s="543"/>
      <c r="RBH30" s="543"/>
      <c r="RBI30" s="543"/>
      <c r="RBJ30" s="543"/>
      <c r="RBK30" s="543"/>
      <c r="RBL30" s="543"/>
      <c r="RBM30" s="543"/>
      <c r="RBN30" s="543"/>
      <c r="RBO30" s="543"/>
      <c r="RBP30" s="543"/>
      <c r="RBQ30" s="543"/>
      <c r="RBR30" s="543"/>
      <c r="RBS30" s="543"/>
      <c r="RBT30" s="543"/>
      <c r="RBU30" s="543"/>
      <c r="RBV30" s="543"/>
      <c r="RBW30" s="543"/>
      <c r="RBX30" s="543"/>
      <c r="RBY30" s="543"/>
      <c r="RBZ30" s="543"/>
      <c r="RCA30" s="543"/>
      <c r="RCB30" s="543"/>
      <c r="RCC30" s="543"/>
      <c r="RCD30" s="543"/>
      <c r="RCE30" s="543"/>
      <c r="RCF30" s="543"/>
      <c r="RCG30" s="543"/>
      <c r="RCH30" s="543"/>
      <c r="RCI30" s="543"/>
      <c r="RCJ30" s="543"/>
      <c r="RCK30" s="543"/>
      <c r="RCL30" s="543"/>
      <c r="RCM30" s="543"/>
      <c r="RCN30" s="543"/>
      <c r="RCO30" s="543"/>
      <c r="RCP30" s="543"/>
      <c r="RCQ30" s="543"/>
      <c r="RCR30" s="543"/>
      <c r="RCS30" s="543"/>
      <c r="RCT30" s="543"/>
      <c r="RCU30" s="543"/>
      <c r="RCV30" s="543"/>
      <c r="RCW30" s="543"/>
      <c r="RCX30" s="543"/>
      <c r="RCY30" s="543"/>
      <c r="RCZ30" s="543"/>
      <c r="RDA30" s="543"/>
      <c r="RDB30" s="543"/>
      <c r="RDC30" s="543"/>
      <c r="RDD30" s="543"/>
      <c r="RDE30" s="543"/>
      <c r="RDF30" s="543"/>
      <c r="RDG30" s="543"/>
      <c r="RDH30" s="543"/>
      <c r="RDI30" s="543"/>
      <c r="RDJ30" s="543"/>
      <c r="RDK30" s="543"/>
      <c r="RDL30" s="543"/>
      <c r="RDM30" s="543"/>
      <c r="RDN30" s="543"/>
      <c r="RDO30" s="543"/>
      <c r="RDP30" s="543"/>
      <c r="RDQ30" s="543"/>
      <c r="RDR30" s="543"/>
      <c r="RDS30" s="543"/>
      <c r="RDT30" s="543"/>
      <c r="RDU30" s="543"/>
      <c r="RDV30" s="543"/>
      <c r="RDW30" s="543"/>
      <c r="RDX30" s="543"/>
      <c r="RDY30" s="543"/>
      <c r="RDZ30" s="543"/>
      <c r="REA30" s="543"/>
      <c r="REB30" s="543"/>
      <c r="REC30" s="543"/>
      <c r="RED30" s="543"/>
      <c r="REE30" s="543"/>
      <c r="REF30" s="543"/>
      <c r="REG30" s="543"/>
      <c r="REH30" s="543"/>
      <c r="REI30" s="543"/>
      <c r="REJ30" s="543"/>
      <c r="REK30" s="543"/>
      <c r="REL30" s="543"/>
      <c r="REM30" s="543"/>
      <c r="REN30" s="543"/>
      <c r="REO30" s="543"/>
      <c r="REP30" s="543"/>
      <c r="REQ30" s="543"/>
      <c r="RER30" s="543"/>
      <c r="RES30" s="543"/>
      <c r="RET30" s="543"/>
      <c r="REU30" s="543"/>
      <c r="REV30" s="543"/>
      <c r="REW30" s="543"/>
      <c r="REX30" s="543"/>
      <c r="REY30" s="543"/>
      <c r="REZ30" s="543"/>
      <c r="RFA30" s="543"/>
      <c r="RFB30" s="543"/>
      <c r="RFC30" s="543"/>
      <c r="RFD30" s="543"/>
      <c r="RFE30" s="543"/>
      <c r="RFF30" s="543"/>
      <c r="RFG30" s="543"/>
      <c r="RFH30" s="543"/>
      <c r="RFI30" s="543"/>
      <c r="RFJ30" s="543"/>
      <c r="RFK30" s="543"/>
      <c r="RFL30" s="543"/>
      <c r="RFM30" s="543"/>
      <c r="RFN30" s="543"/>
      <c r="RFO30" s="543"/>
      <c r="RFP30" s="543"/>
      <c r="RFQ30" s="543"/>
      <c r="RFR30" s="543"/>
      <c r="RFS30" s="543"/>
      <c r="RFT30" s="543"/>
      <c r="RFU30" s="543"/>
      <c r="RFV30" s="543"/>
      <c r="RFW30" s="543"/>
      <c r="RFX30" s="543"/>
      <c r="RFY30" s="543"/>
      <c r="RFZ30" s="543"/>
      <c r="RGA30" s="543"/>
      <c r="RGB30" s="543"/>
      <c r="RGC30" s="543"/>
      <c r="RGD30" s="543"/>
      <c r="RGE30" s="543"/>
      <c r="RGF30" s="543"/>
      <c r="RGG30" s="543"/>
      <c r="RGH30" s="543"/>
      <c r="RGI30" s="543"/>
      <c r="RGJ30" s="543"/>
      <c r="RGK30" s="543"/>
      <c r="RGL30" s="543"/>
      <c r="RGM30" s="543"/>
      <c r="RGN30" s="543"/>
      <c r="RGO30" s="543"/>
      <c r="RGP30" s="543"/>
      <c r="RGQ30" s="543"/>
      <c r="RGR30" s="543"/>
      <c r="RGS30" s="543"/>
      <c r="RGT30" s="543"/>
      <c r="RGU30" s="543"/>
      <c r="RGV30" s="543"/>
      <c r="RGW30" s="543"/>
      <c r="RGX30" s="543"/>
      <c r="RGY30" s="543"/>
      <c r="RGZ30" s="543"/>
      <c r="RHA30" s="543"/>
      <c r="RHB30" s="543"/>
      <c r="RHC30" s="543"/>
      <c r="RHD30" s="543"/>
      <c r="RHE30" s="543"/>
      <c r="RHF30" s="543"/>
      <c r="RHG30" s="543"/>
      <c r="RHH30" s="543"/>
      <c r="RHI30" s="543"/>
      <c r="RHJ30" s="543"/>
      <c r="RHK30" s="543"/>
      <c r="RHL30" s="543"/>
      <c r="RHM30" s="543"/>
      <c r="RHN30" s="543"/>
      <c r="RHO30" s="543"/>
      <c r="RHP30" s="543"/>
      <c r="RHQ30" s="543"/>
      <c r="RHR30" s="543"/>
      <c r="RHS30" s="543"/>
      <c r="RHT30" s="543"/>
      <c r="RHU30" s="543"/>
      <c r="RHV30" s="543"/>
      <c r="RHW30" s="543"/>
      <c r="RHX30" s="543"/>
      <c r="RHY30" s="543"/>
      <c r="RHZ30" s="543"/>
      <c r="RIA30" s="543"/>
      <c r="RIB30" s="543"/>
      <c r="RIC30" s="543"/>
      <c r="RID30" s="543"/>
      <c r="RIE30" s="543"/>
      <c r="RIF30" s="543"/>
      <c r="RIG30" s="543"/>
      <c r="RIH30" s="543"/>
      <c r="RII30" s="543"/>
      <c r="RIJ30" s="543"/>
      <c r="RIK30" s="543"/>
      <c r="RIL30" s="543"/>
      <c r="RIM30" s="543"/>
      <c r="RIN30" s="543"/>
      <c r="RIO30" s="543"/>
      <c r="RIP30" s="543"/>
      <c r="RIQ30" s="543"/>
      <c r="RIR30" s="543"/>
      <c r="RIS30" s="543"/>
      <c r="RIT30" s="543"/>
      <c r="RIU30" s="543"/>
      <c r="RIV30" s="543"/>
      <c r="RIW30" s="543"/>
      <c r="RIX30" s="543"/>
      <c r="RIY30" s="543"/>
      <c r="RIZ30" s="543"/>
      <c r="RJA30" s="543"/>
      <c r="RJB30" s="543"/>
      <c r="RJC30" s="543"/>
      <c r="RJD30" s="543"/>
      <c r="RJE30" s="543"/>
      <c r="RJF30" s="543"/>
      <c r="RJG30" s="543"/>
      <c r="RJH30" s="543"/>
      <c r="RJI30" s="543"/>
      <c r="RJJ30" s="543"/>
      <c r="RJK30" s="543"/>
      <c r="RJL30" s="543"/>
      <c r="RJM30" s="543"/>
      <c r="RJN30" s="543"/>
      <c r="RJO30" s="543"/>
      <c r="RJP30" s="543"/>
      <c r="RJQ30" s="543"/>
      <c r="RJR30" s="543"/>
      <c r="RJS30" s="543"/>
      <c r="RJT30" s="543"/>
      <c r="RJU30" s="543"/>
      <c r="RJV30" s="543"/>
      <c r="RJW30" s="543"/>
      <c r="RJX30" s="543"/>
      <c r="RJY30" s="543"/>
      <c r="RJZ30" s="543"/>
      <c r="RKA30" s="543"/>
      <c r="RKB30" s="543"/>
      <c r="RKC30" s="543"/>
      <c r="RKD30" s="543"/>
      <c r="RKE30" s="543"/>
      <c r="RKF30" s="543"/>
      <c r="RKG30" s="543"/>
      <c r="RKH30" s="543"/>
      <c r="RKI30" s="543"/>
      <c r="RKJ30" s="543"/>
      <c r="RKK30" s="543"/>
      <c r="RKL30" s="543"/>
      <c r="RKM30" s="543"/>
      <c r="RKN30" s="543"/>
      <c r="RKO30" s="543"/>
      <c r="RKP30" s="543"/>
      <c r="RKQ30" s="543"/>
      <c r="RKR30" s="543"/>
      <c r="RKS30" s="543"/>
      <c r="RKT30" s="543"/>
      <c r="RKU30" s="543"/>
      <c r="RKV30" s="543"/>
      <c r="RKW30" s="543"/>
      <c r="RKX30" s="543"/>
      <c r="RKY30" s="543"/>
      <c r="RKZ30" s="543"/>
      <c r="RLA30" s="543"/>
      <c r="RLB30" s="543"/>
      <c r="RLC30" s="543"/>
      <c r="RLD30" s="543"/>
      <c r="RLE30" s="543"/>
      <c r="RLF30" s="543"/>
      <c r="RLG30" s="543"/>
      <c r="RLH30" s="543"/>
      <c r="RLI30" s="543"/>
      <c r="RLJ30" s="543"/>
      <c r="RLK30" s="543"/>
      <c r="RLL30" s="543"/>
      <c r="RLM30" s="543"/>
      <c r="RLN30" s="543"/>
      <c r="RLO30" s="543"/>
      <c r="RLP30" s="543"/>
      <c r="RLQ30" s="543"/>
      <c r="RLR30" s="543"/>
      <c r="RLS30" s="543"/>
      <c r="RLT30" s="543"/>
      <c r="RLU30" s="543"/>
      <c r="RLV30" s="543"/>
      <c r="RLW30" s="543"/>
      <c r="RLX30" s="543"/>
      <c r="RLY30" s="543"/>
      <c r="RLZ30" s="543"/>
      <c r="RMA30" s="543"/>
      <c r="RMB30" s="543"/>
      <c r="RMC30" s="543"/>
      <c r="RMD30" s="543"/>
      <c r="RME30" s="543"/>
      <c r="RMF30" s="543"/>
      <c r="RMG30" s="543"/>
      <c r="RMH30" s="543"/>
      <c r="RMI30" s="543"/>
      <c r="RMJ30" s="543"/>
      <c r="RMK30" s="543"/>
      <c r="RML30" s="543"/>
      <c r="RMM30" s="543"/>
      <c r="RMN30" s="543"/>
      <c r="RMO30" s="543"/>
      <c r="RMP30" s="543"/>
      <c r="RMQ30" s="543"/>
      <c r="RMR30" s="543"/>
      <c r="RMS30" s="543"/>
      <c r="RMT30" s="543"/>
      <c r="RMU30" s="543"/>
      <c r="RMV30" s="543"/>
      <c r="RMW30" s="543"/>
      <c r="RMX30" s="543"/>
      <c r="RMY30" s="543"/>
      <c r="RMZ30" s="543"/>
      <c r="RNA30" s="543"/>
      <c r="RNB30" s="543"/>
      <c r="RNC30" s="543"/>
      <c r="RND30" s="543"/>
      <c r="RNE30" s="543"/>
      <c r="RNF30" s="543"/>
      <c r="RNG30" s="543"/>
      <c r="RNH30" s="543"/>
      <c r="RNI30" s="543"/>
      <c r="RNJ30" s="543"/>
      <c r="RNK30" s="543"/>
      <c r="RNL30" s="543"/>
      <c r="RNM30" s="543"/>
      <c r="RNN30" s="543"/>
      <c r="RNO30" s="543"/>
      <c r="RNP30" s="543"/>
      <c r="RNQ30" s="543"/>
      <c r="RNR30" s="543"/>
      <c r="RNS30" s="543"/>
      <c r="RNT30" s="543"/>
      <c r="RNU30" s="543"/>
      <c r="RNV30" s="543"/>
      <c r="RNW30" s="543"/>
      <c r="RNX30" s="543"/>
      <c r="RNY30" s="543"/>
      <c r="RNZ30" s="543"/>
      <c r="ROA30" s="543"/>
      <c r="ROB30" s="543"/>
      <c r="ROC30" s="543"/>
      <c r="ROD30" s="543"/>
      <c r="ROE30" s="543"/>
      <c r="ROF30" s="543"/>
      <c r="ROG30" s="543"/>
      <c r="ROH30" s="543"/>
      <c r="ROI30" s="543"/>
      <c r="ROJ30" s="543"/>
      <c r="ROK30" s="543"/>
      <c r="ROL30" s="543"/>
      <c r="ROM30" s="543"/>
      <c r="RON30" s="543"/>
      <c r="ROO30" s="543"/>
      <c r="ROP30" s="543"/>
      <c r="ROQ30" s="543"/>
      <c r="ROR30" s="543"/>
      <c r="ROS30" s="543"/>
      <c r="ROT30" s="543"/>
      <c r="ROU30" s="543"/>
      <c r="ROV30" s="543"/>
      <c r="ROW30" s="543"/>
      <c r="ROX30" s="543"/>
      <c r="ROY30" s="543"/>
      <c r="ROZ30" s="543"/>
      <c r="RPA30" s="543"/>
      <c r="RPB30" s="543"/>
      <c r="RPC30" s="543"/>
      <c r="RPD30" s="543"/>
      <c r="RPE30" s="543"/>
      <c r="RPF30" s="543"/>
      <c r="RPG30" s="543"/>
      <c r="RPH30" s="543"/>
      <c r="RPI30" s="543"/>
      <c r="RPJ30" s="543"/>
      <c r="RPK30" s="543"/>
      <c r="RPL30" s="543"/>
      <c r="RPM30" s="543"/>
      <c r="RPN30" s="543"/>
      <c r="RPO30" s="543"/>
      <c r="RPP30" s="543"/>
      <c r="RPQ30" s="543"/>
      <c r="RPR30" s="543"/>
      <c r="RPS30" s="543"/>
      <c r="RPT30" s="543"/>
      <c r="RPU30" s="543"/>
      <c r="RPV30" s="543"/>
      <c r="RPW30" s="543"/>
      <c r="RPX30" s="543"/>
      <c r="RPY30" s="543"/>
      <c r="RPZ30" s="543"/>
      <c r="RQA30" s="543"/>
      <c r="RQB30" s="543"/>
      <c r="RQC30" s="543"/>
      <c r="RQD30" s="543"/>
      <c r="RQE30" s="543"/>
      <c r="RQF30" s="543"/>
      <c r="RQG30" s="543"/>
      <c r="RQH30" s="543"/>
      <c r="RQI30" s="543"/>
      <c r="RQJ30" s="543"/>
      <c r="RQK30" s="543"/>
      <c r="RQL30" s="543"/>
      <c r="RQM30" s="543"/>
      <c r="RQN30" s="543"/>
      <c r="RQO30" s="543"/>
      <c r="RQP30" s="543"/>
      <c r="RQQ30" s="543"/>
      <c r="RQR30" s="543"/>
      <c r="RQS30" s="543"/>
      <c r="RQT30" s="543"/>
      <c r="RQU30" s="543"/>
      <c r="RQV30" s="543"/>
      <c r="RQW30" s="543"/>
      <c r="RQX30" s="543"/>
      <c r="RQY30" s="543"/>
      <c r="RQZ30" s="543"/>
      <c r="RRA30" s="543"/>
      <c r="RRB30" s="543"/>
      <c r="RRC30" s="543"/>
      <c r="RRD30" s="543"/>
      <c r="RRE30" s="543"/>
      <c r="RRF30" s="543"/>
      <c r="RRG30" s="543"/>
      <c r="RRH30" s="543"/>
      <c r="RRI30" s="543"/>
      <c r="RRJ30" s="543"/>
      <c r="RRK30" s="543"/>
      <c r="RRL30" s="543"/>
      <c r="RRM30" s="543"/>
      <c r="RRN30" s="543"/>
      <c r="RRO30" s="543"/>
      <c r="RRP30" s="543"/>
      <c r="RRQ30" s="543"/>
      <c r="RRR30" s="543"/>
      <c r="RRS30" s="543"/>
      <c r="RRT30" s="543"/>
      <c r="RRU30" s="543"/>
      <c r="RRV30" s="543"/>
      <c r="RRW30" s="543"/>
      <c r="RRX30" s="543"/>
      <c r="RRY30" s="543"/>
      <c r="RRZ30" s="543"/>
      <c r="RSA30" s="543"/>
      <c r="RSB30" s="543"/>
      <c r="RSC30" s="543"/>
      <c r="RSD30" s="543"/>
      <c r="RSE30" s="543"/>
      <c r="RSF30" s="543"/>
      <c r="RSG30" s="543"/>
      <c r="RSH30" s="543"/>
      <c r="RSI30" s="543"/>
      <c r="RSJ30" s="543"/>
      <c r="RSK30" s="543"/>
      <c r="RSL30" s="543"/>
      <c r="RSM30" s="543"/>
      <c r="RSN30" s="543"/>
      <c r="RSO30" s="543"/>
      <c r="RSP30" s="543"/>
      <c r="RSQ30" s="543"/>
      <c r="RSR30" s="543"/>
      <c r="RSS30" s="543"/>
      <c r="RST30" s="543"/>
      <c r="RSU30" s="543"/>
      <c r="RSV30" s="543"/>
      <c r="RSW30" s="543"/>
      <c r="RSX30" s="543"/>
      <c r="RSY30" s="543"/>
      <c r="RSZ30" s="543"/>
      <c r="RTA30" s="543"/>
      <c r="RTB30" s="543"/>
      <c r="RTC30" s="543"/>
      <c r="RTD30" s="543"/>
      <c r="RTE30" s="543"/>
      <c r="RTF30" s="543"/>
      <c r="RTG30" s="543"/>
      <c r="RTH30" s="543"/>
      <c r="RTI30" s="543"/>
      <c r="RTJ30" s="543"/>
      <c r="RTK30" s="543"/>
      <c r="RTL30" s="543"/>
      <c r="RTM30" s="543"/>
      <c r="RTN30" s="543"/>
      <c r="RTO30" s="543"/>
      <c r="RTP30" s="543"/>
      <c r="RTQ30" s="543"/>
      <c r="RTR30" s="543"/>
      <c r="RTS30" s="543"/>
      <c r="RTT30" s="543"/>
      <c r="RTU30" s="543"/>
      <c r="RTV30" s="543"/>
      <c r="RTW30" s="543"/>
      <c r="RTX30" s="543"/>
      <c r="RTY30" s="543"/>
      <c r="RTZ30" s="543"/>
      <c r="RUA30" s="543"/>
      <c r="RUB30" s="543"/>
      <c r="RUC30" s="543"/>
      <c r="RUD30" s="543"/>
      <c r="RUE30" s="543"/>
      <c r="RUF30" s="543"/>
      <c r="RUG30" s="543"/>
      <c r="RUH30" s="543"/>
      <c r="RUI30" s="543"/>
      <c r="RUJ30" s="543"/>
      <c r="RUK30" s="543"/>
      <c r="RUL30" s="543"/>
      <c r="RUM30" s="543"/>
      <c r="RUN30" s="543"/>
      <c r="RUO30" s="543"/>
      <c r="RUP30" s="543"/>
      <c r="RUQ30" s="543"/>
      <c r="RUR30" s="543"/>
      <c r="RUS30" s="543"/>
      <c r="RUT30" s="543"/>
      <c r="RUU30" s="543"/>
      <c r="RUV30" s="543"/>
      <c r="RUW30" s="543"/>
      <c r="RUX30" s="543"/>
      <c r="RUY30" s="543"/>
      <c r="RUZ30" s="543"/>
      <c r="RVA30" s="543"/>
      <c r="RVB30" s="543"/>
      <c r="RVC30" s="543"/>
      <c r="RVD30" s="543"/>
      <c r="RVE30" s="543"/>
      <c r="RVF30" s="543"/>
      <c r="RVG30" s="543"/>
      <c r="RVH30" s="543"/>
      <c r="RVI30" s="543"/>
      <c r="RVJ30" s="543"/>
      <c r="RVK30" s="543"/>
      <c r="RVL30" s="543"/>
      <c r="RVM30" s="543"/>
      <c r="RVN30" s="543"/>
      <c r="RVO30" s="543"/>
      <c r="RVP30" s="543"/>
      <c r="RVQ30" s="543"/>
      <c r="RVR30" s="543"/>
      <c r="RVS30" s="543"/>
      <c r="RVT30" s="543"/>
      <c r="RVU30" s="543"/>
      <c r="RVV30" s="543"/>
      <c r="RVW30" s="543"/>
      <c r="RVX30" s="543"/>
      <c r="RVY30" s="543"/>
      <c r="RVZ30" s="543"/>
      <c r="RWA30" s="543"/>
      <c r="RWB30" s="543"/>
      <c r="RWC30" s="543"/>
      <c r="RWD30" s="543"/>
      <c r="RWE30" s="543"/>
      <c r="RWF30" s="543"/>
      <c r="RWG30" s="543"/>
      <c r="RWH30" s="543"/>
      <c r="RWI30" s="543"/>
      <c r="RWJ30" s="543"/>
      <c r="RWK30" s="543"/>
      <c r="RWL30" s="543"/>
      <c r="RWM30" s="543"/>
      <c r="RWN30" s="543"/>
      <c r="RWO30" s="543"/>
      <c r="RWP30" s="543"/>
      <c r="RWQ30" s="543"/>
      <c r="RWR30" s="543"/>
      <c r="RWS30" s="543"/>
      <c r="RWT30" s="543"/>
      <c r="RWU30" s="543"/>
      <c r="RWV30" s="543"/>
      <c r="RWW30" s="543"/>
      <c r="RWX30" s="543"/>
      <c r="RWY30" s="543"/>
      <c r="RWZ30" s="543"/>
      <c r="RXA30" s="543"/>
      <c r="RXB30" s="543"/>
      <c r="RXC30" s="543"/>
      <c r="RXD30" s="543"/>
      <c r="RXE30" s="543"/>
      <c r="RXF30" s="543"/>
      <c r="RXG30" s="543"/>
      <c r="RXH30" s="543"/>
      <c r="RXI30" s="543"/>
      <c r="RXJ30" s="543"/>
      <c r="RXK30" s="543"/>
      <c r="RXL30" s="543"/>
      <c r="RXM30" s="543"/>
      <c r="RXN30" s="543"/>
      <c r="RXO30" s="543"/>
      <c r="RXP30" s="543"/>
      <c r="RXQ30" s="543"/>
      <c r="RXR30" s="543"/>
      <c r="RXS30" s="543"/>
      <c r="RXT30" s="543"/>
      <c r="RXU30" s="543"/>
      <c r="RXV30" s="543"/>
      <c r="RXW30" s="543"/>
      <c r="RXX30" s="543"/>
      <c r="RXY30" s="543"/>
      <c r="RXZ30" s="543"/>
      <c r="RYA30" s="543"/>
      <c r="RYB30" s="543"/>
      <c r="RYC30" s="543"/>
      <c r="RYD30" s="543"/>
      <c r="RYE30" s="543"/>
      <c r="RYF30" s="543"/>
      <c r="RYG30" s="543"/>
      <c r="RYH30" s="543"/>
      <c r="RYI30" s="543"/>
      <c r="RYJ30" s="543"/>
      <c r="RYK30" s="543"/>
      <c r="RYL30" s="543"/>
      <c r="RYM30" s="543"/>
      <c r="RYN30" s="543"/>
      <c r="RYO30" s="543"/>
      <c r="RYP30" s="543"/>
      <c r="RYQ30" s="543"/>
      <c r="RYR30" s="543"/>
      <c r="RYS30" s="543"/>
      <c r="RYT30" s="543"/>
      <c r="RYU30" s="543"/>
      <c r="RYV30" s="543"/>
      <c r="RYW30" s="543"/>
      <c r="RYX30" s="543"/>
      <c r="RYY30" s="543"/>
      <c r="RYZ30" s="543"/>
      <c r="RZA30" s="543"/>
      <c r="RZB30" s="543"/>
      <c r="RZC30" s="543"/>
      <c r="RZD30" s="543"/>
      <c r="RZE30" s="543"/>
      <c r="RZF30" s="543"/>
      <c r="RZG30" s="543"/>
      <c r="RZH30" s="543"/>
      <c r="RZI30" s="543"/>
      <c r="RZJ30" s="543"/>
      <c r="RZK30" s="543"/>
      <c r="RZL30" s="543"/>
      <c r="RZM30" s="543"/>
      <c r="RZN30" s="543"/>
      <c r="RZO30" s="543"/>
      <c r="RZP30" s="543"/>
      <c r="RZQ30" s="543"/>
      <c r="RZR30" s="543"/>
      <c r="RZS30" s="543"/>
      <c r="RZT30" s="543"/>
      <c r="RZU30" s="543"/>
      <c r="RZV30" s="543"/>
      <c r="RZW30" s="543"/>
      <c r="RZX30" s="543"/>
      <c r="RZY30" s="543"/>
      <c r="RZZ30" s="543"/>
      <c r="SAA30" s="543"/>
      <c r="SAB30" s="543"/>
      <c r="SAC30" s="543"/>
      <c r="SAD30" s="543"/>
      <c r="SAE30" s="543"/>
      <c r="SAF30" s="543"/>
      <c r="SAG30" s="543"/>
      <c r="SAH30" s="543"/>
      <c r="SAI30" s="543"/>
      <c r="SAJ30" s="543"/>
      <c r="SAK30" s="543"/>
      <c r="SAL30" s="543"/>
      <c r="SAM30" s="543"/>
      <c r="SAN30" s="543"/>
      <c r="SAO30" s="543"/>
      <c r="SAP30" s="543"/>
      <c r="SAQ30" s="543"/>
      <c r="SAR30" s="543"/>
      <c r="SAS30" s="543"/>
      <c r="SAT30" s="543"/>
      <c r="SAU30" s="543"/>
      <c r="SAV30" s="543"/>
      <c r="SAW30" s="543"/>
      <c r="SAX30" s="543"/>
      <c r="SAY30" s="543"/>
      <c r="SAZ30" s="543"/>
      <c r="SBA30" s="543"/>
      <c r="SBB30" s="543"/>
      <c r="SBC30" s="543"/>
      <c r="SBD30" s="543"/>
      <c r="SBE30" s="543"/>
      <c r="SBF30" s="543"/>
      <c r="SBG30" s="543"/>
      <c r="SBH30" s="543"/>
      <c r="SBI30" s="543"/>
      <c r="SBJ30" s="543"/>
      <c r="SBK30" s="543"/>
      <c r="SBL30" s="543"/>
      <c r="SBM30" s="543"/>
      <c r="SBN30" s="543"/>
      <c r="SBO30" s="543"/>
      <c r="SBP30" s="543"/>
      <c r="SBQ30" s="543"/>
      <c r="SBR30" s="543"/>
      <c r="SBS30" s="543"/>
      <c r="SBT30" s="543"/>
      <c r="SBU30" s="543"/>
      <c r="SBV30" s="543"/>
      <c r="SBW30" s="543"/>
      <c r="SBX30" s="543"/>
      <c r="SBY30" s="543"/>
      <c r="SBZ30" s="543"/>
      <c r="SCA30" s="543"/>
      <c r="SCB30" s="543"/>
      <c r="SCC30" s="543"/>
      <c r="SCD30" s="543"/>
      <c r="SCE30" s="543"/>
      <c r="SCF30" s="543"/>
      <c r="SCG30" s="543"/>
      <c r="SCH30" s="543"/>
      <c r="SCI30" s="543"/>
      <c r="SCJ30" s="543"/>
      <c r="SCK30" s="543"/>
      <c r="SCL30" s="543"/>
      <c r="SCM30" s="543"/>
      <c r="SCN30" s="543"/>
      <c r="SCO30" s="543"/>
      <c r="SCP30" s="543"/>
      <c r="SCQ30" s="543"/>
      <c r="SCR30" s="543"/>
      <c r="SCS30" s="543"/>
      <c r="SCT30" s="543"/>
      <c r="SCU30" s="543"/>
      <c r="SCV30" s="543"/>
      <c r="SCW30" s="543"/>
      <c r="SCX30" s="543"/>
      <c r="SCY30" s="543"/>
      <c r="SCZ30" s="543"/>
      <c r="SDA30" s="543"/>
      <c r="SDB30" s="543"/>
      <c r="SDC30" s="543"/>
      <c r="SDD30" s="543"/>
      <c r="SDE30" s="543"/>
      <c r="SDF30" s="543"/>
      <c r="SDG30" s="543"/>
      <c r="SDH30" s="543"/>
      <c r="SDI30" s="543"/>
      <c r="SDJ30" s="543"/>
      <c r="SDK30" s="543"/>
      <c r="SDL30" s="543"/>
      <c r="SDM30" s="543"/>
      <c r="SDN30" s="543"/>
      <c r="SDO30" s="543"/>
      <c r="SDP30" s="543"/>
      <c r="SDQ30" s="543"/>
      <c r="SDR30" s="543"/>
      <c r="SDS30" s="543"/>
      <c r="SDT30" s="543"/>
      <c r="SDU30" s="543"/>
      <c r="SDV30" s="543"/>
      <c r="SDW30" s="543"/>
      <c r="SDX30" s="543"/>
      <c r="SDY30" s="543"/>
      <c r="SDZ30" s="543"/>
      <c r="SEA30" s="543"/>
      <c r="SEB30" s="543"/>
      <c r="SEC30" s="543"/>
      <c r="SED30" s="543"/>
      <c r="SEE30" s="543"/>
      <c r="SEF30" s="543"/>
      <c r="SEG30" s="543"/>
      <c r="SEH30" s="543"/>
      <c r="SEI30" s="543"/>
      <c r="SEJ30" s="543"/>
      <c r="SEK30" s="543"/>
      <c r="SEL30" s="543"/>
      <c r="SEM30" s="543"/>
      <c r="SEN30" s="543"/>
      <c r="SEO30" s="543"/>
      <c r="SEP30" s="543"/>
      <c r="SEQ30" s="543"/>
      <c r="SER30" s="543"/>
      <c r="SES30" s="543"/>
      <c r="SET30" s="543"/>
      <c r="SEU30" s="543"/>
      <c r="SEV30" s="543"/>
      <c r="SEW30" s="543"/>
      <c r="SEX30" s="543"/>
      <c r="SEY30" s="543"/>
      <c r="SEZ30" s="543"/>
      <c r="SFA30" s="543"/>
      <c r="SFB30" s="543"/>
      <c r="SFC30" s="543"/>
      <c r="SFD30" s="543"/>
      <c r="SFE30" s="543"/>
      <c r="SFF30" s="543"/>
      <c r="SFG30" s="543"/>
      <c r="SFH30" s="543"/>
      <c r="SFI30" s="543"/>
      <c r="SFJ30" s="543"/>
      <c r="SFK30" s="543"/>
      <c r="SFL30" s="543"/>
      <c r="SFM30" s="543"/>
      <c r="SFN30" s="543"/>
      <c r="SFO30" s="543"/>
      <c r="SFP30" s="543"/>
      <c r="SFQ30" s="543"/>
      <c r="SFR30" s="543"/>
      <c r="SFS30" s="543"/>
      <c r="SFT30" s="543"/>
      <c r="SFU30" s="543"/>
      <c r="SFV30" s="543"/>
      <c r="SFW30" s="543"/>
      <c r="SFX30" s="543"/>
      <c r="SFY30" s="543"/>
      <c r="SFZ30" s="543"/>
      <c r="SGA30" s="543"/>
      <c r="SGB30" s="543"/>
      <c r="SGC30" s="543"/>
      <c r="SGD30" s="543"/>
      <c r="SGE30" s="543"/>
      <c r="SGF30" s="543"/>
      <c r="SGG30" s="543"/>
      <c r="SGH30" s="543"/>
      <c r="SGI30" s="543"/>
      <c r="SGJ30" s="543"/>
      <c r="SGK30" s="543"/>
      <c r="SGL30" s="543"/>
      <c r="SGM30" s="543"/>
      <c r="SGN30" s="543"/>
      <c r="SGO30" s="543"/>
      <c r="SGP30" s="543"/>
      <c r="SGQ30" s="543"/>
      <c r="SGR30" s="543"/>
      <c r="SGS30" s="543"/>
      <c r="SGT30" s="543"/>
      <c r="SGU30" s="543"/>
      <c r="SGV30" s="543"/>
      <c r="SGW30" s="543"/>
      <c r="SGX30" s="543"/>
      <c r="SGY30" s="543"/>
      <c r="SGZ30" s="543"/>
      <c r="SHA30" s="543"/>
      <c r="SHB30" s="543"/>
      <c r="SHC30" s="543"/>
      <c r="SHD30" s="543"/>
      <c r="SHE30" s="543"/>
      <c r="SHF30" s="543"/>
      <c r="SHG30" s="543"/>
      <c r="SHH30" s="543"/>
      <c r="SHI30" s="543"/>
      <c r="SHJ30" s="543"/>
      <c r="SHK30" s="543"/>
      <c r="SHL30" s="543"/>
      <c r="SHM30" s="543"/>
      <c r="SHN30" s="543"/>
      <c r="SHO30" s="543"/>
      <c r="SHP30" s="543"/>
      <c r="SHQ30" s="543"/>
      <c r="SHR30" s="543"/>
      <c r="SHS30" s="543"/>
      <c r="SHT30" s="543"/>
      <c r="SHU30" s="543"/>
      <c r="SHV30" s="543"/>
      <c r="SHW30" s="543"/>
      <c r="SHX30" s="543"/>
      <c r="SHY30" s="543"/>
      <c r="SHZ30" s="543"/>
      <c r="SIA30" s="543"/>
      <c r="SIB30" s="543"/>
      <c r="SIC30" s="543"/>
      <c r="SID30" s="543"/>
      <c r="SIE30" s="543"/>
      <c r="SIF30" s="543"/>
      <c r="SIG30" s="543"/>
      <c r="SIH30" s="543"/>
      <c r="SII30" s="543"/>
      <c r="SIJ30" s="543"/>
      <c r="SIK30" s="543"/>
      <c r="SIL30" s="543"/>
      <c r="SIM30" s="543"/>
      <c r="SIN30" s="543"/>
      <c r="SIO30" s="543"/>
      <c r="SIP30" s="543"/>
      <c r="SIQ30" s="543"/>
      <c r="SIR30" s="543"/>
      <c r="SIS30" s="543"/>
      <c r="SIT30" s="543"/>
      <c r="SIU30" s="543"/>
      <c r="SIV30" s="543"/>
      <c r="SIW30" s="543"/>
      <c r="SIX30" s="543"/>
      <c r="SIY30" s="543"/>
      <c r="SIZ30" s="543"/>
      <c r="SJA30" s="543"/>
      <c r="SJB30" s="543"/>
      <c r="SJC30" s="543"/>
      <c r="SJD30" s="543"/>
      <c r="SJE30" s="543"/>
      <c r="SJF30" s="543"/>
      <c r="SJG30" s="543"/>
      <c r="SJH30" s="543"/>
      <c r="SJI30" s="543"/>
      <c r="SJJ30" s="543"/>
      <c r="SJK30" s="543"/>
      <c r="SJL30" s="543"/>
      <c r="SJM30" s="543"/>
      <c r="SJN30" s="543"/>
      <c r="SJO30" s="543"/>
      <c r="SJP30" s="543"/>
      <c r="SJQ30" s="543"/>
      <c r="SJR30" s="543"/>
      <c r="SJS30" s="543"/>
      <c r="SJT30" s="543"/>
      <c r="SJU30" s="543"/>
      <c r="SJV30" s="543"/>
      <c r="SJW30" s="543"/>
      <c r="SJX30" s="543"/>
      <c r="SJY30" s="543"/>
      <c r="SJZ30" s="543"/>
      <c r="SKA30" s="543"/>
      <c r="SKB30" s="543"/>
      <c r="SKC30" s="543"/>
      <c r="SKD30" s="543"/>
      <c r="SKE30" s="543"/>
      <c r="SKF30" s="543"/>
      <c r="SKG30" s="543"/>
      <c r="SKH30" s="543"/>
      <c r="SKI30" s="543"/>
      <c r="SKJ30" s="543"/>
      <c r="SKK30" s="543"/>
      <c r="SKL30" s="543"/>
      <c r="SKM30" s="543"/>
      <c r="SKN30" s="543"/>
      <c r="SKO30" s="543"/>
      <c r="SKP30" s="543"/>
      <c r="SKQ30" s="543"/>
      <c r="SKR30" s="543"/>
      <c r="SKS30" s="543"/>
      <c r="SKT30" s="543"/>
      <c r="SKU30" s="543"/>
      <c r="SKV30" s="543"/>
      <c r="SKW30" s="543"/>
      <c r="SKX30" s="543"/>
      <c r="SKY30" s="543"/>
      <c r="SKZ30" s="543"/>
      <c r="SLA30" s="543"/>
      <c r="SLB30" s="543"/>
      <c r="SLC30" s="543"/>
      <c r="SLD30" s="543"/>
      <c r="SLE30" s="543"/>
      <c r="SLF30" s="543"/>
      <c r="SLG30" s="543"/>
      <c r="SLH30" s="543"/>
      <c r="SLI30" s="543"/>
      <c r="SLJ30" s="543"/>
      <c r="SLK30" s="543"/>
      <c r="SLL30" s="543"/>
      <c r="SLM30" s="543"/>
      <c r="SLN30" s="543"/>
      <c r="SLO30" s="543"/>
      <c r="SLP30" s="543"/>
      <c r="SLQ30" s="543"/>
      <c r="SLR30" s="543"/>
      <c r="SLS30" s="543"/>
      <c r="SLT30" s="543"/>
      <c r="SLU30" s="543"/>
      <c r="SLV30" s="543"/>
      <c r="SLW30" s="543"/>
      <c r="SLX30" s="543"/>
      <c r="SLY30" s="543"/>
      <c r="SLZ30" s="543"/>
      <c r="SMA30" s="543"/>
      <c r="SMB30" s="543"/>
      <c r="SMC30" s="543"/>
      <c r="SMD30" s="543"/>
      <c r="SME30" s="543"/>
      <c r="SMF30" s="543"/>
      <c r="SMG30" s="543"/>
      <c r="SMH30" s="543"/>
      <c r="SMI30" s="543"/>
      <c r="SMJ30" s="543"/>
      <c r="SMK30" s="543"/>
      <c r="SML30" s="543"/>
      <c r="SMM30" s="543"/>
      <c r="SMN30" s="543"/>
      <c r="SMO30" s="543"/>
      <c r="SMP30" s="543"/>
      <c r="SMQ30" s="543"/>
      <c r="SMR30" s="543"/>
      <c r="SMS30" s="543"/>
      <c r="SMT30" s="543"/>
      <c r="SMU30" s="543"/>
      <c r="SMV30" s="543"/>
      <c r="SMW30" s="543"/>
      <c r="SMX30" s="543"/>
      <c r="SMY30" s="543"/>
      <c r="SMZ30" s="543"/>
      <c r="SNA30" s="543"/>
      <c r="SNB30" s="543"/>
      <c r="SNC30" s="543"/>
      <c r="SND30" s="543"/>
      <c r="SNE30" s="543"/>
      <c r="SNF30" s="543"/>
      <c r="SNG30" s="543"/>
      <c r="SNH30" s="543"/>
      <c r="SNI30" s="543"/>
      <c r="SNJ30" s="543"/>
      <c r="SNK30" s="543"/>
      <c r="SNL30" s="543"/>
      <c r="SNM30" s="543"/>
      <c r="SNN30" s="543"/>
      <c r="SNO30" s="543"/>
      <c r="SNP30" s="543"/>
      <c r="SNQ30" s="543"/>
      <c r="SNR30" s="543"/>
      <c r="SNS30" s="543"/>
      <c r="SNT30" s="543"/>
      <c r="SNU30" s="543"/>
      <c r="SNV30" s="543"/>
      <c r="SNW30" s="543"/>
      <c r="SNX30" s="543"/>
      <c r="SNY30" s="543"/>
      <c r="SNZ30" s="543"/>
      <c r="SOA30" s="543"/>
      <c r="SOB30" s="543"/>
      <c r="SOC30" s="543"/>
      <c r="SOD30" s="543"/>
      <c r="SOE30" s="543"/>
      <c r="SOF30" s="543"/>
      <c r="SOG30" s="543"/>
      <c r="SOH30" s="543"/>
      <c r="SOI30" s="543"/>
      <c r="SOJ30" s="543"/>
      <c r="SOK30" s="543"/>
      <c r="SOL30" s="543"/>
      <c r="SOM30" s="543"/>
      <c r="SON30" s="543"/>
      <c r="SOO30" s="543"/>
      <c r="SOP30" s="543"/>
      <c r="SOQ30" s="543"/>
      <c r="SOR30" s="543"/>
      <c r="SOS30" s="543"/>
      <c r="SOT30" s="543"/>
      <c r="SOU30" s="543"/>
      <c r="SOV30" s="543"/>
      <c r="SOW30" s="543"/>
      <c r="SOX30" s="543"/>
      <c r="SOY30" s="543"/>
      <c r="SOZ30" s="543"/>
      <c r="SPA30" s="543"/>
      <c r="SPB30" s="543"/>
      <c r="SPC30" s="543"/>
      <c r="SPD30" s="543"/>
      <c r="SPE30" s="543"/>
      <c r="SPF30" s="543"/>
      <c r="SPG30" s="543"/>
      <c r="SPH30" s="543"/>
      <c r="SPI30" s="543"/>
      <c r="SPJ30" s="543"/>
      <c r="SPK30" s="543"/>
      <c r="SPL30" s="543"/>
      <c r="SPM30" s="543"/>
      <c r="SPN30" s="543"/>
      <c r="SPO30" s="543"/>
      <c r="SPP30" s="543"/>
      <c r="SPQ30" s="543"/>
      <c r="SPR30" s="543"/>
      <c r="SPS30" s="543"/>
      <c r="SPT30" s="543"/>
      <c r="SPU30" s="543"/>
      <c r="SPV30" s="543"/>
      <c r="SPW30" s="543"/>
      <c r="SPX30" s="543"/>
      <c r="SPY30" s="543"/>
      <c r="SPZ30" s="543"/>
      <c r="SQA30" s="543"/>
      <c r="SQB30" s="543"/>
      <c r="SQC30" s="543"/>
      <c r="SQD30" s="543"/>
      <c r="SQE30" s="543"/>
      <c r="SQF30" s="543"/>
      <c r="SQG30" s="543"/>
      <c r="SQH30" s="543"/>
      <c r="SQI30" s="543"/>
      <c r="SQJ30" s="543"/>
      <c r="SQK30" s="543"/>
      <c r="SQL30" s="543"/>
      <c r="SQM30" s="543"/>
      <c r="SQN30" s="543"/>
      <c r="SQO30" s="543"/>
      <c r="SQP30" s="543"/>
      <c r="SQQ30" s="543"/>
      <c r="SQR30" s="543"/>
      <c r="SQS30" s="543"/>
      <c r="SQT30" s="543"/>
      <c r="SQU30" s="543"/>
      <c r="SQV30" s="543"/>
      <c r="SQW30" s="543"/>
      <c r="SQX30" s="543"/>
      <c r="SQY30" s="543"/>
      <c r="SQZ30" s="543"/>
      <c r="SRA30" s="543"/>
      <c r="SRB30" s="543"/>
      <c r="SRC30" s="543"/>
      <c r="SRD30" s="543"/>
      <c r="SRE30" s="543"/>
      <c r="SRF30" s="543"/>
      <c r="SRG30" s="543"/>
      <c r="SRH30" s="543"/>
      <c r="SRI30" s="543"/>
      <c r="SRJ30" s="543"/>
      <c r="SRK30" s="543"/>
      <c r="SRL30" s="543"/>
      <c r="SRM30" s="543"/>
      <c r="SRN30" s="543"/>
      <c r="SRO30" s="543"/>
      <c r="SRP30" s="543"/>
      <c r="SRQ30" s="543"/>
      <c r="SRR30" s="543"/>
      <c r="SRS30" s="543"/>
      <c r="SRT30" s="543"/>
      <c r="SRU30" s="543"/>
      <c r="SRV30" s="543"/>
      <c r="SRW30" s="543"/>
      <c r="SRX30" s="543"/>
      <c r="SRY30" s="543"/>
      <c r="SRZ30" s="543"/>
      <c r="SSA30" s="543"/>
      <c r="SSB30" s="543"/>
      <c r="SSC30" s="543"/>
      <c r="SSD30" s="543"/>
      <c r="SSE30" s="543"/>
      <c r="SSF30" s="543"/>
      <c r="SSG30" s="543"/>
      <c r="SSH30" s="543"/>
      <c r="SSI30" s="543"/>
      <c r="SSJ30" s="543"/>
      <c r="SSK30" s="543"/>
      <c r="SSL30" s="543"/>
      <c r="SSM30" s="543"/>
      <c r="SSN30" s="543"/>
      <c r="SSO30" s="543"/>
      <c r="SSP30" s="543"/>
      <c r="SSQ30" s="543"/>
      <c r="SSR30" s="543"/>
      <c r="SSS30" s="543"/>
      <c r="SST30" s="543"/>
      <c r="SSU30" s="543"/>
      <c r="SSV30" s="543"/>
      <c r="SSW30" s="543"/>
      <c r="SSX30" s="543"/>
      <c r="SSY30" s="543"/>
      <c r="SSZ30" s="543"/>
      <c r="STA30" s="543"/>
      <c r="STB30" s="543"/>
      <c r="STC30" s="543"/>
      <c r="STD30" s="543"/>
      <c r="STE30" s="543"/>
      <c r="STF30" s="543"/>
      <c r="STG30" s="543"/>
      <c r="STH30" s="543"/>
      <c r="STI30" s="543"/>
      <c r="STJ30" s="543"/>
      <c r="STK30" s="543"/>
      <c r="STL30" s="543"/>
      <c r="STM30" s="543"/>
      <c r="STN30" s="543"/>
      <c r="STO30" s="543"/>
      <c r="STP30" s="543"/>
      <c r="STQ30" s="543"/>
      <c r="STR30" s="543"/>
      <c r="STS30" s="543"/>
      <c r="STT30" s="543"/>
      <c r="STU30" s="543"/>
      <c r="STV30" s="543"/>
      <c r="STW30" s="543"/>
      <c r="STX30" s="543"/>
      <c r="STY30" s="543"/>
      <c r="STZ30" s="543"/>
      <c r="SUA30" s="543"/>
      <c r="SUB30" s="543"/>
      <c r="SUC30" s="543"/>
      <c r="SUD30" s="543"/>
      <c r="SUE30" s="543"/>
      <c r="SUF30" s="543"/>
      <c r="SUG30" s="543"/>
      <c r="SUH30" s="543"/>
      <c r="SUI30" s="543"/>
      <c r="SUJ30" s="543"/>
      <c r="SUK30" s="543"/>
      <c r="SUL30" s="543"/>
      <c r="SUM30" s="543"/>
      <c r="SUN30" s="543"/>
      <c r="SUO30" s="543"/>
      <c r="SUP30" s="543"/>
      <c r="SUQ30" s="543"/>
      <c r="SUR30" s="543"/>
      <c r="SUS30" s="543"/>
      <c r="SUT30" s="543"/>
      <c r="SUU30" s="543"/>
      <c r="SUV30" s="543"/>
      <c r="SUW30" s="543"/>
      <c r="SUX30" s="543"/>
      <c r="SUY30" s="543"/>
      <c r="SUZ30" s="543"/>
      <c r="SVA30" s="543"/>
      <c r="SVB30" s="543"/>
      <c r="SVC30" s="543"/>
      <c r="SVD30" s="543"/>
      <c r="SVE30" s="543"/>
      <c r="SVF30" s="543"/>
      <c r="SVG30" s="543"/>
      <c r="SVH30" s="543"/>
      <c r="SVI30" s="543"/>
      <c r="SVJ30" s="543"/>
      <c r="SVK30" s="543"/>
      <c r="SVL30" s="543"/>
      <c r="SVM30" s="543"/>
      <c r="SVN30" s="543"/>
      <c r="SVO30" s="543"/>
      <c r="SVP30" s="543"/>
      <c r="SVQ30" s="543"/>
      <c r="SVR30" s="543"/>
      <c r="SVS30" s="543"/>
      <c r="SVT30" s="543"/>
      <c r="SVU30" s="543"/>
      <c r="SVV30" s="543"/>
      <c r="SVW30" s="543"/>
      <c r="SVX30" s="543"/>
      <c r="SVY30" s="543"/>
      <c r="SVZ30" s="543"/>
      <c r="SWA30" s="543"/>
      <c r="SWB30" s="543"/>
      <c r="SWC30" s="543"/>
      <c r="SWD30" s="543"/>
      <c r="SWE30" s="543"/>
      <c r="SWF30" s="543"/>
      <c r="SWG30" s="543"/>
      <c r="SWH30" s="543"/>
      <c r="SWI30" s="543"/>
      <c r="SWJ30" s="543"/>
      <c r="SWK30" s="543"/>
      <c r="SWL30" s="543"/>
      <c r="SWM30" s="543"/>
      <c r="SWN30" s="543"/>
      <c r="SWO30" s="543"/>
      <c r="SWP30" s="543"/>
      <c r="SWQ30" s="543"/>
      <c r="SWR30" s="543"/>
      <c r="SWS30" s="543"/>
      <c r="SWT30" s="543"/>
      <c r="SWU30" s="543"/>
      <c r="SWV30" s="543"/>
      <c r="SWW30" s="543"/>
      <c r="SWX30" s="543"/>
      <c r="SWY30" s="543"/>
      <c r="SWZ30" s="543"/>
      <c r="SXA30" s="543"/>
      <c r="SXB30" s="543"/>
      <c r="SXC30" s="543"/>
      <c r="SXD30" s="543"/>
      <c r="SXE30" s="543"/>
      <c r="SXF30" s="543"/>
      <c r="SXG30" s="543"/>
      <c r="SXH30" s="543"/>
      <c r="SXI30" s="543"/>
      <c r="SXJ30" s="543"/>
      <c r="SXK30" s="543"/>
      <c r="SXL30" s="543"/>
      <c r="SXM30" s="543"/>
      <c r="SXN30" s="543"/>
      <c r="SXO30" s="543"/>
      <c r="SXP30" s="543"/>
      <c r="SXQ30" s="543"/>
      <c r="SXR30" s="543"/>
      <c r="SXS30" s="543"/>
      <c r="SXT30" s="543"/>
      <c r="SXU30" s="543"/>
      <c r="SXV30" s="543"/>
      <c r="SXW30" s="543"/>
      <c r="SXX30" s="543"/>
      <c r="SXY30" s="543"/>
      <c r="SXZ30" s="543"/>
      <c r="SYA30" s="543"/>
      <c r="SYB30" s="543"/>
      <c r="SYC30" s="543"/>
      <c r="SYD30" s="543"/>
      <c r="SYE30" s="543"/>
      <c r="SYF30" s="543"/>
      <c r="SYG30" s="543"/>
      <c r="SYH30" s="543"/>
      <c r="SYI30" s="543"/>
      <c r="SYJ30" s="543"/>
      <c r="SYK30" s="543"/>
      <c r="SYL30" s="543"/>
      <c r="SYM30" s="543"/>
      <c r="SYN30" s="543"/>
      <c r="SYO30" s="543"/>
      <c r="SYP30" s="543"/>
      <c r="SYQ30" s="543"/>
      <c r="SYR30" s="543"/>
      <c r="SYS30" s="543"/>
      <c r="SYT30" s="543"/>
      <c r="SYU30" s="543"/>
      <c r="SYV30" s="543"/>
      <c r="SYW30" s="543"/>
      <c r="SYX30" s="543"/>
      <c r="SYY30" s="543"/>
      <c r="SYZ30" s="543"/>
      <c r="SZA30" s="543"/>
      <c r="SZB30" s="543"/>
      <c r="SZC30" s="543"/>
      <c r="SZD30" s="543"/>
      <c r="SZE30" s="543"/>
      <c r="SZF30" s="543"/>
      <c r="SZG30" s="543"/>
      <c r="SZH30" s="543"/>
      <c r="SZI30" s="543"/>
      <c r="SZJ30" s="543"/>
      <c r="SZK30" s="543"/>
      <c r="SZL30" s="543"/>
      <c r="SZM30" s="543"/>
      <c r="SZN30" s="543"/>
      <c r="SZO30" s="543"/>
      <c r="SZP30" s="543"/>
      <c r="SZQ30" s="543"/>
      <c r="SZR30" s="543"/>
      <c r="SZS30" s="543"/>
      <c r="SZT30" s="543"/>
      <c r="SZU30" s="543"/>
      <c r="SZV30" s="543"/>
      <c r="SZW30" s="543"/>
      <c r="SZX30" s="543"/>
      <c r="SZY30" s="543"/>
      <c r="SZZ30" s="543"/>
      <c r="TAA30" s="543"/>
      <c r="TAB30" s="543"/>
      <c r="TAC30" s="543"/>
      <c r="TAD30" s="543"/>
      <c r="TAE30" s="543"/>
      <c r="TAF30" s="543"/>
      <c r="TAG30" s="543"/>
      <c r="TAH30" s="543"/>
      <c r="TAI30" s="543"/>
      <c r="TAJ30" s="543"/>
      <c r="TAK30" s="543"/>
      <c r="TAL30" s="543"/>
      <c r="TAM30" s="543"/>
      <c r="TAN30" s="543"/>
      <c r="TAO30" s="543"/>
      <c r="TAP30" s="543"/>
      <c r="TAQ30" s="543"/>
      <c r="TAR30" s="543"/>
      <c r="TAS30" s="543"/>
      <c r="TAT30" s="543"/>
      <c r="TAU30" s="543"/>
      <c r="TAV30" s="543"/>
      <c r="TAW30" s="543"/>
      <c r="TAX30" s="543"/>
      <c r="TAY30" s="543"/>
      <c r="TAZ30" s="543"/>
      <c r="TBA30" s="543"/>
      <c r="TBB30" s="543"/>
      <c r="TBC30" s="543"/>
      <c r="TBD30" s="543"/>
      <c r="TBE30" s="543"/>
      <c r="TBF30" s="543"/>
      <c r="TBG30" s="543"/>
      <c r="TBH30" s="543"/>
      <c r="TBI30" s="543"/>
      <c r="TBJ30" s="543"/>
      <c r="TBK30" s="543"/>
      <c r="TBL30" s="543"/>
      <c r="TBM30" s="543"/>
      <c r="TBN30" s="543"/>
      <c r="TBO30" s="543"/>
      <c r="TBP30" s="543"/>
      <c r="TBQ30" s="543"/>
      <c r="TBR30" s="543"/>
      <c r="TBS30" s="543"/>
      <c r="TBT30" s="543"/>
      <c r="TBU30" s="543"/>
      <c r="TBV30" s="543"/>
      <c r="TBW30" s="543"/>
      <c r="TBX30" s="543"/>
      <c r="TBY30" s="543"/>
      <c r="TBZ30" s="543"/>
      <c r="TCA30" s="543"/>
      <c r="TCB30" s="543"/>
      <c r="TCC30" s="543"/>
      <c r="TCD30" s="543"/>
      <c r="TCE30" s="543"/>
      <c r="TCF30" s="543"/>
      <c r="TCG30" s="543"/>
      <c r="TCH30" s="543"/>
      <c r="TCI30" s="543"/>
      <c r="TCJ30" s="543"/>
      <c r="TCK30" s="543"/>
      <c r="TCL30" s="543"/>
      <c r="TCM30" s="543"/>
      <c r="TCN30" s="543"/>
      <c r="TCO30" s="543"/>
      <c r="TCP30" s="543"/>
      <c r="TCQ30" s="543"/>
      <c r="TCR30" s="543"/>
      <c r="TCS30" s="543"/>
      <c r="TCT30" s="543"/>
      <c r="TCU30" s="543"/>
      <c r="TCV30" s="543"/>
      <c r="TCW30" s="543"/>
      <c r="TCX30" s="543"/>
      <c r="TCY30" s="543"/>
      <c r="TCZ30" s="543"/>
      <c r="TDA30" s="543"/>
      <c r="TDB30" s="543"/>
      <c r="TDC30" s="543"/>
      <c r="TDD30" s="543"/>
      <c r="TDE30" s="543"/>
      <c r="TDF30" s="543"/>
      <c r="TDG30" s="543"/>
      <c r="TDH30" s="543"/>
      <c r="TDI30" s="543"/>
      <c r="TDJ30" s="543"/>
      <c r="TDK30" s="543"/>
      <c r="TDL30" s="543"/>
      <c r="TDM30" s="543"/>
      <c r="TDN30" s="543"/>
      <c r="TDO30" s="543"/>
      <c r="TDP30" s="543"/>
      <c r="TDQ30" s="543"/>
      <c r="TDR30" s="543"/>
      <c r="TDS30" s="543"/>
      <c r="TDT30" s="543"/>
      <c r="TDU30" s="543"/>
      <c r="TDV30" s="543"/>
      <c r="TDW30" s="543"/>
      <c r="TDX30" s="543"/>
      <c r="TDY30" s="543"/>
      <c r="TDZ30" s="543"/>
      <c r="TEA30" s="543"/>
      <c r="TEB30" s="543"/>
      <c r="TEC30" s="543"/>
      <c r="TED30" s="543"/>
      <c r="TEE30" s="543"/>
      <c r="TEF30" s="543"/>
      <c r="TEG30" s="543"/>
      <c r="TEH30" s="543"/>
      <c r="TEI30" s="543"/>
      <c r="TEJ30" s="543"/>
      <c r="TEK30" s="543"/>
      <c r="TEL30" s="543"/>
      <c r="TEM30" s="543"/>
      <c r="TEN30" s="543"/>
      <c r="TEO30" s="543"/>
      <c r="TEP30" s="543"/>
      <c r="TEQ30" s="543"/>
      <c r="TER30" s="543"/>
      <c r="TES30" s="543"/>
      <c r="TET30" s="543"/>
      <c r="TEU30" s="543"/>
      <c r="TEV30" s="543"/>
      <c r="TEW30" s="543"/>
      <c r="TEX30" s="543"/>
      <c r="TEY30" s="543"/>
      <c r="TEZ30" s="543"/>
      <c r="TFA30" s="543"/>
      <c r="TFB30" s="543"/>
      <c r="TFC30" s="543"/>
      <c r="TFD30" s="543"/>
      <c r="TFE30" s="543"/>
      <c r="TFF30" s="543"/>
      <c r="TFG30" s="543"/>
      <c r="TFH30" s="543"/>
      <c r="TFI30" s="543"/>
      <c r="TFJ30" s="543"/>
      <c r="TFK30" s="543"/>
      <c r="TFL30" s="543"/>
      <c r="TFM30" s="543"/>
      <c r="TFN30" s="543"/>
      <c r="TFO30" s="543"/>
      <c r="TFP30" s="543"/>
      <c r="TFQ30" s="543"/>
      <c r="TFR30" s="543"/>
      <c r="TFS30" s="543"/>
      <c r="TFT30" s="543"/>
      <c r="TFU30" s="543"/>
      <c r="TFV30" s="543"/>
      <c r="TFW30" s="543"/>
      <c r="TFX30" s="543"/>
      <c r="TFY30" s="543"/>
      <c r="TFZ30" s="543"/>
      <c r="TGA30" s="543"/>
      <c r="TGB30" s="543"/>
      <c r="TGC30" s="543"/>
      <c r="TGD30" s="543"/>
      <c r="TGE30" s="543"/>
      <c r="TGF30" s="543"/>
      <c r="TGG30" s="543"/>
      <c r="TGH30" s="543"/>
      <c r="TGI30" s="543"/>
      <c r="TGJ30" s="543"/>
      <c r="TGK30" s="543"/>
      <c r="TGL30" s="543"/>
      <c r="TGM30" s="543"/>
      <c r="TGN30" s="543"/>
      <c r="TGO30" s="543"/>
      <c r="TGP30" s="543"/>
      <c r="TGQ30" s="543"/>
      <c r="TGR30" s="543"/>
      <c r="TGS30" s="543"/>
      <c r="TGT30" s="543"/>
      <c r="TGU30" s="543"/>
      <c r="TGV30" s="543"/>
      <c r="TGW30" s="543"/>
      <c r="TGX30" s="543"/>
      <c r="TGY30" s="543"/>
      <c r="TGZ30" s="543"/>
      <c r="THA30" s="543"/>
      <c r="THB30" s="543"/>
      <c r="THC30" s="543"/>
      <c r="THD30" s="543"/>
      <c r="THE30" s="543"/>
      <c r="THF30" s="543"/>
      <c r="THG30" s="543"/>
      <c r="THH30" s="543"/>
      <c r="THI30" s="543"/>
      <c r="THJ30" s="543"/>
      <c r="THK30" s="543"/>
      <c r="THL30" s="543"/>
      <c r="THM30" s="543"/>
      <c r="THN30" s="543"/>
      <c r="THO30" s="543"/>
      <c r="THP30" s="543"/>
      <c r="THQ30" s="543"/>
      <c r="THR30" s="543"/>
      <c r="THS30" s="543"/>
      <c r="THT30" s="543"/>
      <c r="THU30" s="543"/>
      <c r="THV30" s="543"/>
      <c r="THW30" s="543"/>
      <c r="THX30" s="543"/>
      <c r="THY30" s="543"/>
      <c r="THZ30" s="543"/>
      <c r="TIA30" s="543"/>
      <c r="TIB30" s="543"/>
      <c r="TIC30" s="543"/>
      <c r="TID30" s="543"/>
      <c r="TIE30" s="543"/>
      <c r="TIF30" s="543"/>
      <c r="TIG30" s="543"/>
      <c r="TIH30" s="543"/>
      <c r="TII30" s="543"/>
      <c r="TIJ30" s="543"/>
      <c r="TIK30" s="543"/>
      <c r="TIL30" s="543"/>
      <c r="TIM30" s="543"/>
      <c r="TIN30" s="543"/>
      <c r="TIO30" s="543"/>
      <c r="TIP30" s="543"/>
      <c r="TIQ30" s="543"/>
      <c r="TIR30" s="543"/>
      <c r="TIS30" s="543"/>
      <c r="TIT30" s="543"/>
      <c r="TIU30" s="543"/>
      <c r="TIV30" s="543"/>
      <c r="TIW30" s="543"/>
      <c r="TIX30" s="543"/>
      <c r="TIY30" s="543"/>
      <c r="TIZ30" s="543"/>
      <c r="TJA30" s="543"/>
      <c r="TJB30" s="543"/>
      <c r="TJC30" s="543"/>
      <c r="TJD30" s="543"/>
      <c r="TJE30" s="543"/>
      <c r="TJF30" s="543"/>
      <c r="TJG30" s="543"/>
      <c r="TJH30" s="543"/>
      <c r="TJI30" s="543"/>
      <c r="TJJ30" s="543"/>
      <c r="TJK30" s="543"/>
      <c r="TJL30" s="543"/>
      <c r="TJM30" s="543"/>
      <c r="TJN30" s="543"/>
      <c r="TJO30" s="543"/>
      <c r="TJP30" s="543"/>
      <c r="TJQ30" s="543"/>
      <c r="TJR30" s="543"/>
      <c r="TJS30" s="543"/>
      <c r="TJT30" s="543"/>
      <c r="TJU30" s="543"/>
      <c r="TJV30" s="543"/>
      <c r="TJW30" s="543"/>
      <c r="TJX30" s="543"/>
      <c r="TJY30" s="543"/>
      <c r="TJZ30" s="543"/>
      <c r="TKA30" s="543"/>
      <c r="TKB30" s="543"/>
      <c r="TKC30" s="543"/>
      <c r="TKD30" s="543"/>
      <c r="TKE30" s="543"/>
      <c r="TKF30" s="543"/>
      <c r="TKG30" s="543"/>
      <c r="TKH30" s="543"/>
      <c r="TKI30" s="543"/>
      <c r="TKJ30" s="543"/>
      <c r="TKK30" s="543"/>
      <c r="TKL30" s="543"/>
      <c r="TKM30" s="543"/>
      <c r="TKN30" s="543"/>
      <c r="TKO30" s="543"/>
      <c r="TKP30" s="543"/>
      <c r="TKQ30" s="543"/>
      <c r="TKR30" s="543"/>
      <c r="TKS30" s="543"/>
      <c r="TKT30" s="543"/>
      <c r="TKU30" s="543"/>
      <c r="TKV30" s="543"/>
      <c r="TKW30" s="543"/>
      <c r="TKX30" s="543"/>
      <c r="TKY30" s="543"/>
      <c r="TKZ30" s="543"/>
      <c r="TLA30" s="543"/>
      <c r="TLB30" s="543"/>
      <c r="TLC30" s="543"/>
      <c r="TLD30" s="543"/>
      <c r="TLE30" s="543"/>
      <c r="TLF30" s="543"/>
      <c r="TLG30" s="543"/>
      <c r="TLH30" s="543"/>
      <c r="TLI30" s="543"/>
      <c r="TLJ30" s="543"/>
      <c r="TLK30" s="543"/>
      <c r="TLL30" s="543"/>
      <c r="TLM30" s="543"/>
      <c r="TLN30" s="543"/>
      <c r="TLO30" s="543"/>
      <c r="TLP30" s="543"/>
      <c r="TLQ30" s="543"/>
      <c r="TLR30" s="543"/>
      <c r="TLS30" s="543"/>
      <c r="TLT30" s="543"/>
      <c r="TLU30" s="543"/>
      <c r="TLV30" s="543"/>
      <c r="TLW30" s="543"/>
      <c r="TLX30" s="543"/>
      <c r="TLY30" s="543"/>
      <c r="TLZ30" s="543"/>
      <c r="TMA30" s="543"/>
      <c r="TMB30" s="543"/>
      <c r="TMC30" s="543"/>
      <c r="TMD30" s="543"/>
      <c r="TME30" s="543"/>
      <c r="TMF30" s="543"/>
      <c r="TMG30" s="543"/>
      <c r="TMH30" s="543"/>
      <c r="TMI30" s="543"/>
      <c r="TMJ30" s="543"/>
      <c r="TMK30" s="543"/>
      <c r="TML30" s="543"/>
      <c r="TMM30" s="543"/>
      <c r="TMN30" s="543"/>
      <c r="TMO30" s="543"/>
      <c r="TMP30" s="543"/>
      <c r="TMQ30" s="543"/>
      <c r="TMR30" s="543"/>
      <c r="TMS30" s="543"/>
      <c r="TMT30" s="543"/>
      <c r="TMU30" s="543"/>
      <c r="TMV30" s="543"/>
      <c r="TMW30" s="543"/>
      <c r="TMX30" s="543"/>
      <c r="TMY30" s="543"/>
      <c r="TMZ30" s="543"/>
      <c r="TNA30" s="543"/>
      <c r="TNB30" s="543"/>
      <c r="TNC30" s="543"/>
      <c r="TND30" s="543"/>
      <c r="TNE30" s="543"/>
      <c r="TNF30" s="543"/>
      <c r="TNG30" s="543"/>
      <c r="TNH30" s="543"/>
      <c r="TNI30" s="543"/>
      <c r="TNJ30" s="543"/>
      <c r="TNK30" s="543"/>
      <c r="TNL30" s="543"/>
      <c r="TNM30" s="543"/>
      <c r="TNN30" s="543"/>
      <c r="TNO30" s="543"/>
      <c r="TNP30" s="543"/>
      <c r="TNQ30" s="543"/>
      <c r="TNR30" s="543"/>
      <c r="TNS30" s="543"/>
      <c r="TNT30" s="543"/>
      <c r="TNU30" s="543"/>
      <c r="TNV30" s="543"/>
      <c r="TNW30" s="543"/>
      <c r="TNX30" s="543"/>
      <c r="TNY30" s="543"/>
      <c r="TNZ30" s="543"/>
      <c r="TOA30" s="543"/>
      <c r="TOB30" s="543"/>
      <c r="TOC30" s="543"/>
      <c r="TOD30" s="543"/>
      <c r="TOE30" s="543"/>
      <c r="TOF30" s="543"/>
      <c r="TOG30" s="543"/>
      <c r="TOH30" s="543"/>
      <c r="TOI30" s="543"/>
      <c r="TOJ30" s="543"/>
      <c r="TOK30" s="543"/>
      <c r="TOL30" s="543"/>
      <c r="TOM30" s="543"/>
      <c r="TON30" s="543"/>
      <c r="TOO30" s="543"/>
      <c r="TOP30" s="543"/>
      <c r="TOQ30" s="543"/>
      <c r="TOR30" s="543"/>
      <c r="TOS30" s="543"/>
      <c r="TOT30" s="543"/>
      <c r="TOU30" s="543"/>
      <c r="TOV30" s="543"/>
      <c r="TOW30" s="543"/>
      <c r="TOX30" s="543"/>
      <c r="TOY30" s="543"/>
      <c r="TOZ30" s="543"/>
      <c r="TPA30" s="543"/>
      <c r="TPB30" s="543"/>
      <c r="TPC30" s="543"/>
      <c r="TPD30" s="543"/>
      <c r="TPE30" s="543"/>
      <c r="TPF30" s="543"/>
      <c r="TPG30" s="543"/>
      <c r="TPH30" s="543"/>
      <c r="TPI30" s="543"/>
      <c r="TPJ30" s="543"/>
      <c r="TPK30" s="543"/>
      <c r="TPL30" s="543"/>
      <c r="TPM30" s="543"/>
      <c r="TPN30" s="543"/>
      <c r="TPO30" s="543"/>
      <c r="TPP30" s="543"/>
      <c r="TPQ30" s="543"/>
      <c r="TPR30" s="543"/>
      <c r="TPS30" s="543"/>
      <c r="TPT30" s="543"/>
      <c r="TPU30" s="543"/>
      <c r="TPV30" s="543"/>
      <c r="TPW30" s="543"/>
      <c r="TPX30" s="543"/>
      <c r="TPY30" s="543"/>
      <c r="TPZ30" s="543"/>
      <c r="TQA30" s="543"/>
      <c r="TQB30" s="543"/>
      <c r="TQC30" s="543"/>
      <c r="TQD30" s="543"/>
      <c r="TQE30" s="543"/>
      <c r="TQF30" s="543"/>
      <c r="TQG30" s="543"/>
      <c r="TQH30" s="543"/>
      <c r="TQI30" s="543"/>
      <c r="TQJ30" s="543"/>
      <c r="TQK30" s="543"/>
      <c r="TQL30" s="543"/>
      <c r="TQM30" s="543"/>
      <c r="TQN30" s="543"/>
      <c r="TQO30" s="543"/>
      <c r="TQP30" s="543"/>
      <c r="TQQ30" s="543"/>
      <c r="TQR30" s="543"/>
      <c r="TQS30" s="543"/>
      <c r="TQT30" s="543"/>
      <c r="TQU30" s="543"/>
      <c r="TQV30" s="543"/>
      <c r="TQW30" s="543"/>
      <c r="TQX30" s="543"/>
      <c r="TQY30" s="543"/>
      <c r="TQZ30" s="543"/>
      <c r="TRA30" s="543"/>
      <c r="TRB30" s="543"/>
      <c r="TRC30" s="543"/>
      <c r="TRD30" s="543"/>
      <c r="TRE30" s="543"/>
      <c r="TRF30" s="543"/>
      <c r="TRG30" s="543"/>
      <c r="TRH30" s="543"/>
      <c r="TRI30" s="543"/>
      <c r="TRJ30" s="543"/>
      <c r="TRK30" s="543"/>
      <c r="TRL30" s="543"/>
      <c r="TRM30" s="543"/>
      <c r="TRN30" s="543"/>
      <c r="TRO30" s="543"/>
      <c r="TRP30" s="543"/>
      <c r="TRQ30" s="543"/>
      <c r="TRR30" s="543"/>
      <c r="TRS30" s="543"/>
      <c r="TRT30" s="543"/>
      <c r="TRU30" s="543"/>
      <c r="TRV30" s="543"/>
      <c r="TRW30" s="543"/>
      <c r="TRX30" s="543"/>
      <c r="TRY30" s="543"/>
      <c r="TRZ30" s="543"/>
      <c r="TSA30" s="543"/>
      <c r="TSB30" s="543"/>
      <c r="TSC30" s="543"/>
      <c r="TSD30" s="543"/>
      <c r="TSE30" s="543"/>
      <c r="TSF30" s="543"/>
      <c r="TSG30" s="543"/>
      <c r="TSH30" s="543"/>
      <c r="TSI30" s="543"/>
      <c r="TSJ30" s="543"/>
      <c r="TSK30" s="543"/>
      <c r="TSL30" s="543"/>
      <c r="TSM30" s="543"/>
      <c r="TSN30" s="543"/>
      <c r="TSO30" s="543"/>
      <c r="TSP30" s="543"/>
      <c r="TSQ30" s="543"/>
      <c r="TSR30" s="543"/>
      <c r="TSS30" s="543"/>
      <c r="TST30" s="543"/>
      <c r="TSU30" s="543"/>
      <c r="TSV30" s="543"/>
      <c r="TSW30" s="543"/>
      <c r="TSX30" s="543"/>
      <c r="TSY30" s="543"/>
      <c r="TSZ30" s="543"/>
      <c r="TTA30" s="543"/>
      <c r="TTB30" s="543"/>
      <c r="TTC30" s="543"/>
      <c r="TTD30" s="543"/>
      <c r="TTE30" s="543"/>
      <c r="TTF30" s="543"/>
      <c r="TTG30" s="543"/>
      <c r="TTH30" s="543"/>
      <c r="TTI30" s="543"/>
      <c r="TTJ30" s="543"/>
      <c r="TTK30" s="543"/>
      <c r="TTL30" s="543"/>
      <c r="TTM30" s="543"/>
      <c r="TTN30" s="543"/>
      <c r="TTO30" s="543"/>
      <c r="TTP30" s="543"/>
      <c r="TTQ30" s="543"/>
      <c r="TTR30" s="543"/>
      <c r="TTS30" s="543"/>
      <c r="TTT30" s="543"/>
      <c r="TTU30" s="543"/>
      <c r="TTV30" s="543"/>
      <c r="TTW30" s="543"/>
      <c r="TTX30" s="543"/>
      <c r="TTY30" s="543"/>
      <c r="TTZ30" s="543"/>
      <c r="TUA30" s="543"/>
      <c r="TUB30" s="543"/>
      <c r="TUC30" s="543"/>
      <c r="TUD30" s="543"/>
      <c r="TUE30" s="543"/>
      <c r="TUF30" s="543"/>
      <c r="TUG30" s="543"/>
      <c r="TUH30" s="543"/>
      <c r="TUI30" s="543"/>
      <c r="TUJ30" s="543"/>
      <c r="TUK30" s="543"/>
      <c r="TUL30" s="543"/>
      <c r="TUM30" s="543"/>
      <c r="TUN30" s="543"/>
      <c r="TUO30" s="543"/>
      <c r="TUP30" s="543"/>
      <c r="TUQ30" s="543"/>
      <c r="TUR30" s="543"/>
      <c r="TUS30" s="543"/>
      <c r="TUT30" s="543"/>
      <c r="TUU30" s="543"/>
      <c r="TUV30" s="543"/>
      <c r="TUW30" s="543"/>
      <c r="TUX30" s="543"/>
      <c r="TUY30" s="543"/>
      <c r="TUZ30" s="543"/>
      <c r="TVA30" s="543"/>
      <c r="TVB30" s="543"/>
      <c r="TVC30" s="543"/>
      <c r="TVD30" s="543"/>
      <c r="TVE30" s="543"/>
      <c r="TVF30" s="543"/>
      <c r="TVG30" s="543"/>
      <c r="TVH30" s="543"/>
      <c r="TVI30" s="543"/>
      <c r="TVJ30" s="543"/>
      <c r="TVK30" s="543"/>
      <c r="TVL30" s="543"/>
      <c r="TVM30" s="543"/>
      <c r="TVN30" s="543"/>
      <c r="TVO30" s="543"/>
      <c r="TVP30" s="543"/>
      <c r="TVQ30" s="543"/>
      <c r="TVR30" s="543"/>
      <c r="TVS30" s="543"/>
      <c r="TVT30" s="543"/>
      <c r="TVU30" s="543"/>
      <c r="TVV30" s="543"/>
      <c r="TVW30" s="543"/>
      <c r="TVX30" s="543"/>
      <c r="TVY30" s="543"/>
      <c r="TVZ30" s="543"/>
      <c r="TWA30" s="543"/>
      <c r="TWB30" s="543"/>
      <c r="TWC30" s="543"/>
      <c r="TWD30" s="543"/>
      <c r="TWE30" s="543"/>
      <c r="TWF30" s="543"/>
      <c r="TWG30" s="543"/>
      <c r="TWH30" s="543"/>
      <c r="TWI30" s="543"/>
      <c r="TWJ30" s="543"/>
      <c r="TWK30" s="543"/>
      <c r="TWL30" s="543"/>
      <c r="TWM30" s="543"/>
      <c r="TWN30" s="543"/>
      <c r="TWO30" s="543"/>
      <c r="TWP30" s="543"/>
      <c r="TWQ30" s="543"/>
      <c r="TWR30" s="543"/>
      <c r="TWS30" s="543"/>
      <c r="TWT30" s="543"/>
      <c r="TWU30" s="543"/>
      <c r="TWV30" s="543"/>
      <c r="TWW30" s="543"/>
      <c r="TWX30" s="543"/>
      <c r="TWY30" s="543"/>
      <c r="TWZ30" s="543"/>
      <c r="TXA30" s="543"/>
      <c r="TXB30" s="543"/>
      <c r="TXC30" s="543"/>
      <c r="TXD30" s="543"/>
      <c r="TXE30" s="543"/>
      <c r="TXF30" s="543"/>
      <c r="TXG30" s="543"/>
      <c r="TXH30" s="543"/>
      <c r="TXI30" s="543"/>
      <c r="TXJ30" s="543"/>
      <c r="TXK30" s="543"/>
      <c r="TXL30" s="543"/>
      <c r="TXM30" s="543"/>
      <c r="TXN30" s="543"/>
      <c r="TXO30" s="543"/>
      <c r="TXP30" s="543"/>
      <c r="TXQ30" s="543"/>
      <c r="TXR30" s="543"/>
      <c r="TXS30" s="543"/>
      <c r="TXT30" s="543"/>
      <c r="TXU30" s="543"/>
      <c r="TXV30" s="543"/>
      <c r="TXW30" s="543"/>
      <c r="TXX30" s="543"/>
      <c r="TXY30" s="543"/>
      <c r="TXZ30" s="543"/>
      <c r="TYA30" s="543"/>
      <c r="TYB30" s="543"/>
      <c r="TYC30" s="543"/>
      <c r="TYD30" s="543"/>
      <c r="TYE30" s="543"/>
      <c r="TYF30" s="543"/>
      <c r="TYG30" s="543"/>
      <c r="TYH30" s="543"/>
      <c r="TYI30" s="543"/>
      <c r="TYJ30" s="543"/>
      <c r="TYK30" s="543"/>
      <c r="TYL30" s="543"/>
      <c r="TYM30" s="543"/>
      <c r="TYN30" s="543"/>
      <c r="TYO30" s="543"/>
      <c r="TYP30" s="543"/>
      <c r="TYQ30" s="543"/>
      <c r="TYR30" s="543"/>
      <c r="TYS30" s="543"/>
      <c r="TYT30" s="543"/>
      <c r="TYU30" s="543"/>
      <c r="TYV30" s="543"/>
      <c r="TYW30" s="543"/>
      <c r="TYX30" s="543"/>
      <c r="TYY30" s="543"/>
      <c r="TYZ30" s="543"/>
      <c r="TZA30" s="543"/>
      <c r="TZB30" s="543"/>
      <c r="TZC30" s="543"/>
      <c r="TZD30" s="543"/>
      <c r="TZE30" s="543"/>
      <c r="TZF30" s="543"/>
      <c r="TZG30" s="543"/>
      <c r="TZH30" s="543"/>
      <c r="TZI30" s="543"/>
      <c r="TZJ30" s="543"/>
      <c r="TZK30" s="543"/>
      <c r="TZL30" s="543"/>
      <c r="TZM30" s="543"/>
      <c r="TZN30" s="543"/>
      <c r="TZO30" s="543"/>
      <c r="TZP30" s="543"/>
      <c r="TZQ30" s="543"/>
      <c r="TZR30" s="543"/>
      <c r="TZS30" s="543"/>
      <c r="TZT30" s="543"/>
      <c r="TZU30" s="543"/>
      <c r="TZV30" s="543"/>
      <c r="TZW30" s="543"/>
      <c r="TZX30" s="543"/>
      <c r="TZY30" s="543"/>
      <c r="TZZ30" s="543"/>
      <c r="UAA30" s="543"/>
      <c r="UAB30" s="543"/>
      <c r="UAC30" s="543"/>
      <c r="UAD30" s="543"/>
      <c r="UAE30" s="543"/>
      <c r="UAF30" s="543"/>
      <c r="UAG30" s="543"/>
      <c r="UAH30" s="543"/>
      <c r="UAI30" s="543"/>
      <c r="UAJ30" s="543"/>
      <c r="UAK30" s="543"/>
      <c r="UAL30" s="543"/>
      <c r="UAM30" s="543"/>
      <c r="UAN30" s="543"/>
      <c r="UAO30" s="543"/>
      <c r="UAP30" s="543"/>
      <c r="UAQ30" s="543"/>
      <c r="UAR30" s="543"/>
      <c r="UAS30" s="543"/>
      <c r="UAT30" s="543"/>
      <c r="UAU30" s="543"/>
      <c r="UAV30" s="543"/>
      <c r="UAW30" s="543"/>
      <c r="UAX30" s="543"/>
      <c r="UAY30" s="543"/>
      <c r="UAZ30" s="543"/>
      <c r="UBA30" s="543"/>
      <c r="UBB30" s="543"/>
      <c r="UBC30" s="543"/>
      <c r="UBD30" s="543"/>
      <c r="UBE30" s="543"/>
      <c r="UBF30" s="543"/>
      <c r="UBG30" s="543"/>
      <c r="UBH30" s="543"/>
      <c r="UBI30" s="543"/>
      <c r="UBJ30" s="543"/>
      <c r="UBK30" s="543"/>
      <c r="UBL30" s="543"/>
      <c r="UBM30" s="543"/>
      <c r="UBN30" s="543"/>
      <c r="UBO30" s="543"/>
      <c r="UBP30" s="543"/>
      <c r="UBQ30" s="543"/>
      <c r="UBR30" s="543"/>
      <c r="UBS30" s="543"/>
      <c r="UBT30" s="543"/>
      <c r="UBU30" s="543"/>
      <c r="UBV30" s="543"/>
      <c r="UBW30" s="543"/>
      <c r="UBX30" s="543"/>
      <c r="UBY30" s="543"/>
      <c r="UBZ30" s="543"/>
      <c r="UCA30" s="543"/>
      <c r="UCB30" s="543"/>
      <c r="UCC30" s="543"/>
      <c r="UCD30" s="543"/>
      <c r="UCE30" s="543"/>
      <c r="UCF30" s="543"/>
      <c r="UCG30" s="543"/>
      <c r="UCH30" s="543"/>
      <c r="UCI30" s="543"/>
      <c r="UCJ30" s="543"/>
      <c r="UCK30" s="543"/>
      <c r="UCL30" s="543"/>
      <c r="UCM30" s="543"/>
      <c r="UCN30" s="543"/>
      <c r="UCO30" s="543"/>
      <c r="UCP30" s="543"/>
      <c r="UCQ30" s="543"/>
      <c r="UCR30" s="543"/>
      <c r="UCS30" s="543"/>
      <c r="UCT30" s="543"/>
      <c r="UCU30" s="543"/>
      <c r="UCV30" s="543"/>
      <c r="UCW30" s="543"/>
      <c r="UCX30" s="543"/>
      <c r="UCY30" s="543"/>
      <c r="UCZ30" s="543"/>
      <c r="UDA30" s="543"/>
      <c r="UDB30" s="543"/>
      <c r="UDC30" s="543"/>
      <c r="UDD30" s="543"/>
      <c r="UDE30" s="543"/>
      <c r="UDF30" s="543"/>
      <c r="UDG30" s="543"/>
      <c r="UDH30" s="543"/>
      <c r="UDI30" s="543"/>
      <c r="UDJ30" s="543"/>
      <c r="UDK30" s="543"/>
      <c r="UDL30" s="543"/>
      <c r="UDM30" s="543"/>
      <c r="UDN30" s="543"/>
      <c r="UDO30" s="543"/>
      <c r="UDP30" s="543"/>
      <c r="UDQ30" s="543"/>
      <c r="UDR30" s="543"/>
      <c r="UDS30" s="543"/>
      <c r="UDT30" s="543"/>
      <c r="UDU30" s="543"/>
      <c r="UDV30" s="543"/>
      <c r="UDW30" s="543"/>
      <c r="UDX30" s="543"/>
      <c r="UDY30" s="543"/>
      <c r="UDZ30" s="543"/>
      <c r="UEA30" s="543"/>
      <c r="UEB30" s="543"/>
      <c r="UEC30" s="543"/>
      <c r="UED30" s="543"/>
      <c r="UEE30" s="543"/>
      <c r="UEF30" s="543"/>
      <c r="UEG30" s="543"/>
      <c r="UEH30" s="543"/>
      <c r="UEI30" s="543"/>
      <c r="UEJ30" s="543"/>
      <c r="UEK30" s="543"/>
      <c r="UEL30" s="543"/>
      <c r="UEM30" s="543"/>
      <c r="UEN30" s="543"/>
      <c r="UEO30" s="543"/>
      <c r="UEP30" s="543"/>
      <c r="UEQ30" s="543"/>
      <c r="UER30" s="543"/>
      <c r="UES30" s="543"/>
      <c r="UET30" s="543"/>
      <c r="UEU30" s="543"/>
      <c r="UEV30" s="543"/>
      <c r="UEW30" s="543"/>
      <c r="UEX30" s="543"/>
      <c r="UEY30" s="543"/>
      <c r="UEZ30" s="543"/>
      <c r="UFA30" s="543"/>
      <c r="UFB30" s="543"/>
      <c r="UFC30" s="543"/>
      <c r="UFD30" s="543"/>
      <c r="UFE30" s="543"/>
      <c r="UFF30" s="543"/>
      <c r="UFG30" s="543"/>
      <c r="UFH30" s="543"/>
      <c r="UFI30" s="543"/>
      <c r="UFJ30" s="543"/>
      <c r="UFK30" s="543"/>
      <c r="UFL30" s="543"/>
      <c r="UFM30" s="543"/>
      <c r="UFN30" s="543"/>
      <c r="UFO30" s="543"/>
      <c r="UFP30" s="543"/>
      <c r="UFQ30" s="543"/>
      <c r="UFR30" s="543"/>
      <c r="UFS30" s="543"/>
      <c r="UFT30" s="543"/>
      <c r="UFU30" s="543"/>
      <c r="UFV30" s="543"/>
      <c r="UFW30" s="543"/>
      <c r="UFX30" s="543"/>
      <c r="UFY30" s="543"/>
      <c r="UFZ30" s="543"/>
      <c r="UGA30" s="543"/>
      <c r="UGB30" s="543"/>
      <c r="UGC30" s="543"/>
      <c r="UGD30" s="543"/>
      <c r="UGE30" s="543"/>
      <c r="UGF30" s="543"/>
      <c r="UGG30" s="543"/>
      <c r="UGH30" s="543"/>
      <c r="UGI30" s="543"/>
      <c r="UGJ30" s="543"/>
      <c r="UGK30" s="543"/>
      <c r="UGL30" s="543"/>
      <c r="UGM30" s="543"/>
      <c r="UGN30" s="543"/>
      <c r="UGO30" s="543"/>
      <c r="UGP30" s="543"/>
      <c r="UGQ30" s="543"/>
      <c r="UGR30" s="543"/>
      <c r="UGS30" s="543"/>
      <c r="UGT30" s="543"/>
      <c r="UGU30" s="543"/>
      <c r="UGV30" s="543"/>
      <c r="UGW30" s="543"/>
      <c r="UGX30" s="543"/>
      <c r="UGY30" s="543"/>
      <c r="UGZ30" s="543"/>
      <c r="UHA30" s="543"/>
      <c r="UHB30" s="543"/>
      <c r="UHC30" s="543"/>
      <c r="UHD30" s="543"/>
      <c r="UHE30" s="543"/>
      <c r="UHF30" s="543"/>
      <c r="UHG30" s="543"/>
      <c r="UHH30" s="543"/>
      <c r="UHI30" s="543"/>
      <c r="UHJ30" s="543"/>
      <c r="UHK30" s="543"/>
      <c r="UHL30" s="543"/>
      <c r="UHM30" s="543"/>
      <c r="UHN30" s="543"/>
      <c r="UHO30" s="543"/>
      <c r="UHP30" s="543"/>
      <c r="UHQ30" s="543"/>
      <c r="UHR30" s="543"/>
      <c r="UHS30" s="543"/>
      <c r="UHT30" s="543"/>
      <c r="UHU30" s="543"/>
      <c r="UHV30" s="543"/>
      <c r="UHW30" s="543"/>
      <c r="UHX30" s="543"/>
      <c r="UHY30" s="543"/>
      <c r="UHZ30" s="543"/>
      <c r="UIA30" s="543"/>
      <c r="UIB30" s="543"/>
      <c r="UIC30" s="543"/>
      <c r="UID30" s="543"/>
      <c r="UIE30" s="543"/>
      <c r="UIF30" s="543"/>
      <c r="UIG30" s="543"/>
      <c r="UIH30" s="543"/>
      <c r="UII30" s="543"/>
      <c r="UIJ30" s="543"/>
      <c r="UIK30" s="543"/>
      <c r="UIL30" s="543"/>
      <c r="UIM30" s="543"/>
      <c r="UIN30" s="543"/>
      <c r="UIO30" s="543"/>
      <c r="UIP30" s="543"/>
      <c r="UIQ30" s="543"/>
      <c r="UIR30" s="543"/>
      <c r="UIS30" s="543"/>
      <c r="UIT30" s="543"/>
      <c r="UIU30" s="543"/>
      <c r="UIV30" s="543"/>
      <c r="UIW30" s="543"/>
      <c r="UIX30" s="543"/>
      <c r="UIY30" s="543"/>
      <c r="UIZ30" s="543"/>
      <c r="UJA30" s="543"/>
      <c r="UJB30" s="543"/>
      <c r="UJC30" s="543"/>
      <c r="UJD30" s="543"/>
      <c r="UJE30" s="543"/>
      <c r="UJF30" s="543"/>
      <c r="UJG30" s="543"/>
      <c r="UJH30" s="543"/>
      <c r="UJI30" s="543"/>
      <c r="UJJ30" s="543"/>
      <c r="UJK30" s="543"/>
      <c r="UJL30" s="543"/>
      <c r="UJM30" s="543"/>
      <c r="UJN30" s="543"/>
      <c r="UJO30" s="543"/>
      <c r="UJP30" s="543"/>
      <c r="UJQ30" s="543"/>
      <c r="UJR30" s="543"/>
      <c r="UJS30" s="543"/>
      <c r="UJT30" s="543"/>
      <c r="UJU30" s="543"/>
      <c r="UJV30" s="543"/>
      <c r="UJW30" s="543"/>
      <c r="UJX30" s="543"/>
      <c r="UJY30" s="543"/>
      <c r="UJZ30" s="543"/>
      <c r="UKA30" s="543"/>
      <c r="UKB30" s="543"/>
      <c r="UKC30" s="543"/>
      <c r="UKD30" s="543"/>
      <c r="UKE30" s="543"/>
      <c r="UKF30" s="543"/>
      <c r="UKG30" s="543"/>
      <c r="UKH30" s="543"/>
      <c r="UKI30" s="543"/>
      <c r="UKJ30" s="543"/>
      <c r="UKK30" s="543"/>
      <c r="UKL30" s="543"/>
      <c r="UKM30" s="543"/>
      <c r="UKN30" s="543"/>
      <c r="UKO30" s="543"/>
      <c r="UKP30" s="543"/>
      <c r="UKQ30" s="543"/>
      <c r="UKR30" s="543"/>
      <c r="UKS30" s="543"/>
      <c r="UKT30" s="543"/>
      <c r="UKU30" s="543"/>
      <c r="UKV30" s="543"/>
      <c r="UKW30" s="543"/>
      <c r="UKX30" s="543"/>
      <c r="UKY30" s="543"/>
      <c r="UKZ30" s="543"/>
      <c r="ULA30" s="543"/>
      <c r="ULB30" s="543"/>
      <c r="ULC30" s="543"/>
      <c r="ULD30" s="543"/>
      <c r="ULE30" s="543"/>
      <c r="ULF30" s="543"/>
      <c r="ULG30" s="543"/>
      <c r="ULH30" s="543"/>
      <c r="ULI30" s="543"/>
      <c r="ULJ30" s="543"/>
      <c r="ULK30" s="543"/>
      <c r="ULL30" s="543"/>
      <c r="ULM30" s="543"/>
      <c r="ULN30" s="543"/>
      <c r="ULO30" s="543"/>
      <c r="ULP30" s="543"/>
      <c r="ULQ30" s="543"/>
      <c r="ULR30" s="543"/>
      <c r="ULS30" s="543"/>
      <c r="ULT30" s="543"/>
      <c r="ULU30" s="543"/>
      <c r="ULV30" s="543"/>
      <c r="ULW30" s="543"/>
      <c r="ULX30" s="543"/>
      <c r="ULY30" s="543"/>
      <c r="ULZ30" s="543"/>
      <c r="UMA30" s="543"/>
      <c r="UMB30" s="543"/>
      <c r="UMC30" s="543"/>
      <c r="UMD30" s="543"/>
      <c r="UME30" s="543"/>
      <c r="UMF30" s="543"/>
      <c r="UMG30" s="543"/>
      <c r="UMH30" s="543"/>
      <c r="UMI30" s="543"/>
      <c r="UMJ30" s="543"/>
      <c r="UMK30" s="543"/>
      <c r="UML30" s="543"/>
      <c r="UMM30" s="543"/>
      <c r="UMN30" s="543"/>
      <c r="UMO30" s="543"/>
      <c r="UMP30" s="543"/>
      <c r="UMQ30" s="543"/>
      <c r="UMR30" s="543"/>
      <c r="UMS30" s="543"/>
      <c r="UMT30" s="543"/>
      <c r="UMU30" s="543"/>
      <c r="UMV30" s="543"/>
      <c r="UMW30" s="543"/>
      <c r="UMX30" s="543"/>
      <c r="UMY30" s="543"/>
      <c r="UMZ30" s="543"/>
      <c r="UNA30" s="543"/>
      <c r="UNB30" s="543"/>
      <c r="UNC30" s="543"/>
      <c r="UND30" s="543"/>
      <c r="UNE30" s="543"/>
      <c r="UNF30" s="543"/>
      <c r="UNG30" s="543"/>
      <c r="UNH30" s="543"/>
      <c r="UNI30" s="543"/>
      <c r="UNJ30" s="543"/>
      <c r="UNK30" s="543"/>
      <c r="UNL30" s="543"/>
      <c r="UNM30" s="543"/>
      <c r="UNN30" s="543"/>
      <c r="UNO30" s="543"/>
      <c r="UNP30" s="543"/>
      <c r="UNQ30" s="543"/>
      <c r="UNR30" s="543"/>
      <c r="UNS30" s="543"/>
      <c r="UNT30" s="543"/>
      <c r="UNU30" s="543"/>
      <c r="UNV30" s="543"/>
      <c r="UNW30" s="543"/>
      <c r="UNX30" s="543"/>
      <c r="UNY30" s="543"/>
      <c r="UNZ30" s="543"/>
      <c r="UOA30" s="543"/>
      <c r="UOB30" s="543"/>
      <c r="UOC30" s="543"/>
      <c r="UOD30" s="543"/>
      <c r="UOE30" s="543"/>
      <c r="UOF30" s="543"/>
      <c r="UOG30" s="543"/>
      <c r="UOH30" s="543"/>
      <c r="UOI30" s="543"/>
      <c r="UOJ30" s="543"/>
      <c r="UOK30" s="543"/>
      <c r="UOL30" s="543"/>
      <c r="UOM30" s="543"/>
      <c r="UON30" s="543"/>
      <c r="UOO30" s="543"/>
      <c r="UOP30" s="543"/>
      <c r="UOQ30" s="543"/>
      <c r="UOR30" s="543"/>
      <c r="UOS30" s="543"/>
      <c r="UOT30" s="543"/>
      <c r="UOU30" s="543"/>
      <c r="UOV30" s="543"/>
      <c r="UOW30" s="543"/>
      <c r="UOX30" s="543"/>
      <c r="UOY30" s="543"/>
      <c r="UOZ30" s="543"/>
      <c r="UPA30" s="543"/>
      <c r="UPB30" s="543"/>
      <c r="UPC30" s="543"/>
      <c r="UPD30" s="543"/>
      <c r="UPE30" s="543"/>
      <c r="UPF30" s="543"/>
      <c r="UPG30" s="543"/>
      <c r="UPH30" s="543"/>
      <c r="UPI30" s="543"/>
      <c r="UPJ30" s="543"/>
      <c r="UPK30" s="543"/>
      <c r="UPL30" s="543"/>
      <c r="UPM30" s="543"/>
      <c r="UPN30" s="543"/>
      <c r="UPO30" s="543"/>
      <c r="UPP30" s="543"/>
      <c r="UPQ30" s="543"/>
      <c r="UPR30" s="543"/>
      <c r="UPS30" s="543"/>
      <c r="UPT30" s="543"/>
      <c r="UPU30" s="543"/>
      <c r="UPV30" s="543"/>
      <c r="UPW30" s="543"/>
      <c r="UPX30" s="543"/>
      <c r="UPY30" s="543"/>
      <c r="UPZ30" s="543"/>
      <c r="UQA30" s="543"/>
      <c r="UQB30" s="543"/>
      <c r="UQC30" s="543"/>
      <c r="UQD30" s="543"/>
      <c r="UQE30" s="543"/>
      <c r="UQF30" s="543"/>
      <c r="UQG30" s="543"/>
      <c r="UQH30" s="543"/>
      <c r="UQI30" s="543"/>
      <c r="UQJ30" s="543"/>
      <c r="UQK30" s="543"/>
      <c r="UQL30" s="543"/>
      <c r="UQM30" s="543"/>
      <c r="UQN30" s="543"/>
      <c r="UQO30" s="543"/>
      <c r="UQP30" s="543"/>
      <c r="UQQ30" s="543"/>
      <c r="UQR30" s="543"/>
      <c r="UQS30" s="543"/>
      <c r="UQT30" s="543"/>
      <c r="UQU30" s="543"/>
      <c r="UQV30" s="543"/>
      <c r="UQW30" s="543"/>
      <c r="UQX30" s="543"/>
      <c r="UQY30" s="543"/>
      <c r="UQZ30" s="543"/>
      <c r="URA30" s="543"/>
      <c r="URB30" s="543"/>
      <c r="URC30" s="543"/>
      <c r="URD30" s="543"/>
      <c r="URE30" s="543"/>
      <c r="URF30" s="543"/>
      <c r="URG30" s="543"/>
      <c r="URH30" s="543"/>
      <c r="URI30" s="543"/>
      <c r="URJ30" s="543"/>
      <c r="URK30" s="543"/>
      <c r="URL30" s="543"/>
      <c r="URM30" s="543"/>
      <c r="URN30" s="543"/>
      <c r="URO30" s="543"/>
      <c r="URP30" s="543"/>
      <c r="URQ30" s="543"/>
      <c r="URR30" s="543"/>
      <c r="URS30" s="543"/>
      <c r="URT30" s="543"/>
      <c r="URU30" s="543"/>
      <c r="URV30" s="543"/>
      <c r="URW30" s="543"/>
      <c r="URX30" s="543"/>
      <c r="URY30" s="543"/>
      <c r="URZ30" s="543"/>
      <c r="USA30" s="543"/>
      <c r="USB30" s="543"/>
      <c r="USC30" s="543"/>
      <c r="USD30" s="543"/>
      <c r="USE30" s="543"/>
      <c r="USF30" s="543"/>
      <c r="USG30" s="543"/>
      <c r="USH30" s="543"/>
      <c r="USI30" s="543"/>
      <c r="USJ30" s="543"/>
      <c r="USK30" s="543"/>
      <c r="USL30" s="543"/>
      <c r="USM30" s="543"/>
      <c r="USN30" s="543"/>
      <c r="USO30" s="543"/>
      <c r="USP30" s="543"/>
      <c r="USQ30" s="543"/>
      <c r="USR30" s="543"/>
      <c r="USS30" s="543"/>
      <c r="UST30" s="543"/>
      <c r="USU30" s="543"/>
      <c r="USV30" s="543"/>
      <c r="USW30" s="543"/>
      <c r="USX30" s="543"/>
      <c r="USY30" s="543"/>
      <c r="USZ30" s="543"/>
      <c r="UTA30" s="543"/>
      <c r="UTB30" s="543"/>
      <c r="UTC30" s="543"/>
      <c r="UTD30" s="543"/>
      <c r="UTE30" s="543"/>
      <c r="UTF30" s="543"/>
      <c r="UTG30" s="543"/>
      <c r="UTH30" s="543"/>
      <c r="UTI30" s="543"/>
      <c r="UTJ30" s="543"/>
      <c r="UTK30" s="543"/>
      <c r="UTL30" s="543"/>
      <c r="UTM30" s="543"/>
      <c r="UTN30" s="543"/>
      <c r="UTO30" s="543"/>
      <c r="UTP30" s="543"/>
      <c r="UTQ30" s="543"/>
      <c r="UTR30" s="543"/>
      <c r="UTS30" s="543"/>
      <c r="UTT30" s="543"/>
      <c r="UTU30" s="543"/>
      <c r="UTV30" s="543"/>
      <c r="UTW30" s="543"/>
      <c r="UTX30" s="543"/>
      <c r="UTY30" s="543"/>
      <c r="UTZ30" s="543"/>
      <c r="UUA30" s="543"/>
      <c r="UUB30" s="543"/>
      <c r="UUC30" s="543"/>
      <c r="UUD30" s="543"/>
      <c r="UUE30" s="543"/>
      <c r="UUF30" s="543"/>
      <c r="UUG30" s="543"/>
      <c r="UUH30" s="543"/>
      <c r="UUI30" s="543"/>
      <c r="UUJ30" s="543"/>
      <c r="UUK30" s="543"/>
      <c r="UUL30" s="543"/>
      <c r="UUM30" s="543"/>
      <c r="UUN30" s="543"/>
      <c r="UUO30" s="543"/>
      <c r="UUP30" s="543"/>
      <c r="UUQ30" s="543"/>
      <c r="UUR30" s="543"/>
      <c r="UUS30" s="543"/>
      <c r="UUT30" s="543"/>
      <c r="UUU30" s="543"/>
      <c r="UUV30" s="543"/>
      <c r="UUW30" s="543"/>
      <c r="UUX30" s="543"/>
      <c r="UUY30" s="543"/>
      <c r="UUZ30" s="543"/>
      <c r="UVA30" s="543"/>
      <c r="UVB30" s="543"/>
      <c r="UVC30" s="543"/>
      <c r="UVD30" s="543"/>
      <c r="UVE30" s="543"/>
      <c r="UVF30" s="543"/>
      <c r="UVG30" s="543"/>
      <c r="UVH30" s="543"/>
      <c r="UVI30" s="543"/>
      <c r="UVJ30" s="543"/>
      <c r="UVK30" s="543"/>
      <c r="UVL30" s="543"/>
      <c r="UVM30" s="543"/>
      <c r="UVN30" s="543"/>
      <c r="UVO30" s="543"/>
      <c r="UVP30" s="543"/>
      <c r="UVQ30" s="543"/>
      <c r="UVR30" s="543"/>
      <c r="UVS30" s="543"/>
      <c r="UVT30" s="543"/>
      <c r="UVU30" s="543"/>
      <c r="UVV30" s="543"/>
      <c r="UVW30" s="543"/>
      <c r="UVX30" s="543"/>
      <c r="UVY30" s="543"/>
      <c r="UVZ30" s="543"/>
      <c r="UWA30" s="543"/>
      <c r="UWB30" s="543"/>
      <c r="UWC30" s="543"/>
      <c r="UWD30" s="543"/>
      <c r="UWE30" s="543"/>
      <c r="UWF30" s="543"/>
      <c r="UWG30" s="543"/>
      <c r="UWH30" s="543"/>
      <c r="UWI30" s="543"/>
      <c r="UWJ30" s="543"/>
      <c r="UWK30" s="543"/>
      <c r="UWL30" s="543"/>
      <c r="UWM30" s="543"/>
      <c r="UWN30" s="543"/>
      <c r="UWO30" s="543"/>
      <c r="UWP30" s="543"/>
      <c r="UWQ30" s="543"/>
      <c r="UWR30" s="543"/>
      <c r="UWS30" s="543"/>
      <c r="UWT30" s="543"/>
      <c r="UWU30" s="543"/>
      <c r="UWV30" s="543"/>
      <c r="UWW30" s="543"/>
      <c r="UWX30" s="543"/>
      <c r="UWY30" s="543"/>
      <c r="UWZ30" s="543"/>
      <c r="UXA30" s="543"/>
      <c r="UXB30" s="543"/>
      <c r="UXC30" s="543"/>
      <c r="UXD30" s="543"/>
      <c r="UXE30" s="543"/>
      <c r="UXF30" s="543"/>
      <c r="UXG30" s="543"/>
      <c r="UXH30" s="543"/>
      <c r="UXI30" s="543"/>
      <c r="UXJ30" s="543"/>
      <c r="UXK30" s="543"/>
      <c r="UXL30" s="543"/>
      <c r="UXM30" s="543"/>
      <c r="UXN30" s="543"/>
      <c r="UXO30" s="543"/>
      <c r="UXP30" s="543"/>
      <c r="UXQ30" s="543"/>
      <c r="UXR30" s="543"/>
      <c r="UXS30" s="543"/>
      <c r="UXT30" s="543"/>
      <c r="UXU30" s="543"/>
      <c r="UXV30" s="543"/>
      <c r="UXW30" s="543"/>
      <c r="UXX30" s="543"/>
      <c r="UXY30" s="543"/>
      <c r="UXZ30" s="543"/>
      <c r="UYA30" s="543"/>
      <c r="UYB30" s="543"/>
      <c r="UYC30" s="543"/>
      <c r="UYD30" s="543"/>
      <c r="UYE30" s="543"/>
      <c r="UYF30" s="543"/>
      <c r="UYG30" s="543"/>
      <c r="UYH30" s="543"/>
      <c r="UYI30" s="543"/>
      <c r="UYJ30" s="543"/>
      <c r="UYK30" s="543"/>
      <c r="UYL30" s="543"/>
      <c r="UYM30" s="543"/>
      <c r="UYN30" s="543"/>
      <c r="UYO30" s="543"/>
      <c r="UYP30" s="543"/>
      <c r="UYQ30" s="543"/>
      <c r="UYR30" s="543"/>
      <c r="UYS30" s="543"/>
      <c r="UYT30" s="543"/>
      <c r="UYU30" s="543"/>
      <c r="UYV30" s="543"/>
      <c r="UYW30" s="543"/>
      <c r="UYX30" s="543"/>
      <c r="UYY30" s="543"/>
      <c r="UYZ30" s="543"/>
      <c r="UZA30" s="543"/>
      <c r="UZB30" s="543"/>
      <c r="UZC30" s="543"/>
      <c r="UZD30" s="543"/>
      <c r="UZE30" s="543"/>
      <c r="UZF30" s="543"/>
      <c r="UZG30" s="543"/>
      <c r="UZH30" s="543"/>
      <c r="UZI30" s="543"/>
      <c r="UZJ30" s="543"/>
      <c r="UZK30" s="543"/>
      <c r="UZL30" s="543"/>
      <c r="UZM30" s="543"/>
      <c r="UZN30" s="543"/>
      <c r="UZO30" s="543"/>
      <c r="UZP30" s="543"/>
      <c r="UZQ30" s="543"/>
      <c r="UZR30" s="543"/>
      <c r="UZS30" s="543"/>
      <c r="UZT30" s="543"/>
      <c r="UZU30" s="543"/>
      <c r="UZV30" s="543"/>
      <c r="UZW30" s="543"/>
      <c r="UZX30" s="543"/>
      <c r="UZY30" s="543"/>
      <c r="UZZ30" s="543"/>
      <c r="VAA30" s="543"/>
      <c r="VAB30" s="543"/>
      <c r="VAC30" s="543"/>
      <c r="VAD30" s="543"/>
      <c r="VAE30" s="543"/>
      <c r="VAF30" s="543"/>
      <c r="VAG30" s="543"/>
      <c r="VAH30" s="543"/>
      <c r="VAI30" s="543"/>
      <c r="VAJ30" s="543"/>
      <c r="VAK30" s="543"/>
      <c r="VAL30" s="543"/>
      <c r="VAM30" s="543"/>
      <c r="VAN30" s="543"/>
      <c r="VAO30" s="543"/>
      <c r="VAP30" s="543"/>
      <c r="VAQ30" s="543"/>
      <c r="VAR30" s="543"/>
      <c r="VAS30" s="543"/>
      <c r="VAT30" s="543"/>
      <c r="VAU30" s="543"/>
      <c r="VAV30" s="543"/>
      <c r="VAW30" s="543"/>
      <c r="VAX30" s="543"/>
      <c r="VAY30" s="543"/>
      <c r="VAZ30" s="543"/>
      <c r="VBA30" s="543"/>
      <c r="VBB30" s="543"/>
      <c r="VBC30" s="543"/>
      <c r="VBD30" s="543"/>
      <c r="VBE30" s="543"/>
      <c r="VBF30" s="543"/>
      <c r="VBG30" s="543"/>
      <c r="VBH30" s="543"/>
      <c r="VBI30" s="543"/>
      <c r="VBJ30" s="543"/>
      <c r="VBK30" s="543"/>
      <c r="VBL30" s="543"/>
      <c r="VBM30" s="543"/>
      <c r="VBN30" s="543"/>
      <c r="VBO30" s="543"/>
      <c r="VBP30" s="543"/>
      <c r="VBQ30" s="543"/>
      <c r="VBR30" s="543"/>
      <c r="VBS30" s="543"/>
      <c r="VBT30" s="543"/>
      <c r="VBU30" s="543"/>
      <c r="VBV30" s="543"/>
      <c r="VBW30" s="543"/>
      <c r="VBX30" s="543"/>
      <c r="VBY30" s="543"/>
      <c r="VBZ30" s="543"/>
      <c r="VCA30" s="543"/>
      <c r="VCB30" s="543"/>
      <c r="VCC30" s="543"/>
      <c r="VCD30" s="543"/>
      <c r="VCE30" s="543"/>
      <c r="VCF30" s="543"/>
      <c r="VCG30" s="543"/>
      <c r="VCH30" s="543"/>
      <c r="VCI30" s="543"/>
      <c r="VCJ30" s="543"/>
      <c r="VCK30" s="543"/>
      <c r="VCL30" s="543"/>
      <c r="VCM30" s="543"/>
      <c r="VCN30" s="543"/>
      <c r="VCO30" s="543"/>
      <c r="VCP30" s="543"/>
      <c r="VCQ30" s="543"/>
      <c r="VCR30" s="543"/>
      <c r="VCS30" s="543"/>
      <c r="VCT30" s="543"/>
      <c r="VCU30" s="543"/>
      <c r="VCV30" s="543"/>
      <c r="VCW30" s="543"/>
      <c r="VCX30" s="543"/>
      <c r="VCY30" s="543"/>
      <c r="VCZ30" s="543"/>
      <c r="VDA30" s="543"/>
      <c r="VDB30" s="543"/>
      <c r="VDC30" s="543"/>
      <c r="VDD30" s="543"/>
      <c r="VDE30" s="543"/>
      <c r="VDF30" s="543"/>
      <c r="VDG30" s="543"/>
      <c r="VDH30" s="543"/>
      <c r="VDI30" s="543"/>
      <c r="VDJ30" s="543"/>
      <c r="VDK30" s="543"/>
      <c r="VDL30" s="543"/>
      <c r="VDM30" s="543"/>
      <c r="VDN30" s="543"/>
      <c r="VDO30" s="543"/>
      <c r="VDP30" s="543"/>
      <c r="VDQ30" s="543"/>
      <c r="VDR30" s="543"/>
      <c r="VDS30" s="543"/>
      <c r="VDT30" s="543"/>
      <c r="VDU30" s="543"/>
      <c r="VDV30" s="543"/>
      <c r="VDW30" s="543"/>
      <c r="VDX30" s="543"/>
      <c r="VDY30" s="543"/>
      <c r="VDZ30" s="543"/>
      <c r="VEA30" s="543"/>
      <c r="VEB30" s="543"/>
      <c r="VEC30" s="543"/>
      <c r="VED30" s="543"/>
      <c r="VEE30" s="543"/>
      <c r="VEF30" s="543"/>
      <c r="VEG30" s="543"/>
      <c r="VEH30" s="543"/>
      <c r="VEI30" s="543"/>
      <c r="VEJ30" s="543"/>
      <c r="VEK30" s="543"/>
      <c r="VEL30" s="543"/>
      <c r="VEM30" s="543"/>
      <c r="VEN30" s="543"/>
      <c r="VEO30" s="543"/>
      <c r="VEP30" s="543"/>
      <c r="VEQ30" s="543"/>
      <c r="VER30" s="543"/>
      <c r="VES30" s="543"/>
      <c r="VET30" s="543"/>
      <c r="VEU30" s="543"/>
      <c r="VEV30" s="543"/>
      <c r="VEW30" s="543"/>
      <c r="VEX30" s="543"/>
      <c r="VEY30" s="543"/>
      <c r="VEZ30" s="543"/>
      <c r="VFA30" s="543"/>
      <c r="VFB30" s="543"/>
      <c r="VFC30" s="543"/>
      <c r="VFD30" s="543"/>
      <c r="VFE30" s="543"/>
      <c r="VFF30" s="543"/>
      <c r="VFG30" s="543"/>
      <c r="VFH30" s="543"/>
      <c r="VFI30" s="543"/>
      <c r="VFJ30" s="543"/>
      <c r="VFK30" s="543"/>
      <c r="VFL30" s="543"/>
      <c r="VFM30" s="543"/>
      <c r="VFN30" s="543"/>
      <c r="VFO30" s="543"/>
      <c r="VFP30" s="543"/>
      <c r="VFQ30" s="543"/>
      <c r="VFR30" s="543"/>
      <c r="VFS30" s="543"/>
      <c r="VFT30" s="543"/>
      <c r="VFU30" s="543"/>
      <c r="VFV30" s="543"/>
      <c r="VFW30" s="543"/>
      <c r="VFX30" s="543"/>
      <c r="VFY30" s="543"/>
      <c r="VFZ30" s="543"/>
      <c r="VGA30" s="543"/>
      <c r="VGB30" s="543"/>
      <c r="VGC30" s="543"/>
      <c r="VGD30" s="543"/>
      <c r="VGE30" s="543"/>
      <c r="VGF30" s="543"/>
      <c r="VGG30" s="543"/>
      <c r="VGH30" s="543"/>
      <c r="VGI30" s="543"/>
      <c r="VGJ30" s="543"/>
      <c r="VGK30" s="543"/>
      <c r="VGL30" s="543"/>
      <c r="VGM30" s="543"/>
      <c r="VGN30" s="543"/>
      <c r="VGO30" s="543"/>
      <c r="VGP30" s="543"/>
      <c r="VGQ30" s="543"/>
      <c r="VGR30" s="543"/>
      <c r="VGS30" s="543"/>
      <c r="VGT30" s="543"/>
      <c r="VGU30" s="543"/>
      <c r="VGV30" s="543"/>
      <c r="VGW30" s="543"/>
      <c r="VGX30" s="543"/>
      <c r="VGY30" s="543"/>
      <c r="VGZ30" s="543"/>
      <c r="VHA30" s="543"/>
      <c r="VHB30" s="543"/>
      <c r="VHC30" s="543"/>
      <c r="VHD30" s="543"/>
      <c r="VHE30" s="543"/>
      <c r="VHF30" s="543"/>
      <c r="VHG30" s="543"/>
      <c r="VHH30" s="543"/>
      <c r="VHI30" s="543"/>
      <c r="VHJ30" s="543"/>
      <c r="VHK30" s="543"/>
      <c r="VHL30" s="543"/>
      <c r="VHM30" s="543"/>
      <c r="VHN30" s="543"/>
      <c r="VHO30" s="543"/>
      <c r="VHP30" s="543"/>
      <c r="VHQ30" s="543"/>
      <c r="VHR30" s="543"/>
      <c r="VHS30" s="543"/>
      <c r="VHT30" s="543"/>
      <c r="VHU30" s="543"/>
      <c r="VHV30" s="543"/>
      <c r="VHW30" s="543"/>
      <c r="VHX30" s="543"/>
      <c r="VHY30" s="543"/>
      <c r="VHZ30" s="543"/>
      <c r="VIA30" s="543"/>
      <c r="VIB30" s="543"/>
      <c r="VIC30" s="543"/>
      <c r="VID30" s="543"/>
      <c r="VIE30" s="543"/>
      <c r="VIF30" s="543"/>
      <c r="VIG30" s="543"/>
      <c r="VIH30" s="543"/>
      <c r="VII30" s="543"/>
      <c r="VIJ30" s="543"/>
      <c r="VIK30" s="543"/>
      <c r="VIL30" s="543"/>
      <c r="VIM30" s="543"/>
      <c r="VIN30" s="543"/>
      <c r="VIO30" s="543"/>
      <c r="VIP30" s="543"/>
      <c r="VIQ30" s="543"/>
      <c r="VIR30" s="543"/>
      <c r="VIS30" s="543"/>
      <c r="VIT30" s="543"/>
      <c r="VIU30" s="543"/>
      <c r="VIV30" s="543"/>
      <c r="VIW30" s="543"/>
      <c r="VIX30" s="543"/>
      <c r="VIY30" s="543"/>
      <c r="VIZ30" s="543"/>
      <c r="VJA30" s="543"/>
      <c r="VJB30" s="543"/>
      <c r="VJC30" s="543"/>
      <c r="VJD30" s="543"/>
      <c r="VJE30" s="543"/>
      <c r="VJF30" s="543"/>
      <c r="VJG30" s="543"/>
      <c r="VJH30" s="543"/>
      <c r="VJI30" s="543"/>
      <c r="VJJ30" s="543"/>
      <c r="VJK30" s="543"/>
      <c r="VJL30" s="543"/>
      <c r="VJM30" s="543"/>
      <c r="VJN30" s="543"/>
      <c r="VJO30" s="543"/>
      <c r="VJP30" s="543"/>
      <c r="VJQ30" s="543"/>
      <c r="VJR30" s="543"/>
      <c r="VJS30" s="543"/>
      <c r="VJT30" s="543"/>
      <c r="VJU30" s="543"/>
      <c r="VJV30" s="543"/>
      <c r="VJW30" s="543"/>
      <c r="VJX30" s="543"/>
      <c r="VJY30" s="543"/>
      <c r="VJZ30" s="543"/>
      <c r="VKA30" s="543"/>
      <c r="VKB30" s="543"/>
      <c r="VKC30" s="543"/>
      <c r="VKD30" s="543"/>
      <c r="VKE30" s="543"/>
      <c r="VKF30" s="543"/>
      <c r="VKG30" s="543"/>
      <c r="VKH30" s="543"/>
      <c r="VKI30" s="543"/>
      <c r="VKJ30" s="543"/>
      <c r="VKK30" s="543"/>
      <c r="VKL30" s="543"/>
      <c r="VKM30" s="543"/>
      <c r="VKN30" s="543"/>
      <c r="VKO30" s="543"/>
      <c r="VKP30" s="543"/>
      <c r="VKQ30" s="543"/>
      <c r="VKR30" s="543"/>
      <c r="VKS30" s="543"/>
      <c r="VKT30" s="543"/>
      <c r="VKU30" s="543"/>
      <c r="VKV30" s="543"/>
      <c r="VKW30" s="543"/>
      <c r="VKX30" s="543"/>
      <c r="VKY30" s="543"/>
      <c r="VKZ30" s="543"/>
      <c r="VLA30" s="543"/>
      <c r="VLB30" s="543"/>
      <c r="VLC30" s="543"/>
      <c r="VLD30" s="543"/>
      <c r="VLE30" s="543"/>
      <c r="VLF30" s="543"/>
      <c r="VLG30" s="543"/>
      <c r="VLH30" s="543"/>
      <c r="VLI30" s="543"/>
      <c r="VLJ30" s="543"/>
      <c r="VLK30" s="543"/>
      <c r="VLL30" s="543"/>
      <c r="VLM30" s="543"/>
      <c r="VLN30" s="543"/>
      <c r="VLO30" s="543"/>
      <c r="VLP30" s="543"/>
      <c r="VLQ30" s="543"/>
      <c r="VLR30" s="543"/>
      <c r="VLS30" s="543"/>
      <c r="VLT30" s="543"/>
      <c r="VLU30" s="543"/>
      <c r="VLV30" s="543"/>
      <c r="VLW30" s="543"/>
      <c r="VLX30" s="543"/>
      <c r="VLY30" s="543"/>
      <c r="VLZ30" s="543"/>
      <c r="VMA30" s="543"/>
      <c r="VMB30" s="543"/>
      <c r="VMC30" s="543"/>
      <c r="VMD30" s="543"/>
      <c r="VME30" s="543"/>
      <c r="VMF30" s="543"/>
      <c r="VMG30" s="543"/>
      <c r="VMH30" s="543"/>
      <c r="VMI30" s="543"/>
      <c r="VMJ30" s="543"/>
      <c r="VMK30" s="543"/>
      <c r="VML30" s="543"/>
      <c r="VMM30" s="543"/>
      <c r="VMN30" s="543"/>
      <c r="VMO30" s="543"/>
      <c r="VMP30" s="543"/>
      <c r="VMQ30" s="543"/>
      <c r="VMR30" s="543"/>
      <c r="VMS30" s="543"/>
      <c r="VMT30" s="543"/>
      <c r="VMU30" s="543"/>
      <c r="VMV30" s="543"/>
      <c r="VMW30" s="543"/>
      <c r="VMX30" s="543"/>
      <c r="VMY30" s="543"/>
      <c r="VMZ30" s="543"/>
      <c r="VNA30" s="543"/>
      <c r="VNB30" s="543"/>
      <c r="VNC30" s="543"/>
      <c r="VND30" s="543"/>
      <c r="VNE30" s="543"/>
      <c r="VNF30" s="543"/>
      <c r="VNG30" s="543"/>
      <c r="VNH30" s="543"/>
      <c r="VNI30" s="543"/>
      <c r="VNJ30" s="543"/>
      <c r="VNK30" s="543"/>
      <c r="VNL30" s="543"/>
      <c r="VNM30" s="543"/>
      <c r="VNN30" s="543"/>
      <c r="VNO30" s="543"/>
      <c r="VNP30" s="543"/>
      <c r="VNQ30" s="543"/>
      <c r="VNR30" s="543"/>
      <c r="VNS30" s="543"/>
      <c r="VNT30" s="543"/>
      <c r="VNU30" s="543"/>
      <c r="VNV30" s="543"/>
      <c r="VNW30" s="543"/>
      <c r="VNX30" s="543"/>
      <c r="VNY30" s="543"/>
      <c r="VNZ30" s="543"/>
      <c r="VOA30" s="543"/>
      <c r="VOB30" s="543"/>
      <c r="VOC30" s="543"/>
      <c r="VOD30" s="543"/>
      <c r="VOE30" s="543"/>
      <c r="VOF30" s="543"/>
      <c r="VOG30" s="543"/>
      <c r="VOH30" s="543"/>
      <c r="VOI30" s="543"/>
      <c r="VOJ30" s="543"/>
      <c r="VOK30" s="543"/>
      <c r="VOL30" s="543"/>
      <c r="VOM30" s="543"/>
      <c r="VON30" s="543"/>
      <c r="VOO30" s="543"/>
      <c r="VOP30" s="543"/>
      <c r="VOQ30" s="543"/>
      <c r="VOR30" s="543"/>
      <c r="VOS30" s="543"/>
      <c r="VOT30" s="543"/>
      <c r="VOU30" s="543"/>
      <c r="VOV30" s="543"/>
      <c r="VOW30" s="543"/>
      <c r="VOX30" s="543"/>
      <c r="VOY30" s="543"/>
      <c r="VOZ30" s="543"/>
      <c r="VPA30" s="543"/>
      <c r="VPB30" s="543"/>
      <c r="VPC30" s="543"/>
      <c r="VPD30" s="543"/>
      <c r="VPE30" s="543"/>
      <c r="VPF30" s="543"/>
      <c r="VPG30" s="543"/>
      <c r="VPH30" s="543"/>
      <c r="VPI30" s="543"/>
      <c r="VPJ30" s="543"/>
      <c r="VPK30" s="543"/>
      <c r="VPL30" s="543"/>
      <c r="VPM30" s="543"/>
      <c r="VPN30" s="543"/>
      <c r="VPO30" s="543"/>
      <c r="VPP30" s="543"/>
      <c r="VPQ30" s="543"/>
      <c r="VPR30" s="543"/>
      <c r="VPS30" s="543"/>
      <c r="VPT30" s="543"/>
      <c r="VPU30" s="543"/>
      <c r="VPV30" s="543"/>
      <c r="VPW30" s="543"/>
      <c r="VPX30" s="543"/>
      <c r="VPY30" s="543"/>
      <c r="VPZ30" s="543"/>
      <c r="VQA30" s="543"/>
      <c r="VQB30" s="543"/>
      <c r="VQC30" s="543"/>
      <c r="VQD30" s="543"/>
      <c r="VQE30" s="543"/>
      <c r="VQF30" s="543"/>
      <c r="VQG30" s="543"/>
      <c r="VQH30" s="543"/>
      <c r="VQI30" s="543"/>
      <c r="VQJ30" s="543"/>
      <c r="VQK30" s="543"/>
      <c r="VQL30" s="543"/>
      <c r="VQM30" s="543"/>
      <c r="VQN30" s="543"/>
      <c r="VQO30" s="543"/>
      <c r="VQP30" s="543"/>
      <c r="VQQ30" s="543"/>
      <c r="VQR30" s="543"/>
      <c r="VQS30" s="543"/>
      <c r="VQT30" s="543"/>
      <c r="VQU30" s="543"/>
      <c r="VQV30" s="543"/>
      <c r="VQW30" s="543"/>
      <c r="VQX30" s="543"/>
      <c r="VQY30" s="543"/>
      <c r="VQZ30" s="543"/>
      <c r="VRA30" s="543"/>
      <c r="VRB30" s="543"/>
      <c r="VRC30" s="543"/>
      <c r="VRD30" s="543"/>
      <c r="VRE30" s="543"/>
      <c r="VRF30" s="543"/>
      <c r="VRG30" s="543"/>
      <c r="VRH30" s="543"/>
      <c r="VRI30" s="543"/>
      <c r="VRJ30" s="543"/>
      <c r="VRK30" s="543"/>
      <c r="VRL30" s="543"/>
      <c r="VRM30" s="543"/>
      <c r="VRN30" s="543"/>
      <c r="VRO30" s="543"/>
      <c r="VRP30" s="543"/>
      <c r="VRQ30" s="543"/>
      <c r="VRR30" s="543"/>
      <c r="VRS30" s="543"/>
      <c r="VRT30" s="543"/>
      <c r="VRU30" s="543"/>
      <c r="VRV30" s="543"/>
      <c r="VRW30" s="543"/>
      <c r="VRX30" s="543"/>
      <c r="VRY30" s="543"/>
      <c r="VRZ30" s="543"/>
      <c r="VSA30" s="543"/>
      <c r="VSB30" s="543"/>
      <c r="VSC30" s="543"/>
      <c r="VSD30" s="543"/>
      <c r="VSE30" s="543"/>
      <c r="VSF30" s="543"/>
      <c r="VSG30" s="543"/>
      <c r="VSH30" s="543"/>
      <c r="VSI30" s="543"/>
      <c r="VSJ30" s="543"/>
      <c r="VSK30" s="543"/>
      <c r="VSL30" s="543"/>
      <c r="VSM30" s="543"/>
      <c r="VSN30" s="543"/>
      <c r="VSO30" s="543"/>
      <c r="VSP30" s="543"/>
      <c r="VSQ30" s="543"/>
      <c r="VSR30" s="543"/>
      <c r="VSS30" s="543"/>
      <c r="VST30" s="543"/>
      <c r="VSU30" s="543"/>
      <c r="VSV30" s="543"/>
      <c r="VSW30" s="543"/>
      <c r="VSX30" s="543"/>
      <c r="VSY30" s="543"/>
      <c r="VSZ30" s="543"/>
      <c r="VTA30" s="543"/>
      <c r="VTB30" s="543"/>
      <c r="VTC30" s="543"/>
      <c r="VTD30" s="543"/>
      <c r="VTE30" s="543"/>
      <c r="VTF30" s="543"/>
      <c r="VTG30" s="543"/>
      <c r="VTH30" s="543"/>
      <c r="VTI30" s="543"/>
      <c r="VTJ30" s="543"/>
      <c r="VTK30" s="543"/>
      <c r="VTL30" s="543"/>
      <c r="VTM30" s="543"/>
      <c r="VTN30" s="543"/>
      <c r="VTO30" s="543"/>
      <c r="VTP30" s="543"/>
      <c r="VTQ30" s="543"/>
      <c r="VTR30" s="543"/>
      <c r="VTS30" s="543"/>
      <c r="VTT30" s="543"/>
      <c r="VTU30" s="543"/>
      <c r="VTV30" s="543"/>
      <c r="VTW30" s="543"/>
      <c r="VTX30" s="543"/>
      <c r="VTY30" s="543"/>
      <c r="VTZ30" s="543"/>
      <c r="VUA30" s="543"/>
      <c r="VUB30" s="543"/>
      <c r="VUC30" s="543"/>
      <c r="VUD30" s="543"/>
      <c r="VUE30" s="543"/>
      <c r="VUF30" s="543"/>
      <c r="VUG30" s="543"/>
      <c r="VUH30" s="543"/>
      <c r="VUI30" s="543"/>
      <c r="VUJ30" s="543"/>
      <c r="VUK30" s="543"/>
      <c r="VUL30" s="543"/>
      <c r="VUM30" s="543"/>
      <c r="VUN30" s="543"/>
      <c r="VUO30" s="543"/>
      <c r="VUP30" s="543"/>
      <c r="VUQ30" s="543"/>
      <c r="VUR30" s="543"/>
      <c r="VUS30" s="543"/>
      <c r="VUT30" s="543"/>
      <c r="VUU30" s="543"/>
      <c r="VUV30" s="543"/>
      <c r="VUW30" s="543"/>
      <c r="VUX30" s="543"/>
      <c r="VUY30" s="543"/>
      <c r="VUZ30" s="543"/>
      <c r="VVA30" s="543"/>
      <c r="VVB30" s="543"/>
      <c r="VVC30" s="543"/>
      <c r="VVD30" s="543"/>
      <c r="VVE30" s="543"/>
      <c r="VVF30" s="543"/>
      <c r="VVG30" s="543"/>
      <c r="VVH30" s="543"/>
      <c r="VVI30" s="543"/>
      <c r="VVJ30" s="543"/>
      <c r="VVK30" s="543"/>
      <c r="VVL30" s="543"/>
      <c r="VVM30" s="543"/>
      <c r="VVN30" s="543"/>
      <c r="VVO30" s="543"/>
      <c r="VVP30" s="543"/>
      <c r="VVQ30" s="543"/>
      <c r="VVR30" s="543"/>
      <c r="VVS30" s="543"/>
      <c r="VVT30" s="543"/>
      <c r="VVU30" s="543"/>
      <c r="VVV30" s="543"/>
      <c r="VVW30" s="543"/>
      <c r="VVX30" s="543"/>
      <c r="VVY30" s="543"/>
      <c r="VVZ30" s="543"/>
      <c r="VWA30" s="543"/>
      <c r="VWB30" s="543"/>
      <c r="VWC30" s="543"/>
      <c r="VWD30" s="543"/>
      <c r="VWE30" s="543"/>
      <c r="VWF30" s="543"/>
      <c r="VWG30" s="543"/>
      <c r="VWH30" s="543"/>
      <c r="VWI30" s="543"/>
      <c r="VWJ30" s="543"/>
      <c r="VWK30" s="543"/>
      <c r="VWL30" s="543"/>
      <c r="VWM30" s="543"/>
      <c r="VWN30" s="543"/>
      <c r="VWO30" s="543"/>
      <c r="VWP30" s="543"/>
      <c r="VWQ30" s="543"/>
      <c r="VWR30" s="543"/>
      <c r="VWS30" s="543"/>
      <c r="VWT30" s="543"/>
      <c r="VWU30" s="543"/>
      <c r="VWV30" s="543"/>
      <c r="VWW30" s="543"/>
      <c r="VWX30" s="543"/>
      <c r="VWY30" s="543"/>
      <c r="VWZ30" s="543"/>
      <c r="VXA30" s="543"/>
      <c r="VXB30" s="543"/>
      <c r="VXC30" s="543"/>
      <c r="VXD30" s="543"/>
      <c r="VXE30" s="543"/>
      <c r="VXF30" s="543"/>
      <c r="VXG30" s="543"/>
      <c r="VXH30" s="543"/>
      <c r="VXI30" s="543"/>
      <c r="VXJ30" s="543"/>
      <c r="VXK30" s="543"/>
      <c r="VXL30" s="543"/>
      <c r="VXM30" s="543"/>
      <c r="VXN30" s="543"/>
      <c r="VXO30" s="543"/>
      <c r="VXP30" s="543"/>
      <c r="VXQ30" s="543"/>
      <c r="VXR30" s="543"/>
      <c r="VXS30" s="543"/>
      <c r="VXT30" s="543"/>
      <c r="VXU30" s="543"/>
      <c r="VXV30" s="543"/>
      <c r="VXW30" s="543"/>
      <c r="VXX30" s="543"/>
      <c r="VXY30" s="543"/>
      <c r="VXZ30" s="543"/>
      <c r="VYA30" s="543"/>
      <c r="VYB30" s="543"/>
      <c r="VYC30" s="543"/>
      <c r="VYD30" s="543"/>
      <c r="VYE30" s="543"/>
      <c r="VYF30" s="543"/>
      <c r="VYG30" s="543"/>
      <c r="VYH30" s="543"/>
      <c r="VYI30" s="543"/>
      <c r="VYJ30" s="543"/>
      <c r="VYK30" s="543"/>
      <c r="VYL30" s="543"/>
      <c r="VYM30" s="543"/>
      <c r="VYN30" s="543"/>
      <c r="VYO30" s="543"/>
      <c r="VYP30" s="543"/>
      <c r="VYQ30" s="543"/>
      <c r="VYR30" s="543"/>
      <c r="VYS30" s="543"/>
      <c r="VYT30" s="543"/>
      <c r="VYU30" s="543"/>
      <c r="VYV30" s="543"/>
      <c r="VYW30" s="543"/>
      <c r="VYX30" s="543"/>
      <c r="VYY30" s="543"/>
      <c r="VYZ30" s="543"/>
      <c r="VZA30" s="543"/>
      <c r="VZB30" s="543"/>
      <c r="VZC30" s="543"/>
      <c r="VZD30" s="543"/>
      <c r="VZE30" s="543"/>
      <c r="VZF30" s="543"/>
      <c r="VZG30" s="543"/>
      <c r="VZH30" s="543"/>
      <c r="VZI30" s="543"/>
      <c r="VZJ30" s="543"/>
      <c r="VZK30" s="543"/>
      <c r="VZL30" s="543"/>
      <c r="VZM30" s="543"/>
      <c r="VZN30" s="543"/>
      <c r="VZO30" s="543"/>
      <c r="VZP30" s="543"/>
      <c r="VZQ30" s="543"/>
      <c r="VZR30" s="543"/>
      <c r="VZS30" s="543"/>
      <c r="VZT30" s="543"/>
      <c r="VZU30" s="543"/>
      <c r="VZV30" s="543"/>
      <c r="VZW30" s="543"/>
      <c r="VZX30" s="543"/>
      <c r="VZY30" s="543"/>
      <c r="VZZ30" s="543"/>
      <c r="WAA30" s="543"/>
      <c r="WAB30" s="543"/>
      <c r="WAC30" s="543"/>
      <c r="WAD30" s="543"/>
      <c r="WAE30" s="543"/>
      <c r="WAF30" s="543"/>
      <c r="WAG30" s="543"/>
      <c r="WAH30" s="543"/>
      <c r="WAI30" s="543"/>
      <c r="WAJ30" s="543"/>
      <c r="WAK30" s="543"/>
      <c r="WAL30" s="543"/>
      <c r="WAM30" s="543"/>
      <c r="WAN30" s="543"/>
      <c r="WAO30" s="543"/>
      <c r="WAP30" s="543"/>
      <c r="WAQ30" s="543"/>
      <c r="WAR30" s="543"/>
      <c r="WAS30" s="543"/>
      <c r="WAT30" s="543"/>
      <c r="WAU30" s="543"/>
      <c r="WAV30" s="543"/>
      <c r="WAW30" s="543"/>
      <c r="WAX30" s="543"/>
      <c r="WAY30" s="543"/>
      <c r="WAZ30" s="543"/>
      <c r="WBA30" s="543"/>
      <c r="WBB30" s="543"/>
      <c r="WBC30" s="543"/>
      <c r="WBD30" s="543"/>
      <c r="WBE30" s="543"/>
      <c r="WBF30" s="543"/>
      <c r="WBG30" s="543"/>
      <c r="WBH30" s="543"/>
      <c r="WBI30" s="543"/>
      <c r="WBJ30" s="543"/>
      <c r="WBK30" s="543"/>
      <c r="WBL30" s="543"/>
      <c r="WBM30" s="543"/>
      <c r="WBN30" s="543"/>
      <c r="WBO30" s="543"/>
      <c r="WBP30" s="543"/>
      <c r="WBQ30" s="543"/>
      <c r="WBR30" s="543"/>
      <c r="WBS30" s="543"/>
      <c r="WBT30" s="543"/>
      <c r="WBU30" s="543"/>
      <c r="WBV30" s="543"/>
      <c r="WBW30" s="543"/>
      <c r="WBX30" s="543"/>
      <c r="WBY30" s="543"/>
      <c r="WBZ30" s="543"/>
      <c r="WCA30" s="543"/>
      <c r="WCB30" s="543"/>
      <c r="WCC30" s="543"/>
      <c r="WCD30" s="543"/>
      <c r="WCE30" s="543"/>
      <c r="WCF30" s="543"/>
      <c r="WCG30" s="543"/>
      <c r="WCH30" s="543"/>
      <c r="WCI30" s="543"/>
      <c r="WCJ30" s="543"/>
      <c r="WCK30" s="543"/>
      <c r="WCL30" s="543"/>
      <c r="WCM30" s="543"/>
      <c r="WCN30" s="543"/>
      <c r="WCO30" s="543"/>
      <c r="WCP30" s="543"/>
      <c r="WCQ30" s="543"/>
      <c r="WCR30" s="543"/>
      <c r="WCS30" s="543"/>
      <c r="WCT30" s="543"/>
      <c r="WCU30" s="543"/>
      <c r="WCV30" s="543"/>
      <c r="WCW30" s="543"/>
      <c r="WCX30" s="543"/>
      <c r="WCY30" s="543"/>
      <c r="WCZ30" s="543"/>
      <c r="WDA30" s="543"/>
      <c r="WDB30" s="543"/>
      <c r="WDC30" s="543"/>
      <c r="WDD30" s="543"/>
      <c r="WDE30" s="543"/>
      <c r="WDF30" s="543"/>
      <c r="WDG30" s="543"/>
      <c r="WDH30" s="543"/>
      <c r="WDI30" s="543"/>
      <c r="WDJ30" s="543"/>
      <c r="WDK30" s="543"/>
      <c r="WDL30" s="543"/>
      <c r="WDM30" s="543"/>
      <c r="WDN30" s="543"/>
      <c r="WDO30" s="543"/>
      <c r="WDP30" s="543"/>
      <c r="WDQ30" s="543"/>
      <c r="WDR30" s="543"/>
      <c r="WDS30" s="543"/>
      <c r="WDT30" s="543"/>
      <c r="WDU30" s="543"/>
      <c r="WDV30" s="543"/>
      <c r="WDW30" s="543"/>
      <c r="WDX30" s="543"/>
      <c r="WDY30" s="543"/>
      <c r="WDZ30" s="543"/>
      <c r="WEA30" s="543"/>
      <c r="WEB30" s="543"/>
      <c r="WEC30" s="543"/>
      <c r="WED30" s="543"/>
      <c r="WEE30" s="543"/>
      <c r="WEF30" s="543"/>
      <c r="WEG30" s="543"/>
      <c r="WEH30" s="543"/>
      <c r="WEI30" s="543"/>
      <c r="WEJ30" s="543"/>
      <c r="WEK30" s="543"/>
      <c r="WEL30" s="543"/>
      <c r="WEM30" s="543"/>
      <c r="WEN30" s="543"/>
      <c r="WEO30" s="543"/>
      <c r="WEP30" s="543"/>
      <c r="WEQ30" s="543"/>
      <c r="WER30" s="543"/>
      <c r="WES30" s="543"/>
      <c r="WET30" s="543"/>
      <c r="WEU30" s="543"/>
      <c r="WEV30" s="543"/>
      <c r="WEW30" s="543"/>
      <c r="WEX30" s="543"/>
      <c r="WEY30" s="543"/>
      <c r="WEZ30" s="543"/>
      <c r="WFA30" s="543"/>
      <c r="WFB30" s="543"/>
      <c r="WFC30" s="543"/>
      <c r="WFD30" s="543"/>
      <c r="WFE30" s="543"/>
      <c r="WFF30" s="543"/>
      <c r="WFG30" s="543"/>
      <c r="WFH30" s="543"/>
      <c r="WFI30" s="543"/>
      <c r="WFJ30" s="543"/>
      <c r="WFK30" s="543"/>
      <c r="WFL30" s="543"/>
      <c r="WFM30" s="543"/>
      <c r="WFN30" s="543"/>
      <c r="WFO30" s="543"/>
      <c r="WFP30" s="543"/>
      <c r="WFQ30" s="543"/>
      <c r="WFR30" s="543"/>
      <c r="WFS30" s="543"/>
      <c r="WFT30" s="543"/>
      <c r="WFU30" s="543"/>
      <c r="WFV30" s="543"/>
      <c r="WFW30" s="543"/>
      <c r="WFX30" s="543"/>
      <c r="WFY30" s="543"/>
      <c r="WFZ30" s="543"/>
      <c r="WGA30" s="543"/>
      <c r="WGB30" s="543"/>
      <c r="WGC30" s="543"/>
      <c r="WGD30" s="543"/>
      <c r="WGE30" s="543"/>
      <c r="WGF30" s="543"/>
      <c r="WGG30" s="543"/>
      <c r="WGH30" s="543"/>
      <c r="WGI30" s="543"/>
      <c r="WGJ30" s="543"/>
      <c r="WGK30" s="543"/>
      <c r="WGL30" s="543"/>
      <c r="WGM30" s="543"/>
      <c r="WGN30" s="543"/>
      <c r="WGO30" s="543"/>
      <c r="WGP30" s="543"/>
      <c r="WGQ30" s="543"/>
      <c r="WGR30" s="543"/>
      <c r="WGS30" s="543"/>
      <c r="WGT30" s="543"/>
      <c r="WGU30" s="543"/>
      <c r="WGV30" s="543"/>
      <c r="WGW30" s="543"/>
      <c r="WGX30" s="543"/>
      <c r="WGY30" s="543"/>
      <c r="WGZ30" s="543"/>
      <c r="WHA30" s="543"/>
      <c r="WHB30" s="543"/>
      <c r="WHC30" s="543"/>
      <c r="WHD30" s="543"/>
      <c r="WHE30" s="543"/>
      <c r="WHF30" s="543"/>
      <c r="WHG30" s="543"/>
      <c r="WHH30" s="543"/>
      <c r="WHI30" s="543"/>
      <c r="WHJ30" s="543"/>
      <c r="WHK30" s="543"/>
      <c r="WHL30" s="543"/>
      <c r="WHM30" s="543"/>
      <c r="WHN30" s="543"/>
      <c r="WHO30" s="543"/>
      <c r="WHP30" s="543"/>
      <c r="WHQ30" s="543"/>
      <c r="WHR30" s="543"/>
      <c r="WHS30" s="543"/>
      <c r="WHT30" s="543"/>
      <c r="WHU30" s="543"/>
      <c r="WHV30" s="543"/>
      <c r="WHW30" s="543"/>
      <c r="WHX30" s="543"/>
      <c r="WHY30" s="543"/>
      <c r="WHZ30" s="543"/>
      <c r="WIA30" s="543"/>
      <c r="WIB30" s="543"/>
      <c r="WIC30" s="543"/>
      <c r="WID30" s="543"/>
      <c r="WIE30" s="543"/>
      <c r="WIF30" s="543"/>
      <c r="WIG30" s="543"/>
      <c r="WIH30" s="543"/>
      <c r="WII30" s="543"/>
      <c r="WIJ30" s="543"/>
      <c r="WIK30" s="543"/>
      <c r="WIL30" s="543"/>
      <c r="WIM30" s="543"/>
      <c r="WIN30" s="543"/>
      <c r="WIO30" s="543"/>
      <c r="WIP30" s="543"/>
      <c r="WIQ30" s="543"/>
      <c r="WIR30" s="543"/>
      <c r="WIS30" s="543"/>
      <c r="WIT30" s="543"/>
      <c r="WIU30" s="543"/>
      <c r="WIV30" s="543"/>
      <c r="WIW30" s="543"/>
      <c r="WIX30" s="543"/>
      <c r="WIY30" s="543"/>
      <c r="WIZ30" s="543"/>
      <c r="WJA30" s="543"/>
      <c r="WJB30" s="543"/>
      <c r="WJC30" s="543"/>
      <c r="WJD30" s="543"/>
      <c r="WJE30" s="543"/>
      <c r="WJF30" s="543"/>
      <c r="WJG30" s="543"/>
      <c r="WJH30" s="543"/>
      <c r="WJI30" s="543"/>
      <c r="WJJ30" s="543"/>
      <c r="WJK30" s="543"/>
      <c r="WJL30" s="543"/>
      <c r="WJM30" s="543"/>
      <c r="WJN30" s="543"/>
      <c r="WJO30" s="543"/>
      <c r="WJP30" s="543"/>
      <c r="WJQ30" s="543"/>
      <c r="WJR30" s="543"/>
      <c r="WJS30" s="543"/>
      <c r="WJT30" s="543"/>
      <c r="WJU30" s="543"/>
      <c r="WJV30" s="543"/>
      <c r="WJW30" s="543"/>
      <c r="WJX30" s="543"/>
      <c r="WJY30" s="543"/>
      <c r="WJZ30" s="543"/>
      <c r="WKA30" s="543"/>
      <c r="WKB30" s="543"/>
      <c r="WKC30" s="543"/>
      <c r="WKD30" s="543"/>
      <c r="WKE30" s="543"/>
      <c r="WKF30" s="543"/>
      <c r="WKG30" s="543"/>
      <c r="WKH30" s="543"/>
      <c r="WKI30" s="543"/>
      <c r="WKJ30" s="543"/>
      <c r="WKK30" s="543"/>
      <c r="WKL30" s="543"/>
      <c r="WKM30" s="543"/>
      <c r="WKN30" s="543"/>
      <c r="WKO30" s="543"/>
      <c r="WKP30" s="543"/>
      <c r="WKQ30" s="543"/>
      <c r="WKR30" s="543"/>
      <c r="WKS30" s="543"/>
      <c r="WKT30" s="543"/>
      <c r="WKU30" s="543"/>
      <c r="WKV30" s="543"/>
      <c r="WKW30" s="543"/>
      <c r="WKX30" s="543"/>
      <c r="WKY30" s="543"/>
      <c r="WKZ30" s="543"/>
      <c r="WLA30" s="543"/>
      <c r="WLB30" s="543"/>
      <c r="WLC30" s="543"/>
      <c r="WLD30" s="543"/>
      <c r="WLE30" s="543"/>
      <c r="WLF30" s="543"/>
      <c r="WLG30" s="543"/>
      <c r="WLH30" s="543"/>
      <c r="WLI30" s="543"/>
      <c r="WLJ30" s="543"/>
      <c r="WLK30" s="543"/>
      <c r="WLL30" s="543"/>
      <c r="WLM30" s="543"/>
      <c r="WLN30" s="543"/>
      <c r="WLO30" s="543"/>
      <c r="WLP30" s="543"/>
      <c r="WLQ30" s="543"/>
      <c r="WLR30" s="543"/>
      <c r="WLS30" s="543"/>
      <c r="WLT30" s="543"/>
      <c r="WLU30" s="543"/>
      <c r="WLV30" s="543"/>
      <c r="WLW30" s="543"/>
      <c r="WLX30" s="543"/>
      <c r="WLY30" s="543"/>
      <c r="WLZ30" s="543"/>
      <c r="WMA30" s="543"/>
      <c r="WMB30" s="543"/>
      <c r="WMC30" s="543"/>
      <c r="WMD30" s="543"/>
      <c r="WME30" s="543"/>
      <c r="WMF30" s="543"/>
      <c r="WMG30" s="543"/>
      <c r="WMH30" s="543"/>
      <c r="WMI30" s="543"/>
      <c r="WMJ30" s="543"/>
      <c r="WMK30" s="543"/>
      <c r="WML30" s="543"/>
      <c r="WMM30" s="543"/>
      <c r="WMN30" s="543"/>
      <c r="WMO30" s="543"/>
      <c r="WMP30" s="543"/>
      <c r="WMQ30" s="543"/>
      <c r="WMR30" s="543"/>
      <c r="WMS30" s="543"/>
      <c r="WMT30" s="543"/>
      <c r="WMU30" s="543"/>
      <c r="WMV30" s="543"/>
      <c r="WMW30" s="543"/>
      <c r="WMX30" s="543"/>
      <c r="WMY30" s="543"/>
      <c r="WMZ30" s="543"/>
      <c r="WNA30" s="543"/>
      <c r="WNB30" s="543"/>
      <c r="WNC30" s="543"/>
      <c r="WND30" s="543"/>
      <c r="WNE30" s="543"/>
      <c r="WNF30" s="543"/>
      <c r="WNG30" s="543"/>
      <c r="WNH30" s="543"/>
      <c r="WNI30" s="543"/>
      <c r="WNJ30" s="543"/>
      <c r="WNK30" s="543"/>
      <c r="WNL30" s="543"/>
      <c r="WNM30" s="543"/>
      <c r="WNN30" s="543"/>
      <c r="WNO30" s="543"/>
      <c r="WNP30" s="543"/>
      <c r="WNQ30" s="543"/>
      <c r="WNR30" s="543"/>
      <c r="WNS30" s="543"/>
      <c r="WNT30" s="543"/>
      <c r="WNU30" s="543"/>
      <c r="WNV30" s="543"/>
      <c r="WNW30" s="543"/>
      <c r="WNX30" s="543"/>
      <c r="WNY30" s="543"/>
      <c r="WNZ30" s="543"/>
      <c r="WOA30" s="543"/>
      <c r="WOB30" s="543"/>
      <c r="WOC30" s="543"/>
      <c r="WOD30" s="543"/>
      <c r="WOE30" s="543"/>
      <c r="WOF30" s="543"/>
      <c r="WOG30" s="543"/>
      <c r="WOH30" s="543"/>
      <c r="WOI30" s="543"/>
      <c r="WOJ30" s="543"/>
      <c r="WOK30" s="543"/>
      <c r="WOL30" s="543"/>
      <c r="WOM30" s="543"/>
      <c r="WON30" s="543"/>
      <c r="WOO30" s="543"/>
      <c r="WOP30" s="543"/>
      <c r="WOQ30" s="543"/>
      <c r="WOR30" s="543"/>
      <c r="WOS30" s="543"/>
      <c r="WOT30" s="543"/>
      <c r="WOU30" s="543"/>
      <c r="WOV30" s="543"/>
      <c r="WOW30" s="543"/>
      <c r="WOX30" s="543"/>
      <c r="WOY30" s="543"/>
      <c r="WOZ30" s="543"/>
      <c r="WPA30" s="543"/>
      <c r="WPB30" s="543"/>
      <c r="WPC30" s="543"/>
      <c r="WPD30" s="543"/>
      <c r="WPE30" s="543"/>
      <c r="WPF30" s="543"/>
      <c r="WPG30" s="543"/>
      <c r="WPH30" s="543"/>
      <c r="WPI30" s="543"/>
      <c r="WPJ30" s="543"/>
      <c r="WPK30" s="543"/>
      <c r="WPL30" s="543"/>
      <c r="WPM30" s="543"/>
      <c r="WPN30" s="543"/>
      <c r="WPO30" s="543"/>
      <c r="WPP30" s="543"/>
      <c r="WPQ30" s="543"/>
      <c r="WPR30" s="543"/>
      <c r="WPS30" s="543"/>
      <c r="WPT30" s="543"/>
      <c r="WPU30" s="543"/>
      <c r="WPV30" s="543"/>
      <c r="WPW30" s="543"/>
      <c r="WPX30" s="543"/>
      <c r="WPY30" s="543"/>
      <c r="WPZ30" s="543"/>
      <c r="WQA30" s="543"/>
      <c r="WQB30" s="543"/>
      <c r="WQC30" s="543"/>
      <c r="WQD30" s="543"/>
      <c r="WQE30" s="543"/>
      <c r="WQF30" s="543"/>
      <c r="WQG30" s="543"/>
      <c r="WQH30" s="543"/>
      <c r="WQI30" s="543"/>
      <c r="WQJ30" s="543"/>
      <c r="WQK30" s="543"/>
      <c r="WQL30" s="543"/>
      <c r="WQM30" s="543"/>
      <c r="WQN30" s="543"/>
      <c r="WQO30" s="543"/>
      <c r="WQP30" s="543"/>
      <c r="WQQ30" s="543"/>
      <c r="WQR30" s="543"/>
      <c r="WQS30" s="543"/>
      <c r="WQT30" s="543"/>
      <c r="WQU30" s="543"/>
      <c r="WQV30" s="543"/>
      <c r="WQW30" s="543"/>
      <c r="WQX30" s="543"/>
      <c r="WQY30" s="543"/>
      <c r="WQZ30" s="543"/>
      <c r="WRA30" s="543"/>
      <c r="WRB30" s="543"/>
      <c r="WRC30" s="543"/>
      <c r="WRD30" s="543"/>
      <c r="WRE30" s="543"/>
      <c r="WRF30" s="543"/>
      <c r="WRG30" s="543"/>
      <c r="WRH30" s="543"/>
      <c r="WRI30" s="543"/>
      <c r="WRJ30" s="543"/>
      <c r="WRK30" s="543"/>
      <c r="WRL30" s="543"/>
      <c r="WRM30" s="543"/>
      <c r="WRN30" s="543"/>
      <c r="WRO30" s="543"/>
      <c r="WRP30" s="543"/>
      <c r="WRQ30" s="543"/>
      <c r="WRR30" s="543"/>
      <c r="WRS30" s="543"/>
      <c r="WRT30" s="543"/>
      <c r="WRU30" s="543"/>
      <c r="WRV30" s="543"/>
      <c r="WRW30" s="543"/>
      <c r="WRX30" s="543"/>
      <c r="WRY30" s="543"/>
      <c r="WRZ30" s="543"/>
      <c r="WSA30" s="543"/>
      <c r="WSB30" s="543"/>
      <c r="WSC30" s="543"/>
      <c r="WSD30" s="543"/>
      <c r="WSE30" s="543"/>
      <c r="WSF30" s="543"/>
      <c r="WSG30" s="543"/>
      <c r="WSH30" s="543"/>
      <c r="WSI30" s="543"/>
      <c r="WSJ30" s="543"/>
      <c r="WSK30" s="543"/>
      <c r="WSL30" s="543"/>
      <c r="WSM30" s="543"/>
      <c r="WSN30" s="543"/>
      <c r="WSO30" s="543"/>
      <c r="WSP30" s="543"/>
      <c r="WSQ30" s="543"/>
      <c r="WSR30" s="543"/>
      <c r="WSS30" s="543"/>
      <c r="WST30" s="543"/>
      <c r="WSU30" s="543"/>
      <c r="WSV30" s="543"/>
      <c r="WSW30" s="543"/>
      <c r="WSX30" s="543"/>
      <c r="WSY30" s="543"/>
      <c r="WSZ30" s="543"/>
      <c r="WTA30" s="543"/>
      <c r="WTB30" s="543"/>
      <c r="WTC30" s="543"/>
      <c r="WTD30" s="543"/>
      <c r="WTE30" s="543"/>
      <c r="WTF30" s="543"/>
      <c r="WTG30" s="543"/>
      <c r="WTH30" s="543"/>
      <c r="WTI30" s="543"/>
      <c r="WTJ30" s="543"/>
      <c r="WTK30" s="543"/>
      <c r="WTL30" s="543"/>
      <c r="WTM30" s="543"/>
      <c r="WTN30" s="543"/>
      <c r="WTO30" s="543"/>
      <c r="WTP30" s="543"/>
      <c r="WTQ30" s="543"/>
      <c r="WTR30" s="543"/>
      <c r="WTS30" s="543"/>
      <c r="WTT30" s="543"/>
      <c r="WTU30" s="543"/>
      <c r="WTV30" s="543"/>
      <c r="WTW30" s="543"/>
      <c r="WTX30" s="543"/>
      <c r="WTY30" s="543"/>
      <c r="WTZ30" s="543"/>
      <c r="WUA30" s="543"/>
      <c r="WUB30" s="543"/>
      <c r="WUC30" s="543"/>
      <c r="WUD30" s="543"/>
      <c r="WUE30" s="543"/>
      <c r="WUF30" s="543"/>
      <c r="WUG30" s="543"/>
      <c r="WUH30" s="543"/>
      <c r="WUI30" s="543"/>
      <c r="WUJ30" s="543"/>
      <c r="WUK30" s="543"/>
      <c r="WUL30" s="543"/>
      <c r="WUM30" s="543"/>
      <c r="WUN30" s="543"/>
      <c r="WUO30" s="543"/>
      <c r="WUP30" s="543"/>
      <c r="WUQ30" s="543"/>
      <c r="WUR30" s="543"/>
      <c r="WUS30" s="543"/>
      <c r="WUT30" s="543"/>
      <c r="WUU30" s="543"/>
      <c r="WUV30" s="543"/>
      <c r="WUW30" s="543"/>
      <c r="WUX30" s="543"/>
      <c r="WUY30" s="543"/>
      <c r="WUZ30" s="543"/>
      <c r="WVA30" s="543"/>
      <c r="WVB30" s="543"/>
      <c r="WVC30" s="543"/>
      <c r="WVD30" s="543"/>
      <c r="WVE30" s="543"/>
      <c r="WVF30" s="543"/>
      <c r="WVG30" s="543"/>
      <c r="WVH30" s="543"/>
      <c r="WVI30" s="543"/>
      <c r="WVJ30" s="543"/>
      <c r="WVK30" s="543"/>
      <c r="WVL30" s="543"/>
      <c r="WVM30" s="543"/>
      <c r="WVN30" s="543"/>
      <c r="WVO30" s="543"/>
      <c r="WVP30" s="543"/>
      <c r="WVQ30" s="543"/>
      <c r="WVR30" s="543"/>
      <c r="WVS30" s="543"/>
      <c r="WVT30" s="543"/>
      <c r="WVU30" s="543"/>
      <c r="WVV30" s="543"/>
      <c r="WVW30" s="543"/>
      <c r="WVX30" s="543"/>
      <c r="WVY30" s="543"/>
      <c r="WVZ30" s="543"/>
      <c r="WWA30" s="543"/>
      <c r="WWB30" s="543"/>
      <c r="WWC30" s="543"/>
      <c r="WWD30" s="543"/>
      <c r="WWE30" s="543"/>
      <c r="WWF30" s="543"/>
      <c r="WWG30" s="543"/>
      <c r="WWH30" s="543"/>
      <c r="WWI30" s="543"/>
      <c r="WWJ30" s="543"/>
      <c r="WWK30" s="543"/>
      <c r="WWL30" s="543"/>
      <c r="WWM30" s="543"/>
      <c r="WWN30" s="543"/>
      <c r="WWO30" s="543"/>
      <c r="WWP30" s="543"/>
      <c r="WWQ30" s="543"/>
      <c r="WWR30" s="543"/>
      <c r="WWS30" s="543"/>
      <c r="WWT30" s="543"/>
      <c r="WWU30" s="543"/>
      <c r="WWV30" s="543"/>
      <c r="WWW30" s="543"/>
      <c r="WWX30" s="543"/>
      <c r="WWY30" s="543"/>
      <c r="WWZ30" s="543"/>
      <c r="WXA30" s="543"/>
      <c r="WXB30" s="543"/>
      <c r="WXC30" s="543"/>
      <c r="WXD30" s="543"/>
      <c r="WXE30" s="543"/>
      <c r="WXF30" s="543"/>
      <c r="WXG30" s="543"/>
      <c r="WXH30" s="543"/>
      <c r="WXI30" s="543"/>
      <c r="WXJ30" s="543"/>
      <c r="WXK30" s="543"/>
      <c r="WXL30" s="543"/>
      <c r="WXM30" s="543"/>
      <c r="WXN30" s="543"/>
      <c r="WXO30" s="543"/>
      <c r="WXP30" s="543"/>
      <c r="WXQ30" s="543"/>
      <c r="WXR30" s="543"/>
      <c r="WXS30" s="543"/>
      <c r="WXT30" s="543"/>
      <c r="WXU30" s="543"/>
      <c r="WXV30" s="543"/>
      <c r="WXW30" s="543"/>
      <c r="WXX30" s="543"/>
      <c r="WXY30" s="543"/>
      <c r="WXZ30" s="543"/>
      <c r="WYA30" s="543"/>
      <c r="WYB30" s="543"/>
      <c r="WYC30" s="543"/>
      <c r="WYD30" s="543"/>
      <c r="WYE30" s="543"/>
      <c r="WYF30" s="543"/>
      <c r="WYG30" s="543"/>
      <c r="WYH30" s="543"/>
      <c r="WYI30" s="543"/>
      <c r="WYJ30" s="543"/>
      <c r="WYK30" s="543"/>
      <c r="WYL30" s="543"/>
      <c r="WYM30" s="543"/>
      <c r="WYN30" s="543"/>
      <c r="WYO30" s="543"/>
      <c r="WYP30" s="543"/>
      <c r="WYQ30" s="543"/>
      <c r="WYR30" s="543"/>
      <c r="WYS30" s="543"/>
      <c r="WYT30" s="543"/>
      <c r="WYU30" s="543"/>
      <c r="WYV30" s="543"/>
      <c r="WYW30" s="543"/>
      <c r="WYX30" s="543"/>
      <c r="WYY30" s="543"/>
      <c r="WYZ30" s="543"/>
      <c r="WZA30" s="543"/>
      <c r="WZB30" s="543"/>
      <c r="WZC30" s="543"/>
      <c r="WZD30" s="543"/>
      <c r="WZE30" s="543"/>
      <c r="WZF30" s="543"/>
      <c r="WZG30" s="543"/>
      <c r="WZH30" s="543"/>
      <c r="WZI30" s="543"/>
      <c r="WZJ30" s="543"/>
      <c r="WZK30" s="543"/>
      <c r="WZL30" s="543"/>
      <c r="WZM30" s="543"/>
      <c r="WZN30" s="543"/>
      <c r="WZO30" s="543"/>
      <c r="WZP30" s="543"/>
      <c r="WZQ30" s="543"/>
      <c r="WZR30" s="543"/>
      <c r="WZS30" s="543"/>
      <c r="WZT30" s="543"/>
      <c r="WZU30" s="543"/>
      <c r="WZV30" s="543"/>
      <c r="WZW30" s="543"/>
      <c r="WZX30" s="543"/>
      <c r="WZY30" s="543"/>
      <c r="WZZ30" s="543"/>
      <c r="XAA30" s="543"/>
      <c r="XAB30" s="543"/>
      <c r="XAC30" s="543"/>
      <c r="XAD30" s="543"/>
      <c r="XAE30" s="543"/>
      <c r="XAF30" s="543"/>
      <c r="XAG30" s="543"/>
      <c r="XAH30" s="543"/>
      <c r="XAI30" s="543"/>
      <c r="XAJ30" s="543"/>
      <c r="XAK30" s="543"/>
      <c r="XAL30" s="543"/>
      <c r="XAM30" s="543"/>
      <c r="XAN30" s="543"/>
      <c r="XAO30" s="543"/>
      <c r="XAP30" s="543"/>
      <c r="XAQ30" s="543"/>
      <c r="XAR30" s="543"/>
      <c r="XAS30" s="543"/>
      <c r="XAT30" s="543"/>
      <c r="XAU30" s="543"/>
      <c r="XAV30" s="543"/>
      <c r="XAW30" s="543"/>
      <c r="XAX30" s="543"/>
      <c r="XAY30" s="543"/>
      <c r="XAZ30" s="543"/>
      <c r="XBA30" s="543"/>
      <c r="XBB30" s="543"/>
      <c r="XBC30" s="543"/>
      <c r="XBD30" s="543"/>
      <c r="XBE30" s="543"/>
      <c r="XBF30" s="543"/>
      <c r="XBG30" s="543"/>
      <c r="XBH30" s="543"/>
      <c r="XBI30" s="543"/>
      <c r="XBJ30" s="543"/>
      <c r="XBK30" s="543"/>
      <c r="XBL30" s="543"/>
      <c r="XBM30" s="543"/>
      <c r="XBN30" s="543"/>
      <c r="XBO30" s="543"/>
      <c r="XBP30" s="543"/>
      <c r="XBQ30" s="543"/>
      <c r="XBR30" s="543"/>
      <c r="XBS30" s="543"/>
      <c r="XBT30" s="543"/>
      <c r="XBU30" s="543"/>
      <c r="XBV30" s="543"/>
      <c r="XBW30" s="543"/>
      <c r="XBX30" s="543"/>
      <c r="XBY30" s="543"/>
      <c r="XBZ30" s="543"/>
      <c r="XCA30" s="543"/>
      <c r="XCB30" s="543"/>
      <c r="XCC30" s="543"/>
      <c r="XCD30" s="543"/>
      <c r="XCE30" s="543"/>
      <c r="XCF30" s="543"/>
      <c r="XCG30" s="543"/>
      <c r="XCH30" s="543"/>
      <c r="XCI30" s="543"/>
      <c r="XCJ30" s="543"/>
      <c r="XCK30" s="543"/>
      <c r="XCL30" s="543"/>
      <c r="XCM30" s="543"/>
      <c r="XCN30" s="543"/>
      <c r="XCO30" s="543"/>
      <c r="XCP30" s="543"/>
      <c r="XCQ30" s="543"/>
      <c r="XCR30" s="543"/>
      <c r="XCS30" s="543"/>
      <c r="XCT30" s="543"/>
      <c r="XCU30" s="543"/>
      <c r="XCV30" s="543"/>
      <c r="XCW30" s="543"/>
      <c r="XCX30" s="543"/>
      <c r="XCY30" s="543"/>
      <c r="XCZ30" s="543"/>
      <c r="XDA30" s="543"/>
      <c r="XDB30" s="543"/>
      <c r="XDC30" s="543"/>
      <c r="XDD30" s="543"/>
      <c r="XDE30" s="543"/>
      <c r="XDF30" s="543"/>
      <c r="XDG30" s="543"/>
      <c r="XDH30" s="543"/>
      <c r="XDI30" s="543"/>
      <c r="XDJ30" s="543"/>
      <c r="XDK30" s="543"/>
      <c r="XDL30" s="543"/>
      <c r="XDM30" s="543"/>
      <c r="XDN30" s="543"/>
      <c r="XDO30" s="543"/>
      <c r="XDP30" s="543"/>
      <c r="XDQ30" s="543"/>
      <c r="XDR30" s="543"/>
      <c r="XDS30" s="543"/>
      <c r="XDT30" s="543"/>
      <c r="XDU30" s="543"/>
      <c r="XDV30" s="543"/>
      <c r="XDW30" s="543"/>
      <c r="XDX30" s="543"/>
      <c r="XDY30" s="543"/>
      <c r="XDZ30" s="543"/>
      <c r="XEA30" s="543"/>
      <c r="XEB30" s="543"/>
      <c r="XEC30" s="543"/>
      <c r="XED30" s="543"/>
      <c r="XEE30" s="543"/>
      <c r="XEF30" s="543"/>
      <c r="XEG30" s="543"/>
      <c r="XEH30" s="543"/>
      <c r="XEI30" s="543"/>
      <c r="XEJ30" s="543"/>
      <c r="XEK30" s="543"/>
      <c r="XEL30" s="543"/>
      <c r="XEM30" s="543"/>
      <c r="XEN30" s="543"/>
      <c r="XEO30" s="543"/>
      <c r="XEP30" s="543"/>
      <c r="XEQ30" s="543"/>
      <c r="XER30" s="543"/>
      <c r="XES30" s="543"/>
      <c r="XET30" s="543"/>
      <c r="XEU30" s="543"/>
      <c r="XEV30" s="543"/>
      <c r="XEW30" s="543"/>
      <c r="XEX30" s="543"/>
      <c r="XEY30" s="543"/>
      <c r="XEZ30" s="543"/>
      <c r="XFA30" s="543"/>
      <c r="XFB30" s="543"/>
      <c r="XFC30" s="543"/>
      <c r="XFD30" s="543"/>
    </row>
    <row r="31" spans="1:16384" ht="15.6">
      <c r="A31" s="24"/>
      <c r="B31" s="24"/>
      <c r="C31" s="25"/>
      <c r="D31" s="25"/>
      <c r="E31" s="25"/>
      <c r="F31" s="11"/>
      <c r="G31" s="29"/>
      <c r="H31" s="29"/>
      <c r="I31" s="11"/>
      <c r="J31" s="11"/>
      <c r="K31" s="11"/>
      <c r="L31" s="26"/>
      <c r="M31" s="26"/>
      <c r="N31" s="11"/>
      <c r="O31" s="11"/>
      <c r="P31" s="11"/>
      <c r="Q31" s="11"/>
      <c r="R31" s="11"/>
      <c r="S31" s="28"/>
      <c r="T31" s="27"/>
      <c r="U31" s="28"/>
      <c r="W31" s="28"/>
    </row>
    <row r="32" spans="1:16384" ht="28.5" customHeight="1">
      <c r="L32" s="37"/>
      <c r="M32" s="37"/>
      <c r="S32" s="30"/>
      <c r="U32" s="30"/>
    </row>
    <row r="33" spans="3:21" ht="28.5" customHeight="1">
      <c r="S33" s="4"/>
      <c r="U33" s="4"/>
    </row>
    <row r="34" spans="3:21" ht="28.5" hidden="1" customHeight="1">
      <c r="S34" s="31"/>
      <c r="T34" s="178"/>
      <c r="U34" s="31"/>
    </row>
    <row r="35" spans="3:21" ht="28.5" hidden="1" customHeight="1">
      <c r="S35" s="31"/>
      <c r="T35" s="178"/>
      <c r="U35" s="31"/>
    </row>
    <row r="36" spans="3:21" ht="15" hidden="1">
      <c r="C36" s="4"/>
      <c r="D36" s="37"/>
      <c r="E36" s="37"/>
    </row>
    <row r="37" spans="3:21" ht="15" hidden="1">
      <c r="C37" s="32"/>
      <c r="D37" s="38"/>
      <c r="E37" s="38"/>
    </row>
    <row r="38" spans="3:21" ht="15" hidden="1"/>
    <row r="166" spans="10:10" ht="15" hidden="1">
      <c r="J166" s="37">
        <v>3</v>
      </c>
    </row>
  </sheetData>
  <sheetProtection formatCells="0" insertRows="0" insertHyperlinks="0" deleteRows="0" sort="0" autoFilter="0" pivotTables="0"/>
  <phoneticPr fontId="23" type="noConversion"/>
  <dataValidations count="3">
    <dataValidation type="list" allowBlank="1" showInputMessage="1" showErrorMessage="1" sqref="JH65536:JH65565 TD65536:TD65565 ACZ65536:ACZ65565 AMV65536:AMV65565 AWR65536:AWR65565 BGN65536:BGN65565 BQJ65536:BQJ65565 CAF65536:CAF65565 CKB65536:CKB65565 CTX65536:CTX65565 DDT65536:DDT65565 DNP65536:DNP65565 DXL65536:DXL65565 EHH65536:EHH65565 ERD65536:ERD65565 FAZ65536:FAZ65565 FKV65536:FKV65565 FUR65536:FUR65565 GEN65536:GEN65565 GOJ65536:GOJ65565 GYF65536:GYF65565 HIB65536:HIB65565 HRX65536:HRX65565 IBT65536:IBT65565 ILP65536:ILP65565 IVL65536:IVL65565 JFH65536:JFH65565 JPD65536:JPD65565 JYZ65536:JYZ65565 KIV65536:KIV65565 KSR65536:KSR65565 LCN65536:LCN65565 LMJ65536:LMJ65565 LWF65536:LWF65565 MGB65536:MGB65565 MPX65536:MPX65565 MZT65536:MZT65565 NJP65536:NJP65565 NTL65536:NTL65565 ODH65536:ODH65565 OND65536:OND65565 OWZ65536:OWZ65565 PGV65536:PGV65565 PQR65536:PQR65565 QAN65536:QAN65565 QKJ65536:QKJ65565 QUF65536:QUF65565 REB65536:REB65565 RNX65536:RNX65565 RXT65536:RXT65565 SHP65536:SHP65565 SRL65536:SRL65565 TBH65536:TBH65565 TLD65536:TLD65565 TUZ65536:TUZ65565 UEV65536:UEV65565 UOR65536:UOR65565 UYN65536:UYN65565 VIJ65536:VIJ65565 VSF65536:VSF65565 WCB65536:WCB65565 WLX65536:WLX65565 WVT65536:WVT65565 JH131072:JH131101 TD131072:TD131101 ACZ131072:ACZ131101 AMV131072:AMV131101 AWR131072:AWR131101 BGN131072:BGN131101 BQJ131072:BQJ131101 CAF131072:CAF131101 CKB131072:CKB131101 CTX131072:CTX131101 DDT131072:DDT131101 DNP131072:DNP131101 DXL131072:DXL131101 EHH131072:EHH131101 ERD131072:ERD131101 FAZ131072:FAZ131101 FKV131072:FKV131101 FUR131072:FUR131101 GEN131072:GEN131101 GOJ131072:GOJ131101 GYF131072:GYF131101 HIB131072:HIB131101 HRX131072:HRX131101 IBT131072:IBT131101 ILP131072:ILP131101 IVL131072:IVL131101 JFH131072:JFH131101 JPD131072:JPD131101 JYZ131072:JYZ131101 KIV131072:KIV131101 KSR131072:KSR131101 LCN131072:LCN131101 LMJ131072:LMJ131101 LWF131072:LWF131101 MGB131072:MGB131101 MPX131072:MPX131101 MZT131072:MZT131101 NJP131072:NJP131101 NTL131072:NTL131101 ODH131072:ODH131101 OND131072:OND131101 OWZ131072:OWZ131101 PGV131072:PGV131101 PQR131072:PQR131101 QAN131072:QAN131101 QKJ131072:QKJ131101 QUF131072:QUF131101 REB131072:REB131101 RNX131072:RNX131101 RXT131072:RXT131101 SHP131072:SHP131101 SRL131072:SRL131101 TBH131072:TBH131101 TLD131072:TLD131101 TUZ131072:TUZ131101 UEV131072:UEV131101 UOR131072:UOR131101 UYN131072:UYN131101 VIJ131072:VIJ131101 VSF131072:VSF131101 WCB131072:WCB131101 WLX131072:WLX131101 WVT131072:WVT131101 JH196608:JH196637 TD196608:TD196637 ACZ196608:ACZ196637 AMV196608:AMV196637 AWR196608:AWR196637 BGN196608:BGN196637 BQJ196608:BQJ196637 CAF196608:CAF196637 CKB196608:CKB196637 CTX196608:CTX196637 DDT196608:DDT196637 DNP196608:DNP196637 DXL196608:DXL196637 EHH196608:EHH196637 ERD196608:ERD196637 FAZ196608:FAZ196637 FKV196608:FKV196637 FUR196608:FUR196637 GEN196608:GEN196637 GOJ196608:GOJ196637 GYF196608:GYF196637 HIB196608:HIB196637 HRX196608:HRX196637 IBT196608:IBT196637 ILP196608:ILP196637 IVL196608:IVL196637 JFH196608:JFH196637 JPD196608:JPD196637 JYZ196608:JYZ196637 KIV196608:KIV196637 KSR196608:KSR196637 LCN196608:LCN196637 LMJ196608:LMJ196637 LWF196608:LWF196637 MGB196608:MGB196637 MPX196608:MPX196637 MZT196608:MZT196637 NJP196608:NJP196637 NTL196608:NTL196637 ODH196608:ODH196637 OND196608:OND196637 OWZ196608:OWZ196637 PGV196608:PGV196637 PQR196608:PQR196637 QAN196608:QAN196637 QKJ196608:QKJ196637 QUF196608:QUF196637 REB196608:REB196637 RNX196608:RNX196637 RXT196608:RXT196637 SHP196608:SHP196637 SRL196608:SRL196637 TBH196608:TBH196637 TLD196608:TLD196637 TUZ196608:TUZ196637 UEV196608:UEV196637 UOR196608:UOR196637 UYN196608:UYN196637 VIJ196608:VIJ196637 VSF196608:VSF196637 WCB196608:WCB196637 WLX196608:WLX196637 WVT196608:WVT196637 JH262144:JH262173 TD262144:TD262173 ACZ262144:ACZ262173 AMV262144:AMV262173 AWR262144:AWR262173 BGN262144:BGN262173 BQJ262144:BQJ262173 CAF262144:CAF262173 CKB262144:CKB262173 CTX262144:CTX262173 DDT262144:DDT262173 DNP262144:DNP262173 DXL262144:DXL262173 EHH262144:EHH262173 ERD262144:ERD262173 FAZ262144:FAZ262173 FKV262144:FKV262173 FUR262144:FUR262173 GEN262144:GEN262173 GOJ262144:GOJ262173 GYF262144:GYF262173 HIB262144:HIB262173 HRX262144:HRX262173 IBT262144:IBT262173 ILP262144:ILP262173 IVL262144:IVL262173 JFH262144:JFH262173 JPD262144:JPD262173 JYZ262144:JYZ262173 KIV262144:KIV262173 KSR262144:KSR262173 LCN262144:LCN262173 LMJ262144:LMJ262173 LWF262144:LWF262173 MGB262144:MGB262173 MPX262144:MPX262173 MZT262144:MZT262173 NJP262144:NJP262173 NTL262144:NTL262173 ODH262144:ODH262173 OND262144:OND262173 OWZ262144:OWZ262173 PGV262144:PGV262173 PQR262144:PQR262173 QAN262144:QAN262173 QKJ262144:QKJ262173 QUF262144:QUF262173 REB262144:REB262173 RNX262144:RNX262173 RXT262144:RXT262173 SHP262144:SHP262173 SRL262144:SRL262173 TBH262144:TBH262173 TLD262144:TLD262173 TUZ262144:TUZ262173 UEV262144:UEV262173 UOR262144:UOR262173 UYN262144:UYN262173 VIJ262144:VIJ262173 VSF262144:VSF262173 WCB262144:WCB262173 WLX262144:WLX262173 WVT262144:WVT262173 JH327680:JH327709 TD327680:TD327709 ACZ327680:ACZ327709 AMV327680:AMV327709 AWR327680:AWR327709 BGN327680:BGN327709 BQJ327680:BQJ327709 CAF327680:CAF327709 CKB327680:CKB327709 CTX327680:CTX327709 DDT327680:DDT327709 DNP327680:DNP327709 DXL327680:DXL327709 EHH327680:EHH327709 ERD327680:ERD327709 FAZ327680:FAZ327709 FKV327680:FKV327709 FUR327680:FUR327709 GEN327680:GEN327709 GOJ327680:GOJ327709 GYF327680:GYF327709 HIB327680:HIB327709 HRX327680:HRX327709 IBT327680:IBT327709 ILP327680:ILP327709 IVL327680:IVL327709 JFH327680:JFH327709 JPD327680:JPD327709 JYZ327680:JYZ327709 KIV327680:KIV327709 KSR327680:KSR327709 LCN327680:LCN327709 LMJ327680:LMJ327709 LWF327680:LWF327709 MGB327680:MGB327709 MPX327680:MPX327709 MZT327680:MZT327709 NJP327680:NJP327709 NTL327680:NTL327709 ODH327680:ODH327709 OND327680:OND327709 OWZ327680:OWZ327709 PGV327680:PGV327709 PQR327680:PQR327709 QAN327680:QAN327709 QKJ327680:QKJ327709 QUF327680:QUF327709 REB327680:REB327709 RNX327680:RNX327709 RXT327680:RXT327709 SHP327680:SHP327709 SRL327680:SRL327709 TBH327680:TBH327709 TLD327680:TLD327709 TUZ327680:TUZ327709 UEV327680:UEV327709 UOR327680:UOR327709 UYN327680:UYN327709 VIJ327680:VIJ327709 VSF327680:VSF327709 WCB327680:WCB327709 WLX327680:WLX327709 WVT327680:WVT327709 JH393216:JH393245 TD393216:TD393245 ACZ393216:ACZ393245 AMV393216:AMV393245 AWR393216:AWR393245 BGN393216:BGN393245 BQJ393216:BQJ393245 CAF393216:CAF393245 CKB393216:CKB393245 CTX393216:CTX393245 DDT393216:DDT393245 DNP393216:DNP393245 DXL393216:DXL393245 EHH393216:EHH393245 ERD393216:ERD393245 FAZ393216:FAZ393245 FKV393216:FKV393245 FUR393216:FUR393245 GEN393216:GEN393245 GOJ393216:GOJ393245 GYF393216:GYF393245 HIB393216:HIB393245 HRX393216:HRX393245 IBT393216:IBT393245 ILP393216:ILP393245 IVL393216:IVL393245 JFH393216:JFH393245 JPD393216:JPD393245 JYZ393216:JYZ393245 KIV393216:KIV393245 KSR393216:KSR393245 LCN393216:LCN393245 LMJ393216:LMJ393245 LWF393216:LWF393245 MGB393216:MGB393245 MPX393216:MPX393245 MZT393216:MZT393245 NJP393216:NJP393245 NTL393216:NTL393245 ODH393216:ODH393245 OND393216:OND393245 OWZ393216:OWZ393245 PGV393216:PGV393245 PQR393216:PQR393245 QAN393216:QAN393245 QKJ393216:QKJ393245 QUF393216:QUF393245 REB393216:REB393245 RNX393216:RNX393245 RXT393216:RXT393245 SHP393216:SHP393245 SRL393216:SRL393245 TBH393216:TBH393245 TLD393216:TLD393245 TUZ393216:TUZ393245 UEV393216:UEV393245 UOR393216:UOR393245 UYN393216:UYN393245 VIJ393216:VIJ393245 VSF393216:VSF393245 WCB393216:WCB393245 WLX393216:WLX393245 WVT393216:WVT393245 JH458752:JH458781 TD458752:TD458781 ACZ458752:ACZ458781 AMV458752:AMV458781 AWR458752:AWR458781 BGN458752:BGN458781 BQJ458752:BQJ458781 CAF458752:CAF458781 CKB458752:CKB458781 CTX458752:CTX458781 DDT458752:DDT458781 DNP458752:DNP458781 DXL458752:DXL458781 EHH458752:EHH458781 ERD458752:ERD458781 FAZ458752:FAZ458781 FKV458752:FKV458781 FUR458752:FUR458781 GEN458752:GEN458781 GOJ458752:GOJ458781 GYF458752:GYF458781 HIB458752:HIB458781 HRX458752:HRX458781 IBT458752:IBT458781 ILP458752:ILP458781 IVL458752:IVL458781 JFH458752:JFH458781 JPD458752:JPD458781 JYZ458752:JYZ458781 KIV458752:KIV458781 KSR458752:KSR458781 LCN458752:LCN458781 LMJ458752:LMJ458781 LWF458752:LWF458781 MGB458752:MGB458781 MPX458752:MPX458781 MZT458752:MZT458781 NJP458752:NJP458781 NTL458752:NTL458781 ODH458752:ODH458781 OND458752:OND458781 OWZ458752:OWZ458781 PGV458752:PGV458781 PQR458752:PQR458781 QAN458752:QAN458781 QKJ458752:QKJ458781 QUF458752:QUF458781 REB458752:REB458781 RNX458752:RNX458781 RXT458752:RXT458781 SHP458752:SHP458781 SRL458752:SRL458781 TBH458752:TBH458781 TLD458752:TLD458781 TUZ458752:TUZ458781 UEV458752:UEV458781 UOR458752:UOR458781 UYN458752:UYN458781 VIJ458752:VIJ458781 VSF458752:VSF458781 WCB458752:WCB458781 WLX458752:WLX458781 WVT458752:WVT458781 JH524288:JH524317 TD524288:TD524317 ACZ524288:ACZ524317 AMV524288:AMV524317 AWR524288:AWR524317 BGN524288:BGN524317 BQJ524288:BQJ524317 CAF524288:CAF524317 CKB524288:CKB524317 CTX524288:CTX524317 DDT524288:DDT524317 DNP524288:DNP524317 DXL524288:DXL524317 EHH524288:EHH524317 ERD524288:ERD524317 FAZ524288:FAZ524317 FKV524288:FKV524317 FUR524288:FUR524317 GEN524288:GEN524317 GOJ524288:GOJ524317 GYF524288:GYF524317 HIB524288:HIB524317 HRX524288:HRX524317 IBT524288:IBT524317 ILP524288:ILP524317 IVL524288:IVL524317 JFH524288:JFH524317 JPD524288:JPD524317 JYZ524288:JYZ524317 KIV524288:KIV524317 KSR524288:KSR524317 LCN524288:LCN524317 LMJ524288:LMJ524317 LWF524288:LWF524317 MGB524288:MGB524317 MPX524288:MPX524317 MZT524288:MZT524317 NJP524288:NJP524317 NTL524288:NTL524317 ODH524288:ODH524317 OND524288:OND524317 OWZ524288:OWZ524317 PGV524288:PGV524317 PQR524288:PQR524317 QAN524288:QAN524317 QKJ524288:QKJ524317 QUF524288:QUF524317 REB524288:REB524317 RNX524288:RNX524317 RXT524288:RXT524317 SHP524288:SHP524317 SRL524288:SRL524317 TBH524288:TBH524317 TLD524288:TLD524317 TUZ524288:TUZ524317 UEV524288:UEV524317 UOR524288:UOR524317 UYN524288:UYN524317 VIJ524288:VIJ524317 VSF524288:VSF524317 WCB524288:WCB524317 WLX524288:WLX524317 WVT524288:WVT524317 JH589824:JH589853 TD589824:TD589853 ACZ589824:ACZ589853 AMV589824:AMV589853 AWR589824:AWR589853 BGN589824:BGN589853 BQJ589824:BQJ589853 CAF589824:CAF589853 CKB589824:CKB589853 CTX589824:CTX589853 DDT589824:DDT589853 DNP589824:DNP589853 DXL589824:DXL589853 EHH589824:EHH589853 ERD589824:ERD589853 FAZ589824:FAZ589853 FKV589824:FKV589853 FUR589824:FUR589853 GEN589824:GEN589853 GOJ589824:GOJ589853 GYF589824:GYF589853 HIB589824:HIB589853 HRX589824:HRX589853 IBT589824:IBT589853 ILP589824:ILP589853 IVL589824:IVL589853 JFH589824:JFH589853 JPD589824:JPD589853 JYZ589824:JYZ589853 KIV589824:KIV589853 KSR589824:KSR589853 LCN589824:LCN589853 LMJ589824:LMJ589853 LWF589824:LWF589853 MGB589824:MGB589853 MPX589824:MPX589853 MZT589824:MZT589853 NJP589824:NJP589853 NTL589824:NTL589853 ODH589824:ODH589853 OND589824:OND589853 OWZ589824:OWZ589853 PGV589824:PGV589853 PQR589824:PQR589853 QAN589824:QAN589853 QKJ589824:QKJ589853 QUF589824:QUF589853 REB589824:REB589853 RNX589824:RNX589853 RXT589824:RXT589853 SHP589824:SHP589853 SRL589824:SRL589853 TBH589824:TBH589853 TLD589824:TLD589853 TUZ589824:TUZ589853 UEV589824:UEV589853 UOR589824:UOR589853 UYN589824:UYN589853 VIJ589824:VIJ589853 VSF589824:VSF589853 WCB589824:WCB589853 WLX589824:WLX589853 WVT589824:WVT589853 JH655360:JH655389 TD655360:TD655389 ACZ655360:ACZ655389 AMV655360:AMV655389 AWR655360:AWR655389 BGN655360:BGN655389 BQJ655360:BQJ655389 CAF655360:CAF655389 CKB655360:CKB655389 CTX655360:CTX655389 DDT655360:DDT655389 DNP655360:DNP655389 DXL655360:DXL655389 EHH655360:EHH655389 ERD655360:ERD655389 FAZ655360:FAZ655389 FKV655360:FKV655389 FUR655360:FUR655389 GEN655360:GEN655389 GOJ655360:GOJ655389 GYF655360:GYF655389 HIB655360:HIB655389 HRX655360:HRX655389 IBT655360:IBT655389 ILP655360:ILP655389 IVL655360:IVL655389 JFH655360:JFH655389 JPD655360:JPD655389 JYZ655360:JYZ655389 KIV655360:KIV655389 KSR655360:KSR655389 LCN655360:LCN655389 LMJ655360:LMJ655389 LWF655360:LWF655389 MGB655360:MGB655389 MPX655360:MPX655389 MZT655360:MZT655389 NJP655360:NJP655389 NTL655360:NTL655389 ODH655360:ODH655389 OND655360:OND655389 OWZ655360:OWZ655389 PGV655360:PGV655389 PQR655360:PQR655389 QAN655360:QAN655389 QKJ655360:QKJ655389 QUF655360:QUF655389 REB655360:REB655389 RNX655360:RNX655389 RXT655360:RXT655389 SHP655360:SHP655389 SRL655360:SRL655389 TBH655360:TBH655389 TLD655360:TLD655389 TUZ655360:TUZ655389 UEV655360:UEV655389 UOR655360:UOR655389 UYN655360:UYN655389 VIJ655360:VIJ655389 VSF655360:VSF655389 WCB655360:WCB655389 WLX655360:WLX655389 WVT655360:WVT655389 JH720896:JH720925 TD720896:TD720925 ACZ720896:ACZ720925 AMV720896:AMV720925 AWR720896:AWR720925 BGN720896:BGN720925 BQJ720896:BQJ720925 CAF720896:CAF720925 CKB720896:CKB720925 CTX720896:CTX720925 DDT720896:DDT720925 DNP720896:DNP720925 DXL720896:DXL720925 EHH720896:EHH720925 ERD720896:ERD720925 FAZ720896:FAZ720925 FKV720896:FKV720925 FUR720896:FUR720925 GEN720896:GEN720925 GOJ720896:GOJ720925 GYF720896:GYF720925 HIB720896:HIB720925 HRX720896:HRX720925 IBT720896:IBT720925 ILP720896:ILP720925 IVL720896:IVL720925 JFH720896:JFH720925 JPD720896:JPD720925 JYZ720896:JYZ720925 KIV720896:KIV720925 KSR720896:KSR720925 LCN720896:LCN720925 LMJ720896:LMJ720925 LWF720896:LWF720925 MGB720896:MGB720925 MPX720896:MPX720925 MZT720896:MZT720925 NJP720896:NJP720925 NTL720896:NTL720925 ODH720896:ODH720925 OND720896:OND720925 OWZ720896:OWZ720925 PGV720896:PGV720925 PQR720896:PQR720925 QAN720896:QAN720925 QKJ720896:QKJ720925 QUF720896:QUF720925 REB720896:REB720925 RNX720896:RNX720925 RXT720896:RXT720925 SHP720896:SHP720925 SRL720896:SRL720925 TBH720896:TBH720925 TLD720896:TLD720925 TUZ720896:TUZ720925 UEV720896:UEV720925 UOR720896:UOR720925 UYN720896:UYN720925 VIJ720896:VIJ720925 VSF720896:VSF720925 WCB720896:WCB720925 WLX720896:WLX720925 WVT720896:WVT720925 JH786432:JH786461 TD786432:TD786461 ACZ786432:ACZ786461 AMV786432:AMV786461 AWR786432:AWR786461 BGN786432:BGN786461 BQJ786432:BQJ786461 CAF786432:CAF786461 CKB786432:CKB786461 CTX786432:CTX786461 DDT786432:DDT786461 DNP786432:DNP786461 DXL786432:DXL786461 EHH786432:EHH786461 ERD786432:ERD786461 FAZ786432:FAZ786461 FKV786432:FKV786461 FUR786432:FUR786461 GEN786432:GEN786461 GOJ786432:GOJ786461 GYF786432:GYF786461 HIB786432:HIB786461 HRX786432:HRX786461 IBT786432:IBT786461 ILP786432:ILP786461 IVL786432:IVL786461 JFH786432:JFH786461 JPD786432:JPD786461 JYZ786432:JYZ786461 KIV786432:KIV786461 KSR786432:KSR786461 LCN786432:LCN786461 LMJ786432:LMJ786461 LWF786432:LWF786461 MGB786432:MGB786461 MPX786432:MPX786461 MZT786432:MZT786461 NJP786432:NJP786461 NTL786432:NTL786461 ODH786432:ODH786461 OND786432:OND786461 OWZ786432:OWZ786461 PGV786432:PGV786461 PQR786432:PQR786461 QAN786432:QAN786461 QKJ786432:QKJ786461 QUF786432:QUF786461 REB786432:REB786461 RNX786432:RNX786461 RXT786432:RXT786461 SHP786432:SHP786461 SRL786432:SRL786461 TBH786432:TBH786461 TLD786432:TLD786461 TUZ786432:TUZ786461 UEV786432:UEV786461 UOR786432:UOR786461 UYN786432:UYN786461 VIJ786432:VIJ786461 VSF786432:VSF786461 WCB786432:WCB786461 WLX786432:WLX786461 WVT786432:WVT786461 JH851968:JH851997 TD851968:TD851997 ACZ851968:ACZ851997 AMV851968:AMV851997 AWR851968:AWR851997 BGN851968:BGN851997 BQJ851968:BQJ851997 CAF851968:CAF851997 CKB851968:CKB851997 CTX851968:CTX851997 DDT851968:DDT851997 DNP851968:DNP851997 DXL851968:DXL851997 EHH851968:EHH851997 ERD851968:ERD851997 FAZ851968:FAZ851997 FKV851968:FKV851997 FUR851968:FUR851997 GEN851968:GEN851997 GOJ851968:GOJ851997 GYF851968:GYF851997 HIB851968:HIB851997 HRX851968:HRX851997 IBT851968:IBT851997 ILP851968:ILP851997 IVL851968:IVL851997 JFH851968:JFH851997 JPD851968:JPD851997 JYZ851968:JYZ851997 KIV851968:KIV851997 KSR851968:KSR851997 LCN851968:LCN851997 LMJ851968:LMJ851997 LWF851968:LWF851997 MGB851968:MGB851997 MPX851968:MPX851997 MZT851968:MZT851997 NJP851968:NJP851997 NTL851968:NTL851997 ODH851968:ODH851997 OND851968:OND851997 OWZ851968:OWZ851997 PGV851968:PGV851997 PQR851968:PQR851997 QAN851968:QAN851997 QKJ851968:QKJ851997 QUF851968:QUF851997 REB851968:REB851997 RNX851968:RNX851997 RXT851968:RXT851997 SHP851968:SHP851997 SRL851968:SRL851997 TBH851968:TBH851997 TLD851968:TLD851997 TUZ851968:TUZ851997 UEV851968:UEV851997 UOR851968:UOR851997 UYN851968:UYN851997 VIJ851968:VIJ851997 VSF851968:VSF851997 WCB851968:WCB851997 WLX851968:WLX851997 WVT851968:WVT851997 JH917504:JH917533 TD917504:TD917533 ACZ917504:ACZ917533 AMV917504:AMV917533 AWR917504:AWR917533 BGN917504:BGN917533 BQJ917504:BQJ917533 CAF917504:CAF917533 CKB917504:CKB917533 CTX917504:CTX917533 DDT917504:DDT917533 DNP917504:DNP917533 DXL917504:DXL917533 EHH917504:EHH917533 ERD917504:ERD917533 FAZ917504:FAZ917533 FKV917504:FKV917533 FUR917504:FUR917533 GEN917504:GEN917533 GOJ917504:GOJ917533 GYF917504:GYF917533 HIB917504:HIB917533 HRX917504:HRX917533 IBT917504:IBT917533 ILP917504:ILP917533 IVL917504:IVL917533 JFH917504:JFH917533 JPD917504:JPD917533 JYZ917504:JYZ917533 KIV917504:KIV917533 KSR917504:KSR917533 LCN917504:LCN917533 LMJ917504:LMJ917533 LWF917504:LWF917533 MGB917504:MGB917533 MPX917504:MPX917533 MZT917504:MZT917533 NJP917504:NJP917533 NTL917504:NTL917533 ODH917504:ODH917533 OND917504:OND917533 OWZ917504:OWZ917533 PGV917504:PGV917533 PQR917504:PQR917533 QAN917504:QAN917533 QKJ917504:QKJ917533 QUF917504:QUF917533 REB917504:REB917533 RNX917504:RNX917533 RXT917504:RXT917533 SHP917504:SHP917533 SRL917504:SRL917533 TBH917504:TBH917533 TLD917504:TLD917533 TUZ917504:TUZ917533 UEV917504:UEV917533 UOR917504:UOR917533 UYN917504:UYN917533 VIJ917504:VIJ917533 VSF917504:VSF917533 WCB917504:WCB917533 WLX917504:WLX917533 WVT917504:WVT917533 JH983040:JH983069 TD983040:TD983069 ACZ983040:ACZ983069 AMV983040:AMV983069 AWR983040:AWR983069 BGN983040:BGN983069 BQJ983040:BQJ983069 CAF983040:CAF983069 CKB983040:CKB983069 CTX983040:CTX983069 DDT983040:DDT983069 DNP983040:DNP983069 DXL983040:DXL983069 EHH983040:EHH983069 ERD983040:ERD983069 FAZ983040:FAZ983069 FKV983040:FKV983069 FUR983040:FUR983069 GEN983040:GEN983069 GOJ983040:GOJ983069 GYF983040:GYF983069 HIB983040:HIB983069 HRX983040:HRX983069 IBT983040:IBT983069 ILP983040:ILP983069 IVL983040:IVL983069 JFH983040:JFH983069 JPD983040:JPD983069 JYZ983040:JYZ983069 KIV983040:KIV983069 KSR983040:KSR983069 LCN983040:LCN983069 LMJ983040:LMJ983069 LWF983040:LWF983069 MGB983040:MGB983069 MPX983040:MPX983069 MZT983040:MZT983069 NJP983040:NJP983069 NTL983040:NTL983069 ODH983040:ODH983069 OND983040:OND983069 OWZ983040:OWZ983069 PGV983040:PGV983069 PQR983040:PQR983069 QAN983040:QAN983069 QKJ983040:QKJ983069 QUF983040:QUF983069 REB983040:REB983069 RNX983040:RNX983069 RXT983040:RXT983069 SHP983040:SHP983069 SRL983040:SRL983069 TBH983040:TBH983069 TLD983040:TLD983069 TUZ983040:TUZ983069 UEV983040:UEV983069 UOR983040:UOR983069 UYN983040:UYN983069 VIJ983040:VIJ983069 VSF983040:VSF983069 WCB983040:WCB983069 WLX983040:WLX983069 WVT983040:WVT983069 SZ6:SZ29 ACV6:ACV29 AMR6:AMR29 AWN6:AWN29 BGJ6:BGJ29 BQF6:BQF29 CAB6:CAB29 CJX6:CJX29 CTT6:CTT29 DDP6:DDP29 DNL6:DNL29 DXH6:DXH29 EHD6:EHD29 EQZ6:EQZ29 FAV6:FAV29 FKR6:FKR29 FUN6:FUN29 GEJ6:GEJ29 GOF6:GOF29 GYB6:GYB29 HHX6:HHX29 HRT6:HRT29 IBP6:IBP29 ILL6:ILL29 IVH6:IVH29 JFD6:JFD29 JOZ6:JOZ29 JYV6:JYV29 KIR6:KIR29 KSN6:KSN29 LCJ6:LCJ29 LMF6:LMF29 LWB6:LWB29 MFX6:MFX29 MPT6:MPT29 MZP6:MZP29 NJL6:NJL29 NTH6:NTH29 ODD6:ODD29 OMZ6:OMZ29 OWV6:OWV29 PGR6:PGR29 PQN6:PQN29 QAJ6:QAJ29 QKF6:QKF29 QUB6:QUB29 RDX6:RDX29 RNT6:RNT29 RXP6:RXP29 SHL6:SHL29 SRH6:SRH29 TBD6:TBD29 TKZ6:TKZ29 TUV6:TUV29 UER6:UER29 UON6:UON29 UYJ6:UYJ29 VIF6:VIF29 VSB6:VSB29 WBX6:WBX29 WLT6:WLT29 WVP6:WVP29 JD6:JD29" xr:uid="{83C497BE-C8D6-4AC4-BC4B-61BD16D3D6A2}">
      <formula1>"จันทราภรณ์, รัฏฏิการ์, คชเขม, มาร์ค,สมเด็"</formula1>
    </dataValidation>
    <dataValidation type="list" allowBlank="1" showInputMessage="1" showErrorMessage="1" sqref="WVU983040:WVU983069 JI65536:JI65565 TE65536:TE65565 ADA65536:ADA65565 AMW65536:AMW65565 AWS65536:AWS65565 BGO65536:BGO65565 BQK65536:BQK65565 CAG65536:CAG65565 CKC65536:CKC65565 CTY65536:CTY65565 DDU65536:DDU65565 DNQ65536:DNQ65565 DXM65536:DXM65565 EHI65536:EHI65565 ERE65536:ERE65565 FBA65536:FBA65565 FKW65536:FKW65565 FUS65536:FUS65565 GEO65536:GEO65565 GOK65536:GOK65565 GYG65536:GYG65565 HIC65536:HIC65565 HRY65536:HRY65565 IBU65536:IBU65565 ILQ65536:ILQ65565 IVM65536:IVM65565 JFI65536:JFI65565 JPE65536:JPE65565 JZA65536:JZA65565 KIW65536:KIW65565 KSS65536:KSS65565 LCO65536:LCO65565 LMK65536:LMK65565 LWG65536:LWG65565 MGC65536:MGC65565 MPY65536:MPY65565 MZU65536:MZU65565 NJQ65536:NJQ65565 NTM65536:NTM65565 ODI65536:ODI65565 ONE65536:ONE65565 OXA65536:OXA65565 PGW65536:PGW65565 PQS65536:PQS65565 QAO65536:QAO65565 QKK65536:QKK65565 QUG65536:QUG65565 REC65536:REC65565 RNY65536:RNY65565 RXU65536:RXU65565 SHQ65536:SHQ65565 SRM65536:SRM65565 TBI65536:TBI65565 TLE65536:TLE65565 TVA65536:TVA65565 UEW65536:UEW65565 UOS65536:UOS65565 UYO65536:UYO65565 VIK65536:VIK65565 VSG65536:VSG65565 WCC65536:WCC65565 WLY65536:WLY65565 WVU65536:WVU65565 JI131072:JI131101 TE131072:TE131101 ADA131072:ADA131101 AMW131072:AMW131101 AWS131072:AWS131101 BGO131072:BGO131101 BQK131072:BQK131101 CAG131072:CAG131101 CKC131072:CKC131101 CTY131072:CTY131101 DDU131072:DDU131101 DNQ131072:DNQ131101 DXM131072:DXM131101 EHI131072:EHI131101 ERE131072:ERE131101 FBA131072:FBA131101 FKW131072:FKW131101 FUS131072:FUS131101 GEO131072:GEO131101 GOK131072:GOK131101 GYG131072:GYG131101 HIC131072:HIC131101 HRY131072:HRY131101 IBU131072:IBU131101 ILQ131072:ILQ131101 IVM131072:IVM131101 JFI131072:JFI131101 JPE131072:JPE131101 JZA131072:JZA131101 KIW131072:KIW131101 KSS131072:KSS131101 LCO131072:LCO131101 LMK131072:LMK131101 LWG131072:LWG131101 MGC131072:MGC131101 MPY131072:MPY131101 MZU131072:MZU131101 NJQ131072:NJQ131101 NTM131072:NTM131101 ODI131072:ODI131101 ONE131072:ONE131101 OXA131072:OXA131101 PGW131072:PGW131101 PQS131072:PQS131101 QAO131072:QAO131101 QKK131072:QKK131101 QUG131072:QUG131101 REC131072:REC131101 RNY131072:RNY131101 RXU131072:RXU131101 SHQ131072:SHQ131101 SRM131072:SRM131101 TBI131072:TBI131101 TLE131072:TLE131101 TVA131072:TVA131101 UEW131072:UEW131101 UOS131072:UOS131101 UYO131072:UYO131101 VIK131072:VIK131101 VSG131072:VSG131101 WCC131072:WCC131101 WLY131072:WLY131101 WVU131072:WVU131101 JI196608:JI196637 TE196608:TE196637 ADA196608:ADA196637 AMW196608:AMW196637 AWS196608:AWS196637 BGO196608:BGO196637 BQK196608:BQK196637 CAG196608:CAG196637 CKC196608:CKC196637 CTY196608:CTY196637 DDU196608:DDU196637 DNQ196608:DNQ196637 DXM196608:DXM196637 EHI196608:EHI196637 ERE196608:ERE196637 FBA196608:FBA196637 FKW196608:FKW196637 FUS196608:FUS196637 GEO196608:GEO196637 GOK196608:GOK196637 GYG196608:GYG196637 HIC196608:HIC196637 HRY196608:HRY196637 IBU196608:IBU196637 ILQ196608:ILQ196637 IVM196608:IVM196637 JFI196608:JFI196637 JPE196608:JPE196637 JZA196608:JZA196637 KIW196608:KIW196637 KSS196608:KSS196637 LCO196608:LCO196637 LMK196608:LMK196637 LWG196608:LWG196637 MGC196608:MGC196637 MPY196608:MPY196637 MZU196608:MZU196637 NJQ196608:NJQ196637 NTM196608:NTM196637 ODI196608:ODI196637 ONE196608:ONE196637 OXA196608:OXA196637 PGW196608:PGW196637 PQS196608:PQS196637 QAO196608:QAO196637 QKK196608:QKK196637 QUG196608:QUG196637 REC196608:REC196637 RNY196608:RNY196637 RXU196608:RXU196637 SHQ196608:SHQ196637 SRM196608:SRM196637 TBI196608:TBI196637 TLE196608:TLE196637 TVA196608:TVA196637 UEW196608:UEW196637 UOS196608:UOS196637 UYO196608:UYO196637 VIK196608:VIK196637 VSG196608:VSG196637 WCC196608:WCC196637 WLY196608:WLY196637 WVU196608:WVU196637 JI262144:JI262173 TE262144:TE262173 ADA262144:ADA262173 AMW262144:AMW262173 AWS262144:AWS262173 BGO262144:BGO262173 BQK262144:BQK262173 CAG262144:CAG262173 CKC262144:CKC262173 CTY262144:CTY262173 DDU262144:DDU262173 DNQ262144:DNQ262173 DXM262144:DXM262173 EHI262144:EHI262173 ERE262144:ERE262173 FBA262144:FBA262173 FKW262144:FKW262173 FUS262144:FUS262173 GEO262144:GEO262173 GOK262144:GOK262173 GYG262144:GYG262173 HIC262144:HIC262173 HRY262144:HRY262173 IBU262144:IBU262173 ILQ262144:ILQ262173 IVM262144:IVM262173 JFI262144:JFI262173 JPE262144:JPE262173 JZA262144:JZA262173 KIW262144:KIW262173 KSS262144:KSS262173 LCO262144:LCO262173 LMK262144:LMK262173 LWG262144:LWG262173 MGC262144:MGC262173 MPY262144:MPY262173 MZU262144:MZU262173 NJQ262144:NJQ262173 NTM262144:NTM262173 ODI262144:ODI262173 ONE262144:ONE262173 OXA262144:OXA262173 PGW262144:PGW262173 PQS262144:PQS262173 QAO262144:QAO262173 QKK262144:QKK262173 QUG262144:QUG262173 REC262144:REC262173 RNY262144:RNY262173 RXU262144:RXU262173 SHQ262144:SHQ262173 SRM262144:SRM262173 TBI262144:TBI262173 TLE262144:TLE262173 TVA262144:TVA262173 UEW262144:UEW262173 UOS262144:UOS262173 UYO262144:UYO262173 VIK262144:VIK262173 VSG262144:VSG262173 WCC262144:WCC262173 WLY262144:WLY262173 WVU262144:WVU262173 JI327680:JI327709 TE327680:TE327709 ADA327680:ADA327709 AMW327680:AMW327709 AWS327680:AWS327709 BGO327680:BGO327709 BQK327680:BQK327709 CAG327680:CAG327709 CKC327680:CKC327709 CTY327680:CTY327709 DDU327680:DDU327709 DNQ327680:DNQ327709 DXM327680:DXM327709 EHI327680:EHI327709 ERE327680:ERE327709 FBA327680:FBA327709 FKW327680:FKW327709 FUS327680:FUS327709 GEO327680:GEO327709 GOK327680:GOK327709 GYG327680:GYG327709 HIC327680:HIC327709 HRY327680:HRY327709 IBU327680:IBU327709 ILQ327680:ILQ327709 IVM327680:IVM327709 JFI327680:JFI327709 JPE327680:JPE327709 JZA327680:JZA327709 KIW327680:KIW327709 KSS327680:KSS327709 LCO327680:LCO327709 LMK327680:LMK327709 LWG327680:LWG327709 MGC327680:MGC327709 MPY327680:MPY327709 MZU327680:MZU327709 NJQ327680:NJQ327709 NTM327680:NTM327709 ODI327680:ODI327709 ONE327680:ONE327709 OXA327680:OXA327709 PGW327680:PGW327709 PQS327680:PQS327709 QAO327680:QAO327709 QKK327680:QKK327709 QUG327680:QUG327709 REC327680:REC327709 RNY327680:RNY327709 RXU327680:RXU327709 SHQ327680:SHQ327709 SRM327680:SRM327709 TBI327680:TBI327709 TLE327680:TLE327709 TVA327680:TVA327709 UEW327680:UEW327709 UOS327680:UOS327709 UYO327680:UYO327709 VIK327680:VIK327709 VSG327680:VSG327709 WCC327680:WCC327709 WLY327680:WLY327709 WVU327680:WVU327709 JI393216:JI393245 TE393216:TE393245 ADA393216:ADA393245 AMW393216:AMW393245 AWS393216:AWS393245 BGO393216:BGO393245 BQK393216:BQK393245 CAG393216:CAG393245 CKC393216:CKC393245 CTY393216:CTY393245 DDU393216:DDU393245 DNQ393216:DNQ393245 DXM393216:DXM393245 EHI393216:EHI393245 ERE393216:ERE393245 FBA393216:FBA393245 FKW393216:FKW393245 FUS393216:FUS393245 GEO393216:GEO393245 GOK393216:GOK393245 GYG393216:GYG393245 HIC393216:HIC393245 HRY393216:HRY393245 IBU393216:IBU393245 ILQ393216:ILQ393245 IVM393216:IVM393245 JFI393216:JFI393245 JPE393216:JPE393245 JZA393216:JZA393245 KIW393216:KIW393245 KSS393216:KSS393245 LCO393216:LCO393245 LMK393216:LMK393245 LWG393216:LWG393245 MGC393216:MGC393245 MPY393216:MPY393245 MZU393216:MZU393245 NJQ393216:NJQ393245 NTM393216:NTM393245 ODI393216:ODI393245 ONE393216:ONE393245 OXA393216:OXA393245 PGW393216:PGW393245 PQS393216:PQS393245 QAO393216:QAO393245 QKK393216:QKK393245 QUG393216:QUG393245 REC393216:REC393245 RNY393216:RNY393245 RXU393216:RXU393245 SHQ393216:SHQ393245 SRM393216:SRM393245 TBI393216:TBI393245 TLE393216:TLE393245 TVA393216:TVA393245 UEW393216:UEW393245 UOS393216:UOS393245 UYO393216:UYO393245 VIK393216:VIK393245 VSG393216:VSG393245 WCC393216:WCC393245 WLY393216:WLY393245 WVU393216:WVU393245 JI458752:JI458781 TE458752:TE458781 ADA458752:ADA458781 AMW458752:AMW458781 AWS458752:AWS458781 BGO458752:BGO458781 BQK458752:BQK458781 CAG458752:CAG458781 CKC458752:CKC458781 CTY458752:CTY458781 DDU458752:DDU458781 DNQ458752:DNQ458781 DXM458752:DXM458781 EHI458752:EHI458781 ERE458752:ERE458781 FBA458752:FBA458781 FKW458752:FKW458781 FUS458752:FUS458781 GEO458752:GEO458781 GOK458752:GOK458781 GYG458752:GYG458781 HIC458752:HIC458781 HRY458752:HRY458781 IBU458752:IBU458781 ILQ458752:ILQ458781 IVM458752:IVM458781 JFI458752:JFI458781 JPE458752:JPE458781 JZA458752:JZA458781 KIW458752:KIW458781 KSS458752:KSS458781 LCO458752:LCO458781 LMK458752:LMK458781 LWG458752:LWG458781 MGC458752:MGC458781 MPY458752:MPY458781 MZU458752:MZU458781 NJQ458752:NJQ458781 NTM458752:NTM458781 ODI458752:ODI458781 ONE458752:ONE458781 OXA458752:OXA458781 PGW458752:PGW458781 PQS458752:PQS458781 QAO458752:QAO458781 QKK458752:QKK458781 QUG458752:QUG458781 REC458752:REC458781 RNY458752:RNY458781 RXU458752:RXU458781 SHQ458752:SHQ458781 SRM458752:SRM458781 TBI458752:TBI458781 TLE458752:TLE458781 TVA458752:TVA458781 UEW458752:UEW458781 UOS458752:UOS458781 UYO458752:UYO458781 VIK458752:VIK458781 VSG458752:VSG458781 WCC458752:WCC458781 WLY458752:WLY458781 WVU458752:WVU458781 JI524288:JI524317 TE524288:TE524317 ADA524288:ADA524317 AMW524288:AMW524317 AWS524288:AWS524317 BGO524288:BGO524317 BQK524288:BQK524317 CAG524288:CAG524317 CKC524288:CKC524317 CTY524288:CTY524317 DDU524288:DDU524317 DNQ524288:DNQ524317 DXM524288:DXM524317 EHI524288:EHI524317 ERE524288:ERE524317 FBA524288:FBA524317 FKW524288:FKW524317 FUS524288:FUS524317 GEO524288:GEO524317 GOK524288:GOK524317 GYG524288:GYG524317 HIC524288:HIC524317 HRY524288:HRY524317 IBU524288:IBU524317 ILQ524288:ILQ524317 IVM524288:IVM524317 JFI524288:JFI524317 JPE524288:JPE524317 JZA524288:JZA524317 KIW524288:KIW524317 KSS524288:KSS524317 LCO524288:LCO524317 LMK524288:LMK524317 LWG524288:LWG524317 MGC524288:MGC524317 MPY524288:MPY524317 MZU524288:MZU524317 NJQ524288:NJQ524317 NTM524288:NTM524317 ODI524288:ODI524317 ONE524288:ONE524317 OXA524288:OXA524317 PGW524288:PGW524317 PQS524288:PQS524317 QAO524288:QAO524317 QKK524288:QKK524317 QUG524288:QUG524317 REC524288:REC524317 RNY524288:RNY524317 RXU524288:RXU524317 SHQ524288:SHQ524317 SRM524288:SRM524317 TBI524288:TBI524317 TLE524288:TLE524317 TVA524288:TVA524317 UEW524288:UEW524317 UOS524288:UOS524317 UYO524288:UYO524317 VIK524288:VIK524317 VSG524288:VSG524317 WCC524288:WCC524317 WLY524288:WLY524317 WVU524288:WVU524317 JI589824:JI589853 TE589824:TE589853 ADA589824:ADA589853 AMW589824:AMW589853 AWS589824:AWS589853 BGO589824:BGO589853 BQK589824:BQK589853 CAG589824:CAG589853 CKC589824:CKC589853 CTY589824:CTY589853 DDU589824:DDU589853 DNQ589824:DNQ589853 DXM589824:DXM589853 EHI589824:EHI589853 ERE589824:ERE589853 FBA589824:FBA589853 FKW589824:FKW589853 FUS589824:FUS589853 GEO589824:GEO589853 GOK589824:GOK589853 GYG589824:GYG589853 HIC589824:HIC589853 HRY589824:HRY589853 IBU589824:IBU589853 ILQ589824:ILQ589853 IVM589824:IVM589853 JFI589824:JFI589853 JPE589824:JPE589853 JZA589824:JZA589853 KIW589824:KIW589853 KSS589824:KSS589853 LCO589824:LCO589853 LMK589824:LMK589853 LWG589824:LWG589853 MGC589824:MGC589853 MPY589824:MPY589853 MZU589824:MZU589853 NJQ589824:NJQ589853 NTM589824:NTM589853 ODI589824:ODI589853 ONE589824:ONE589853 OXA589824:OXA589853 PGW589824:PGW589853 PQS589824:PQS589853 QAO589824:QAO589853 QKK589824:QKK589853 QUG589824:QUG589853 REC589824:REC589853 RNY589824:RNY589853 RXU589824:RXU589853 SHQ589824:SHQ589853 SRM589824:SRM589853 TBI589824:TBI589853 TLE589824:TLE589853 TVA589824:TVA589853 UEW589824:UEW589853 UOS589824:UOS589853 UYO589824:UYO589853 VIK589824:VIK589853 VSG589824:VSG589853 WCC589824:WCC589853 WLY589824:WLY589853 WVU589824:WVU589853 JI655360:JI655389 TE655360:TE655389 ADA655360:ADA655389 AMW655360:AMW655389 AWS655360:AWS655389 BGO655360:BGO655389 BQK655360:BQK655389 CAG655360:CAG655389 CKC655360:CKC655389 CTY655360:CTY655389 DDU655360:DDU655389 DNQ655360:DNQ655389 DXM655360:DXM655389 EHI655360:EHI655389 ERE655360:ERE655389 FBA655360:FBA655389 FKW655360:FKW655389 FUS655360:FUS655389 GEO655360:GEO655389 GOK655360:GOK655389 GYG655360:GYG655389 HIC655360:HIC655389 HRY655360:HRY655389 IBU655360:IBU655389 ILQ655360:ILQ655389 IVM655360:IVM655389 JFI655360:JFI655389 JPE655360:JPE655389 JZA655360:JZA655389 KIW655360:KIW655389 KSS655360:KSS655389 LCO655360:LCO655389 LMK655360:LMK655389 LWG655360:LWG655389 MGC655360:MGC655389 MPY655360:MPY655389 MZU655360:MZU655389 NJQ655360:NJQ655389 NTM655360:NTM655389 ODI655360:ODI655389 ONE655360:ONE655389 OXA655360:OXA655389 PGW655360:PGW655389 PQS655360:PQS655389 QAO655360:QAO655389 QKK655360:QKK655389 QUG655360:QUG655389 REC655360:REC655389 RNY655360:RNY655389 RXU655360:RXU655389 SHQ655360:SHQ655389 SRM655360:SRM655389 TBI655360:TBI655389 TLE655360:TLE655389 TVA655360:TVA655389 UEW655360:UEW655389 UOS655360:UOS655389 UYO655360:UYO655389 VIK655360:VIK655389 VSG655360:VSG655389 WCC655360:WCC655389 WLY655360:WLY655389 WVU655360:WVU655389 JI720896:JI720925 TE720896:TE720925 ADA720896:ADA720925 AMW720896:AMW720925 AWS720896:AWS720925 BGO720896:BGO720925 BQK720896:BQK720925 CAG720896:CAG720925 CKC720896:CKC720925 CTY720896:CTY720925 DDU720896:DDU720925 DNQ720896:DNQ720925 DXM720896:DXM720925 EHI720896:EHI720925 ERE720896:ERE720925 FBA720896:FBA720925 FKW720896:FKW720925 FUS720896:FUS720925 GEO720896:GEO720925 GOK720896:GOK720925 GYG720896:GYG720925 HIC720896:HIC720925 HRY720896:HRY720925 IBU720896:IBU720925 ILQ720896:ILQ720925 IVM720896:IVM720925 JFI720896:JFI720925 JPE720896:JPE720925 JZA720896:JZA720925 KIW720896:KIW720925 KSS720896:KSS720925 LCO720896:LCO720925 LMK720896:LMK720925 LWG720896:LWG720925 MGC720896:MGC720925 MPY720896:MPY720925 MZU720896:MZU720925 NJQ720896:NJQ720925 NTM720896:NTM720925 ODI720896:ODI720925 ONE720896:ONE720925 OXA720896:OXA720925 PGW720896:PGW720925 PQS720896:PQS720925 QAO720896:QAO720925 QKK720896:QKK720925 QUG720896:QUG720925 REC720896:REC720925 RNY720896:RNY720925 RXU720896:RXU720925 SHQ720896:SHQ720925 SRM720896:SRM720925 TBI720896:TBI720925 TLE720896:TLE720925 TVA720896:TVA720925 UEW720896:UEW720925 UOS720896:UOS720925 UYO720896:UYO720925 VIK720896:VIK720925 VSG720896:VSG720925 WCC720896:WCC720925 WLY720896:WLY720925 WVU720896:WVU720925 JI786432:JI786461 TE786432:TE786461 ADA786432:ADA786461 AMW786432:AMW786461 AWS786432:AWS786461 BGO786432:BGO786461 BQK786432:BQK786461 CAG786432:CAG786461 CKC786432:CKC786461 CTY786432:CTY786461 DDU786432:DDU786461 DNQ786432:DNQ786461 DXM786432:DXM786461 EHI786432:EHI786461 ERE786432:ERE786461 FBA786432:FBA786461 FKW786432:FKW786461 FUS786432:FUS786461 GEO786432:GEO786461 GOK786432:GOK786461 GYG786432:GYG786461 HIC786432:HIC786461 HRY786432:HRY786461 IBU786432:IBU786461 ILQ786432:ILQ786461 IVM786432:IVM786461 JFI786432:JFI786461 JPE786432:JPE786461 JZA786432:JZA786461 KIW786432:KIW786461 KSS786432:KSS786461 LCO786432:LCO786461 LMK786432:LMK786461 LWG786432:LWG786461 MGC786432:MGC786461 MPY786432:MPY786461 MZU786432:MZU786461 NJQ786432:NJQ786461 NTM786432:NTM786461 ODI786432:ODI786461 ONE786432:ONE786461 OXA786432:OXA786461 PGW786432:PGW786461 PQS786432:PQS786461 QAO786432:QAO786461 QKK786432:QKK786461 QUG786432:QUG786461 REC786432:REC786461 RNY786432:RNY786461 RXU786432:RXU786461 SHQ786432:SHQ786461 SRM786432:SRM786461 TBI786432:TBI786461 TLE786432:TLE786461 TVA786432:TVA786461 UEW786432:UEW786461 UOS786432:UOS786461 UYO786432:UYO786461 VIK786432:VIK786461 VSG786432:VSG786461 WCC786432:WCC786461 WLY786432:WLY786461 WVU786432:WVU786461 JI851968:JI851997 TE851968:TE851997 ADA851968:ADA851997 AMW851968:AMW851997 AWS851968:AWS851997 BGO851968:BGO851997 BQK851968:BQK851997 CAG851968:CAG851997 CKC851968:CKC851997 CTY851968:CTY851997 DDU851968:DDU851997 DNQ851968:DNQ851997 DXM851968:DXM851997 EHI851968:EHI851997 ERE851968:ERE851997 FBA851968:FBA851997 FKW851968:FKW851997 FUS851968:FUS851997 GEO851968:GEO851997 GOK851968:GOK851997 GYG851968:GYG851997 HIC851968:HIC851997 HRY851968:HRY851997 IBU851968:IBU851997 ILQ851968:ILQ851997 IVM851968:IVM851997 JFI851968:JFI851997 JPE851968:JPE851997 JZA851968:JZA851997 KIW851968:KIW851997 KSS851968:KSS851997 LCO851968:LCO851997 LMK851968:LMK851997 LWG851968:LWG851997 MGC851968:MGC851997 MPY851968:MPY851997 MZU851968:MZU851997 NJQ851968:NJQ851997 NTM851968:NTM851997 ODI851968:ODI851997 ONE851968:ONE851997 OXA851968:OXA851997 PGW851968:PGW851997 PQS851968:PQS851997 QAO851968:QAO851997 QKK851968:QKK851997 QUG851968:QUG851997 REC851968:REC851997 RNY851968:RNY851997 RXU851968:RXU851997 SHQ851968:SHQ851997 SRM851968:SRM851997 TBI851968:TBI851997 TLE851968:TLE851997 TVA851968:TVA851997 UEW851968:UEW851997 UOS851968:UOS851997 UYO851968:UYO851997 VIK851968:VIK851997 VSG851968:VSG851997 WCC851968:WCC851997 WLY851968:WLY851997 WVU851968:WVU851997 JI917504:JI917533 TE917504:TE917533 ADA917504:ADA917533 AMW917504:AMW917533 AWS917504:AWS917533 BGO917504:BGO917533 BQK917504:BQK917533 CAG917504:CAG917533 CKC917504:CKC917533 CTY917504:CTY917533 DDU917504:DDU917533 DNQ917504:DNQ917533 DXM917504:DXM917533 EHI917504:EHI917533 ERE917504:ERE917533 FBA917504:FBA917533 FKW917504:FKW917533 FUS917504:FUS917533 GEO917504:GEO917533 GOK917504:GOK917533 GYG917504:GYG917533 HIC917504:HIC917533 HRY917504:HRY917533 IBU917504:IBU917533 ILQ917504:ILQ917533 IVM917504:IVM917533 JFI917504:JFI917533 JPE917504:JPE917533 JZA917504:JZA917533 KIW917504:KIW917533 KSS917504:KSS917533 LCO917504:LCO917533 LMK917504:LMK917533 LWG917504:LWG917533 MGC917504:MGC917533 MPY917504:MPY917533 MZU917504:MZU917533 NJQ917504:NJQ917533 NTM917504:NTM917533 ODI917504:ODI917533 ONE917504:ONE917533 OXA917504:OXA917533 PGW917504:PGW917533 PQS917504:PQS917533 QAO917504:QAO917533 QKK917504:QKK917533 QUG917504:QUG917533 REC917504:REC917533 RNY917504:RNY917533 RXU917504:RXU917533 SHQ917504:SHQ917533 SRM917504:SRM917533 TBI917504:TBI917533 TLE917504:TLE917533 TVA917504:TVA917533 UEW917504:UEW917533 UOS917504:UOS917533 UYO917504:UYO917533 VIK917504:VIK917533 VSG917504:VSG917533 WCC917504:WCC917533 WLY917504:WLY917533 WVU917504:WVU917533 JI983040:JI983069 TE983040:TE983069 ADA983040:ADA983069 AMW983040:AMW983069 AWS983040:AWS983069 BGO983040:BGO983069 BQK983040:BQK983069 CAG983040:CAG983069 CKC983040:CKC983069 CTY983040:CTY983069 DDU983040:DDU983069 DNQ983040:DNQ983069 DXM983040:DXM983069 EHI983040:EHI983069 ERE983040:ERE983069 FBA983040:FBA983069 FKW983040:FKW983069 FUS983040:FUS983069 GEO983040:GEO983069 GOK983040:GOK983069 GYG983040:GYG983069 HIC983040:HIC983069 HRY983040:HRY983069 IBU983040:IBU983069 ILQ983040:ILQ983069 IVM983040:IVM983069 JFI983040:JFI983069 JPE983040:JPE983069 JZA983040:JZA983069 KIW983040:KIW983069 KSS983040:KSS983069 LCO983040:LCO983069 LMK983040:LMK983069 LWG983040:LWG983069 MGC983040:MGC983069 MPY983040:MPY983069 MZU983040:MZU983069 NJQ983040:NJQ983069 NTM983040:NTM983069 ODI983040:ODI983069 ONE983040:ONE983069 OXA983040:OXA983069 PGW983040:PGW983069 PQS983040:PQS983069 QAO983040:QAO983069 QKK983040:QKK983069 QUG983040:QUG983069 REC983040:REC983069 RNY983040:RNY983069 RXU983040:RXU983069 SHQ983040:SHQ983069 SRM983040:SRM983069 TBI983040:TBI983069 TLE983040:TLE983069 TVA983040:TVA983069 UEW983040:UEW983069 UOS983040:UOS983069 UYO983040:UYO983069 VIK983040:VIK983069 VSG983040:VSG983069 WCC983040:WCC983069 WLY983040:WLY983069 S21:U29 TA6:TA29 ACW6:ACW29 AMS6:AMS29 AWO6:AWO29 BGK6:BGK29 BQG6:BQG29 CAC6:CAC29 CJY6:CJY29 CTU6:CTU29 DDQ6:DDQ29 DNM6:DNM29 DXI6:DXI29 EHE6:EHE29 ERA6:ERA29 FAW6:FAW29 FKS6:FKS29 FUO6:FUO29 GEK6:GEK29 GOG6:GOG29 GYC6:GYC29 HHY6:HHY29 HRU6:HRU29 IBQ6:IBQ29 ILM6:ILM29 IVI6:IVI29 JFE6:JFE29 JPA6:JPA29 JYW6:JYW29 KIS6:KIS29 KSO6:KSO29 LCK6:LCK29 LMG6:LMG29 LWC6:LWC29 MFY6:MFY29 MPU6:MPU29 MZQ6:MZQ29 NJM6:NJM29 NTI6:NTI29 ODE6:ODE29 ONA6:ONA29 OWW6:OWW29 PGS6:PGS29 PQO6:PQO29 QAK6:QAK29 QKG6:QKG29 QUC6:QUC29 RDY6:RDY29 RNU6:RNU29 RXQ6:RXQ29 SHM6:SHM29 SRI6:SRI29 TBE6:TBE29 TLA6:TLA29 TUW6:TUW29 UES6:UES29 UOO6:UOO29 UYK6:UYK29 VIG6:VIG29 VSC6:VSC29 WBY6:WBY29 WLU6:WLU29 WVQ6:WVQ29 JE6:JE29" xr:uid="{CE7D59A6-5205-417F-AFDE-F860C4D4BFA3}">
      <formula1>"สมเด็จ, มานพ, นิคม, คลองเตย,"</formula1>
    </dataValidation>
    <dataValidation type="list" allowBlank="1" showInputMessage="1" showErrorMessage="1" sqref="WVC983036 IM2 SI2 ACE2 AMA2 AVW2 BFS2 BPO2 BZK2 CJG2 CTC2 DCY2 DMU2 DWQ2 EGM2 EQI2 FAE2 FKA2 FTW2 GDS2 GNO2 GXK2 HHG2 HRC2 IAY2 IKU2 IUQ2 JEM2 JOI2 JYE2 KIA2 KRW2 LBS2 LLO2 LVK2 MFG2 MPC2 MYY2 NIU2 NSQ2 OCM2 OMI2 OWE2 PGA2 PPW2 PZS2 QJO2 QTK2 RDG2 RNC2 RWY2 SGU2 SQQ2 TAM2 TKI2 TUE2 UEA2 UNW2 UXS2 VHO2 VRK2 WBG2 WLC2 WUY2 A65532:B6553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A131068:B131068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A196604:B196604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A262140:B262140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A327676:B327676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A393212:B393212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A458748:B458748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A524284:B524284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A589820:B589820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A655356:B655356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A720892:B720892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A786428:B786428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A851964:B851964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A917500:B917500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A983036:B983036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A2" xr:uid="{A20D6ADE-EFBA-4BF1-A4AA-7A30E4FF42CF}">
      <formula1>"ประจำเดือน มกราคม,ประจำเดือน กุมภาพันธ์,ประจำเดือน มีนาคม,ประจำเดือน เมษายน,ประจำเดือน พฤษภาคม,ประจำเดือน มิถุนายน,ประจำเดือน กรกฏาคม,ประจำเดือน สิงหาคม,ประจำเดือน กันยายน,ประจำเดือน ตุลาคม,ประจำเดือน พฤศจิกายน,ประจำเดือน ธันวาคม"</formula1>
    </dataValidation>
  </dataValidations>
  <printOptions horizontalCentered="1"/>
  <pageMargins left="0.23622047244094491" right="0.11811023622047245" top="0.39370078740157483" bottom="0.23622047244094491" header="0.39370078740157483" footer="0.31496062992125984"/>
  <pageSetup paperSize="9" scale="35" orientation="landscape" r:id="rId1"/>
  <headerFooter alignWithMargins="0"/>
  <ignoredErrors>
    <ignoredError sqref="N10:N11 N19:N20 N18 N9 L21:M27" unlockedFormula="1"/>
  </ignoredError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E5CAC25B-5580-4F9A-835D-46D5288DD975}">
          <x14:formula1>
            <xm:f>Ref!$C$2:$C$20</xm:f>
          </x14:formula1>
          <xm:sqref>E18 E27 E9 E15 E21 E24 E12</xm:sqref>
        </x14:dataValidation>
        <x14:dataValidation type="list" allowBlank="1" showInputMessage="1" showErrorMessage="1" xr:uid="{A4BCCE3B-5B14-4FDA-82E7-7220D14035D6}">
          <x14:formula1>
            <xm:f>Ref!$B$2:$B$20</xm:f>
          </x14:formula1>
          <xm:sqref>D9 D15 D18 D12</xm:sqref>
        </x14:dataValidation>
        <x14:dataValidation type="list" allowBlank="1" showInputMessage="1" showErrorMessage="1" xr:uid="{1B321C97-6966-4B18-8EF5-AF6C35F798DB}">
          <x14:formula1>
            <xm:f>'C:\Users\Admin\Documents\02 งาน Oper Sale\05 Sale commission\03 ตั้งเบิก Sales Commission\รอบ 10-2567\HP\HP ค่าคอม Internet ยกไปเบิกรอบ พ.ย.67\[HP20241101_รายงานการเบิกค่าคอมขาย HP ประจำเดือน ตุลาคม 2567.xlsx]Ref'!#REF!</xm:f>
          </x14:formula1>
          <xm:sqref>D6:E6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C4B91-2758-48E3-91D9-7474526349FA}">
  <sheetPr codeName="Sheet5">
    <tabColor rgb="FF92D050"/>
    <pageSetUpPr fitToPage="1"/>
  </sheetPr>
  <dimension ref="A1:WVY287"/>
  <sheetViews>
    <sheetView zoomScale="80" zoomScaleNormal="80" workbookViewId="0">
      <selection activeCell="P7" sqref="P6:P7"/>
    </sheetView>
  </sheetViews>
  <sheetFormatPr defaultColWidth="0" defaultRowHeight="13.95" customHeight="1" zeroHeight="1"/>
  <cols>
    <col min="1" max="1" width="6.88671875" style="66" customWidth="1"/>
    <col min="2" max="2" width="20.77734375" style="66" customWidth="1"/>
    <col min="3" max="3" width="24" style="66" customWidth="1"/>
    <col min="4" max="4" width="31.77734375" style="66" customWidth="1"/>
    <col min="5" max="5" width="16.109375" style="78" bestFit="1" customWidth="1"/>
    <col min="6" max="6" width="14.109375" style="78" customWidth="1"/>
    <col min="7" max="7" width="16.5546875" style="78" bestFit="1" customWidth="1"/>
    <col min="8" max="8" width="14.5546875" style="78" customWidth="1"/>
    <col min="9" max="9" width="15" style="78" customWidth="1"/>
    <col min="10" max="10" width="15.21875" style="78" customWidth="1"/>
    <col min="11" max="11" width="16.6640625" style="66" bestFit="1" customWidth="1"/>
    <col min="12" max="12" width="9.33203125" style="66" customWidth="1"/>
    <col min="13" max="13" width="15.21875" style="66" customWidth="1"/>
    <col min="14" max="14" width="8" style="66" customWidth="1"/>
    <col min="15" max="15" width="15.109375" style="66" customWidth="1"/>
    <col min="16" max="17" width="8" style="66" customWidth="1"/>
    <col min="18" max="257" width="9.109375" style="66" hidden="1"/>
    <col min="258" max="258" width="6.88671875" style="66" customWidth="1"/>
    <col min="259" max="259" width="23.33203125" style="66" customWidth="1"/>
    <col min="260" max="260" width="42.88671875" style="66" customWidth="1"/>
    <col min="261" max="261" width="14" style="66" customWidth="1"/>
    <col min="262" max="262" width="14.109375" style="66" customWidth="1"/>
    <col min="263" max="263" width="13" style="66" customWidth="1"/>
    <col min="264" max="264" width="14" style="66" customWidth="1"/>
    <col min="265" max="265" width="15" style="66" customWidth="1"/>
    <col min="266" max="266" width="15.21875" style="66" customWidth="1"/>
    <col min="267" max="267" width="1.88671875" style="66" customWidth="1"/>
    <col min="268" max="268" width="10.5546875" style="66" customWidth="1"/>
    <col min="269" max="273" width="8" style="66" customWidth="1"/>
    <col min="274" max="513" width="9.109375" style="66" hidden="1"/>
    <col min="514" max="514" width="6.88671875" style="66" customWidth="1"/>
    <col min="515" max="515" width="23.33203125" style="66" customWidth="1"/>
    <col min="516" max="516" width="42.88671875" style="66" customWidth="1"/>
    <col min="517" max="517" width="14" style="66" customWidth="1"/>
    <col min="518" max="518" width="14.109375" style="66" customWidth="1"/>
    <col min="519" max="519" width="13" style="66" customWidth="1"/>
    <col min="520" max="520" width="14" style="66" customWidth="1"/>
    <col min="521" max="521" width="15" style="66" customWidth="1"/>
    <col min="522" max="522" width="15.21875" style="66" customWidth="1"/>
    <col min="523" max="523" width="1.88671875" style="66" customWidth="1"/>
    <col min="524" max="524" width="10.5546875" style="66" customWidth="1"/>
    <col min="525" max="529" width="8" style="66" customWidth="1"/>
    <col min="530" max="769" width="9.109375" style="66" hidden="1"/>
    <col min="770" max="770" width="6.88671875" style="66" customWidth="1"/>
    <col min="771" max="771" width="23.33203125" style="66" customWidth="1"/>
    <col min="772" max="772" width="42.88671875" style="66" customWidth="1"/>
    <col min="773" max="773" width="14" style="66" customWidth="1"/>
    <col min="774" max="774" width="14.109375" style="66" customWidth="1"/>
    <col min="775" max="775" width="13" style="66" customWidth="1"/>
    <col min="776" max="776" width="14" style="66" customWidth="1"/>
    <col min="777" max="777" width="15" style="66" customWidth="1"/>
    <col min="778" max="778" width="15.21875" style="66" customWidth="1"/>
    <col min="779" max="779" width="1.88671875" style="66" customWidth="1"/>
    <col min="780" max="780" width="10.5546875" style="66" customWidth="1"/>
    <col min="781" max="785" width="8" style="66" customWidth="1"/>
    <col min="786" max="1025" width="9.109375" style="66" hidden="1"/>
    <col min="1026" max="1026" width="6.88671875" style="66" customWidth="1"/>
    <col min="1027" max="1027" width="23.33203125" style="66" customWidth="1"/>
    <col min="1028" max="1028" width="42.88671875" style="66" customWidth="1"/>
    <col min="1029" max="1029" width="14" style="66" customWidth="1"/>
    <col min="1030" max="1030" width="14.109375" style="66" customWidth="1"/>
    <col min="1031" max="1031" width="13" style="66" customWidth="1"/>
    <col min="1032" max="1032" width="14" style="66" customWidth="1"/>
    <col min="1033" max="1033" width="15" style="66" customWidth="1"/>
    <col min="1034" max="1034" width="15.21875" style="66" customWidth="1"/>
    <col min="1035" max="1035" width="1.88671875" style="66" customWidth="1"/>
    <col min="1036" max="1036" width="10.5546875" style="66" customWidth="1"/>
    <col min="1037" max="1041" width="8" style="66" customWidth="1"/>
    <col min="1042" max="1281" width="9.109375" style="66" hidden="1"/>
    <col min="1282" max="1282" width="6.88671875" style="66" customWidth="1"/>
    <col min="1283" max="1283" width="23.33203125" style="66" customWidth="1"/>
    <col min="1284" max="1284" width="42.88671875" style="66" customWidth="1"/>
    <col min="1285" max="1285" width="14" style="66" customWidth="1"/>
    <col min="1286" max="1286" width="14.109375" style="66" customWidth="1"/>
    <col min="1287" max="1287" width="13" style="66" customWidth="1"/>
    <col min="1288" max="1288" width="14" style="66" customWidth="1"/>
    <col min="1289" max="1289" width="15" style="66" customWidth="1"/>
    <col min="1290" max="1290" width="15.21875" style="66" customWidth="1"/>
    <col min="1291" max="1291" width="1.88671875" style="66" customWidth="1"/>
    <col min="1292" max="1292" width="10.5546875" style="66" customWidth="1"/>
    <col min="1293" max="1297" width="8" style="66" customWidth="1"/>
    <col min="1298" max="1537" width="9.109375" style="66" hidden="1"/>
    <col min="1538" max="1538" width="6.88671875" style="66" customWidth="1"/>
    <col min="1539" max="1539" width="23.33203125" style="66" customWidth="1"/>
    <col min="1540" max="1540" width="42.88671875" style="66" customWidth="1"/>
    <col min="1541" max="1541" width="14" style="66" customWidth="1"/>
    <col min="1542" max="1542" width="14.109375" style="66" customWidth="1"/>
    <col min="1543" max="1543" width="13" style="66" customWidth="1"/>
    <col min="1544" max="1544" width="14" style="66" customWidth="1"/>
    <col min="1545" max="1545" width="15" style="66" customWidth="1"/>
    <col min="1546" max="1546" width="15.21875" style="66" customWidth="1"/>
    <col min="1547" max="1547" width="1.88671875" style="66" customWidth="1"/>
    <col min="1548" max="1548" width="10.5546875" style="66" customWidth="1"/>
    <col min="1549" max="1553" width="8" style="66" customWidth="1"/>
    <col min="1554" max="1793" width="9.109375" style="66" hidden="1"/>
    <col min="1794" max="1794" width="6.88671875" style="66" customWidth="1"/>
    <col min="1795" max="1795" width="23.33203125" style="66" customWidth="1"/>
    <col min="1796" max="1796" width="42.88671875" style="66" customWidth="1"/>
    <col min="1797" max="1797" width="14" style="66" customWidth="1"/>
    <col min="1798" max="1798" width="14.109375" style="66" customWidth="1"/>
    <col min="1799" max="1799" width="13" style="66" customWidth="1"/>
    <col min="1800" max="1800" width="14" style="66" customWidth="1"/>
    <col min="1801" max="1801" width="15" style="66" customWidth="1"/>
    <col min="1802" max="1802" width="15.21875" style="66" customWidth="1"/>
    <col min="1803" max="1803" width="1.88671875" style="66" customWidth="1"/>
    <col min="1804" max="1804" width="10.5546875" style="66" customWidth="1"/>
    <col min="1805" max="1809" width="8" style="66" customWidth="1"/>
    <col min="1810" max="2049" width="9.109375" style="66" hidden="1"/>
    <col min="2050" max="2050" width="6.88671875" style="66" customWidth="1"/>
    <col min="2051" max="2051" width="23.33203125" style="66" customWidth="1"/>
    <col min="2052" max="2052" width="42.88671875" style="66" customWidth="1"/>
    <col min="2053" max="2053" width="14" style="66" customWidth="1"/>
    <col min="2054" max="2054" width="14.109375" style="66" customWidth="1"/>
    <col min="2055" max="2055" width="13" style="66" customWidth="1"/>
    <col min="2056" max="2056" width="14" style="66" customWidth="1"/>
    <col min="2057" max="2057" width="15" style="66" customWidth="1"/>
    <col min="2058" max="2058" width="15.21875" style="66" customWidth="1"/>
    <col min="2059" max="2059" width="1.88671875" style="66" customWidth="1"/>
    <col min="2060" max="2060" width="10.5546875" style="66" customWidth="1"/>
    <col min="2061" max="2065" width="8" style="66" customWidth="1"/>
    <col min="2066" max="2305" width="9.109375" style="66" hidden="1"/>
    <col min="2306" max="2306" width="6.88671875" style="66" customWidth="1"/>
    <col min="2307" max="2307" width="23.33203125" style="66" customWidth="1"/>
    <col min="2308" max="2308" width="42.88671875" style="66" customWidth="1"/>
    <col min="2309" max="2309" width="14" style="66" customWidth="1"/>
    <col min="2310" max="2310" width="14.109375" style="66" customWidth="1"/>
    <col min="2311" max="2311" width="13" style="66" customWidth="1"/>
    <col min="2312" max="2312" width="14" style="66" customWidth="1"/>
    <col min="2313" max="2313" width="15" style="66" customWidth="1"/>
    <col min="2314" max="2314" width="15.21875" style="66" customWidth="1"/>
    <col min="2315" max="2315" width="1.88671875" style="66" customWidth="1"/>
    <col min="2316" max="2316" width="10.5546875" style="66" customWidth="1"/>
    <col min="2317" max="2321" width="8" style="66" customWidth="1"/>
    <col min="2322" max="2561" width="9.109375" style="66" hidden="1"/>
    <col min="2562" max="2562" width="6.88671875" style="66" customWidth="1"/>
    <col min="2563" max="2563" width="23.33203125" style="66" customWidth="1"/>
    <col min="2564" max="2564" width="42.88671875" style="66" customWidth="1"/>
    <col min="2565" max="2565" width="14" style="66" customWidth="1"/>
    <col min="2566" max="2566" width="14.109375" style="66" customWidth="1"/>
    <col min="2567" max="2567" width="13" style="66" customWidth="1"/>
    <col min="2568" max="2568" width="14" style="66" customWidth="1"/>
    <col min="2569" max="2569" width="15" style="66" customWidth="1"/>
    <col min="2570" max="2570" width="15.21875" style="66" customWidth="1"/>
    <col min="2571" max="2571" width="1.88671875" style="66" customWidth="1"/>
    <col min="2572" max="2572" width="10.5546875" style="66" customWidth="1"/>
    <col min="2573" max="2577" width="8" style="66" customWidth="1"/>
    <col min="2578" max="2817" width="9.109375" style="66" hidden="1"/>
    <col min="2818" max="2818" width="6.88671875" style="66" customWidth="1"/>
    <col min="2819" max="2819" width="23.33203125" style="66" customWidth="1"/>
    <col min="2820" max="2820" width="42.88671875" style="66" customWidth="1"/>
    <col min="2821" max="2821" width="14" style="66" customWidth="1"/>
    <col min="2822" max="2822" width="14.109375" style="66" customWidth="1"/>
    <col min="2823" max="2823" width="13" style="66" customWidth="1"/>
    <col min="2824" max="2824" width="14" style="66" customWidth="1"/>
    <col min="2825" max="2825" width="15" style="66" customWidth="1"/>
    <col min="2826" max="2826" width="15.21875" style="66" customWidth="1"/>
    <col min="2827" max="2827" width="1.88671875" style="66" customWidth="1"/>
    <col min="2828" max="2828" width="10.5546875" style="66" customWidth="1"/>
    <col min="2829" max="2833" width="8" style="66" customWidth="1"/>
    <col min="2834" max="3073" width="9.109375" style="66" hidden="1"/>
    <col min="3074" max="3074" width="6.88671875" style="66" customWidth="1"/>
    <col min="3075" max="3075" width="23.33203125" style="66" customWidth="1"/>
    <col min="3076" max="3076" width="42.88671875" style="66" customWidth="1"/>
    <col min="3077" max="3077" width="14" style="66" customWidth="1"/>
    <col min="3078" max="3078" width="14.109375" style="66" customWidth="1"/>
    <col min="3079" max="3079" width="13" style="66" customWidth="1"/>
    <col min="3080" max="3080" width="14" style="66" customWidth="1"/>
    <col min="3081" max="3081" width="15" style="66" customWidth="1"/>
    <col min="3082" max="3082" width="15.21875" style="66" customWidth="1"/>
    <col min="3083" max="3083" width="1.88671875" style="66" customWidth="1"/>
    <col min="3084" max="3084" width="10.5546875" style="66" customWidth="1"/>
    <col min="3085" max="3089" width="8" style="66" customWidth="1"/>
    <col min="3090" max="3329" width="9.109375" style="66" hidden="1"/>
    <col min="3330" max="3330" width="6.88671875" style="66" customWidth="1"/>
    <col min="3331" max="3331" width="23.33203125" style="66" customWidth="1"/>
    <col min="3332" max="3332" width="42.88671875" style="66" customWidth="1"/>
    <col min="3333" max="3333" width="14" style="66" customWidth="1"/>
    <col min="3334" max="3334" width="14.109375" style="66" customWidth="1"/>
    <col min="3335" max="3335" width="13" style="66" customWidth="1"/>
    <col min="3336" max="3336" width="14" style="66" customWidth="1"/>
    <col min="3337" max="3337" width="15" style="66" customWidth="1"/>
    <col min="3338" max="3338" width="15.21875" style="66" customWidth="1"/>
    <col min="3339" max="3339" width="1.88671875" style="66" customWidth="1"/>
    <col min="3340" max="3340" width="10.5546875" style="66" customWidth="1"/>
    <col min="3341" max="3345" width="8" style="66" customWidth="1"/>
    <col min="3346" max="3585" width="9.109375" style="66" hidden="1"/>
    <col min="3586" max="3586" width="6.88671875" style="66" customWidth="1"/>
    <col min="3587" max="3587" width="23.33203125" style="66" customWidth="1"/>
    <col min="3588" max="3588" width="42.88671875" style="66" customWidth="1"/>
    <col min="3589" max="3589" width="14" style="66" customWidth="1"/>
    <col min="3590" max="3590" width="14.109375" style="66" customWidth="1"/>
    <col min="3591" max="3591" width="13" style="66" customWidth="1"/>
    <col min="3592" max="3592" width="14" style="66" customWidth="1"/>
    <col min="3593" max="3593" width="15" style="66" customWidth="1"/>
    <col min="3594" max="3594" width="15.21875" style="66" customWidth="1"/>
    <col min="3595" max="3595" width="1.88671875" style="66" customWidth="1"/>
    <col min="3596" max="3596" width="10.5546875" style="66" customWidth="1"/>
    <col min="3597" max="3601" width="8" style="66" customWidth="1"/>
    <col min="3602" max="3841" width="9.109375" style="66" hidden="1"/>
    <col min="3842" max="3842" width="6.88671875" style="66" customWidth="1"/>
    <col min="3843" max="3843" width="23.33203125" style="66" customWidth="1"/>
    <col min="3844" max="3844" width="42.88671875" style="66" customWidth="1"/>
    <col min="3845" max="3845" width="14" style="66" customWidth="1"/>
    <col min="3846" max="3846" width="14.109375" style="66" customWidth="1"/>
    <col min="3847" max="3847" width="13" style="66" customWidth="1"/>
    <col min="3848" max="3848" width="14" style="66" customWidth="1"/>
    <col min="3849" max="3849" width="15" style="66" customWidth="1"/>
    <col min="3850" max="3850" width="15.21875" style="66" customWidth="1"/>
    <col min="3851" max="3851" width="1.88671875" style="66" customWidth="1"/>
    <col min="3852" max="3852" width="10.5546875" style="66" customWidth="1"/>
    <col min="3853" max="3857" width="8" style="66" customWidth="1"/>
    <col min="3858" max="4097" width="9.109375" style="66" hidden="1"/>
    <col min="4098" max="4098" width="6.88671875" style="66" customWidth="1"/>
    <col min="4099" max="4099" width="23.33203125" style="66" customWidth="1"/>
    <col min="4100" max="4100" width="42.88671875" style="66" customWidth="1"/>
    <col min="4101" max="4101" width="14" style="66" customWidth="1"/>
    <col min="4102" max="4102" width="14.109375" style="66" customWidth="1"/>
    <col min="4103" max="4103" width="13" style="66" customWidth="1"/>
    <col min="4104" max="4104" width="14" style="66" customWidth="1"/>
    <col min="4105" max="4105" width="15" style="66" customWidth="1"/>
    <col min="4106" max="4106" width="15.21875" style="66" customWidth="1"/>
    <col min="4107" max="4107" width="1.88671875" style="66" customWidth="1"/>
    <col min="4108" max="4108" width="10.5546875" style="66" customWidth="1"/>
    <col min="4109" max="4113" width="8" style="66" customWidth="1"/>
    <col min="4114" max="4353" width="9.109375" style="66" hidden="1"/>
    <col min="4354" max="4354" width="6.88671875" style="66" customWidth="1"/>
    <col min="4355" max="4355" width="23.33203125" style="66" customWidth="1"/>
    <col min="4356" max="4356" width="42.88671875" style="66" customWidth="1"/>
    <col min="4357" max="4357" width="14" style="66" customWidth="1"/>
    <col min="4358" max="4358" width="14.109375" style="66" customWidth="1"/>
    <col min="4359" max="4359" width="13" style="66" customWidth="1"/>
    <col min="4360" max="4360" width="14" style="66" customWidth="1"/>
    <col min="4361" max="4361" width="15" style="66" customWidth="1"/>
    <col min="4362" max="4362" width="15.21875" style="66" customWidth="1"/>
    <col min="4363" max="4363" width="1.88671875" style="66" customWidth="1"/>
    <col min="4364" max="4364" width="10.5546875" style="66" customWidth="1"/>
    <col min="4365" max="4369" width="8" style="66" customWidth="1"/>
    <col min="4370" max="4609" width="9.109375" style="66" hidden="1"/>
    <col min="4610" max="4610" width="6.88671875" style="66" customWidth="1"/>
    <col min="4611" max="4611" width="23.33203125" style="66" customWidth="1"/>
    <col min="4612" max="4612" width="42.88671875" style="66" customWidth="1"/>
    <col min="4613" max="4613" width="14" style="66" customWidth="1"/>
    <col min="4614" max="4614" width="14.109375" style="66" customWidth="1"/>
    <col min="4615" max="4615" width="13" style="66" customWidth="1"/>
    <col min="4616" max="4616" width="14" style="66" customWidth="1"/>
    <col min="4617" max="4617" width="15" style="66" customWidth="1"/>
    <col min="4618" max="4618" width="15.21875" style="66" customWidth="1"/>
    <col min="4619" max="4619" width="1.88671875" style="66" customWidth="1"/>
    <col min="4620" max="4620" width="10.5546875" style="66" customWidth="1"/>
    <col min="4621" max="4625" width="8" style="66" customWidth="1"/>
    <col min="4626" max="4865" width="9.109375" style="66" hidden="1"/>
    <col min="4866" max="4866" width="6.88671875" style="66" customWidth="1"/>
    <col min="4867" max="4867" width="23.33203125" style="66" customWidth="1"/>
    <col min="4868" max="4868" width="42.88671875" style="66" customWidth="1"/>
    <col min="4869" max="4869" width="14" style="66" customWidth="1"/>
    <col min="4870" max="4870" width="14.109375" style="66" customWidth="1"/>
    <col min="4871" max="4871" width="13" style="66" customWidth="1"/>
    <col min="4872" max="4872" width="14" style="66" customWidth="1"/>
    <col min="4873" max="4873" width="15" style="66" customWidth="1"/>
    <col min="4874" max="4874" width="15.21875" style="66" customWidth="1"/>
    <col min="4875" max="4875" width="1.88671875" style="66" customWidth="1"/>
    <col min="4876" max="4876" width="10.5546875" style="66" customWidth="1"/>
    <col min="4877" max="4881" width="8" style="66" customWidth="1"/>
    <col min="4882" max="5121" width="9.109375" style="66" hidden="1"/>
    <col min="5122" max="5122" width="6.88671875" style="66" customWidth="1"/>
    <col min="5123" max="5123" width="23.33203125" style="66" customWidth="1"/>
    <col min="5124" max="5124" width="42.88671875" style="66" customWidth="1"/>
    <col min="5125" max="5125" width="14" style="66" customWidth="1"/>
    <col min="5126" max="5126" width="14.109375" style="66" customWidth="1"/>
    <col min="5127" max="5127" width="13" style="66" customWidth="1"/>
    <col min="5128" max="5128" width="14" style="66" customWidth="1"/>
    <col min="5129" max="5129" width="15" style="66" customWidth="1"/>
    <col min="5130" max="5130" width="15.21875" style="66" customWidth="1"/>
    <col min="5131" max="5131" width="1.88671875" style="66" customWidth="1"/>
    <col min="5132" max="5132" width="10.5546875" style="66" customWidth="1"/>
    <col min="5133" max="5137" width="8" style="66" customWidth="1"/>
    <col min="5138" max="5377" width="9.109375" style="66" hidden="1"/>
    <col min="5378" max="5378" width="6.88671875" style="66" customWidth="1"/>
    <col min="5379" max="5379" width="23.33203125" style="66" customWidth="1"/>
    <col min="5380" max="5380" width="42.88671875" style="66" customWidth="1"/>
    <col min="5381" max="5381" width="14" style="66" customWidth="1"/>
    <col min="5382" max="5382" width="14.109375" style="66" customWidth="1"/>
    <col min="5383" max="5383" width="13" style="66" customWidth="1"/>
    <col min="5384" max="5384" width="14" style="66" customWidth="1"/>
    <col min="5385" max="5385" width="15" style="66" customWidth="1"/>
    <col min="5386" max="5386" width="15.21875" style="66" customWidth="1"/>
    <col min="5387" max="5387" width="1.88671875" style="66" customWidth="1"/>
    <col min="5388" max="5388" width="10.5546875" style="66" customWidth="1"/>
    <col min="5389" max="5393" width="8" style="66" customWidth="1"/>
    <col min="5394" max="5633" width="9.109375" style="66" hidden="1"/>
    <col min="5634" max="5634" width="6.88671875" style="66" customWidth="1"/>
    <col min="5635" max="5635" width="23.33203125" style="66" customWidth="1"/>
    <col min="5636" max="5636" width="42.88671875" style="66" customWidth="1"/>
    <col min="5637" max="5637" width="14" style="66" customWidth="1"/>
    <col min="5638" max="5638" width="14.109375" style="66" customWidth="1"/>
    <col min="5639" max="5639" width="13" style="66" customWidth="1"/>
    <col min="5640" max="5640" width="14" style="66" customWidth="1"/>
    <col min="5641" max="5641" width="15" style="66" customWidth="1"/>
    <col min="5642" max="5642" width="15.21875" style="66" customWidth="1"/>
    <col min="5643" max="5643" width="1.88671875" style="66" customWidth="1"/>
    <col min="5644" max="5644" width="10.5546875" style="66" customWidth="1"/>
    <col min="5645" max="5649" width="8" style="66" customWidth="1"/>
    <col min="5650" max="5889" width="9.109375" style="66" hidden="1"/>
    <col min="5890" max="5890" width="6.88671875" style="66" customWidth="1"/>
    <col min="5891" max="5891" width="23.33203125" style="66" customWidth="1"/>
    <col min="5892" max="5892" width="42.88671875" style="66" customWidth="1"/>
    <col min="5893" max="5893" width="14" style="66" customWidth="1"/>
    <col min="5894" max="5894" width="14.109375" style="66" customWidth="1"/>
    <col min="5895" max="5895" width="13" style="66" customWidth="1"/>
    <col min="5896" max="5896" width="14" style="66" customWidth="1"/>
    <col min="5897" max="5897" width="15" style="66" customWidth="1"/>
    <col min="5898" max="5898" width="15.21875" style="66" customWidth="1"/>
    <col min="5899" max="5899" width="1.88671875" style="66" customWidth="1"/>
    <col min="5900" max="5900" width="10.5546875" style="66" customWidth="1"/>
    <col min="5901" max="5905" width="8" style="66" customWidth="1"/>
    <col min="5906" max="6145" width="9.109375" style="66" hidden="1"/>
    <col min="6146" max="6146" width="6.88671875" style="66" customWidth="1"/>
    <col min="6147" max="6147" width="23.33203125" style="66" customWidth="1"/>
    <col min="6148" max="6148" width="42.88671875" style="66" customWidth="1"/>
    <col min="6149" max="6149" width="14" style="66" customWidth="1"/>
    <col min="6150" max="6150" width="14.109375" style="66" customWidth="1"/>
    <col min="6151" max="6151" width="13" style="66" customWidth="1"/>
    <col min="6152" max="6152" width="14" style="66" customWidth="1"/>
    <col min="6153" max="6153" width="15" style="66" customWidth="1"/>
    <col min="6154" max="6154" width="15.21875" style="66" customWidth="1"/>
    <col min="6155" max="6155" width="1.88671875" style="66" customWidth="1"/>
    <col min="6156" max="6156" width="10.5546875" style="66" customWidth="1"/>
    <col min="6157" max="6161" width="8" style="66" customWidth="1"/>
    <col min="6162" max="6401" width="9.109375" style="66" hidden="1"/>
    <col min="6402" max="6402" width="6.88671875" style="66" customWidth="1"/>
    <col min="6403" max="6403" width="23.33203125" style="66" customWidth="1"/>
    <col min="6404" max="6404" width="42.88671875" style="66" customWidth="1"/>
    <col min="6405" max="6405" width="14" style="66" customWidth="1"/>
    <col min="6406" max="6406" width="14.109375" style="66" customWidth="1"/>
    <col min="6407" max="6407" width="13" style="66" customWidth="1"/>
    <col min="6408" max="6408" width="14" style="66" customWidth="1"/>
    <col min="6409" max="6409" width="15" style="66" customWidth="1"/>
    <col min="6410" max="6410" width="15.21875" style="66" customWidth="1"/>
    <col min="6411" max="6411" width="1.88671875" style="66" customWidth="1"/>
    <col min="6412" max="6412" width="10.5546875" style="66" customWidth="1"/>
    <col min="6413" max="6417" width="8" style="66" customWidth="1"/>
    <col min="6418" max="6657" width="9.109375" style="66" hidden="1"/>
    <col min="6658" max="6658" width="6.88671875" style="66" customWidth="1"/>
    <col min="6659" max="6659" width="23.33203125" style="66" customWidth="1"/>
    <col min="6660" max="6660" width="42.88671875" style="66" customWidth="1"/>
    <col min="6661" max="6661" width="14" style="66" customWidth="1"/>
    <col min="6662" max="6662" width="14.109375" style="66" customWidth="1"/>
    <col min="6663" max="6663" width="13" style="66" customWidth="1"/>
    <col min="6664" max="6664" width="14" style="66" customWidth="1"/>
    <col min="6665" max="6665" width="15" style="66" customWidth="1"/>
    <col min="6666" max="6666" width="15.21875" style="66" customWidth="1"/>
    <col min="6667" max="6667" width="1.88671875" style="66" customWidth="1"/>
    <col min="6668" max="6668" width="10.5546875" style="66" customWidth="1"/>
    <col min="6669" max="6673" width="8" style="66" customWidth="1"/>
    <col min="6674" max="6913" width="9.109375" style="66" hidden="1"/>
    <col min="6914" max="6914" width="6.88671875" style="66" customWidth="1"/>
    <col min="6915" max="6915" width="23.33203125" style="66" customWidth="1"/>
    <col min="6916" max="6916" width="42.88671875" style="66" customWidth="1"/>
    <col min="6917" max="6917" width="14" style="66" customWidth="1"/>
    <col min="6918" max="6918" width="14.109375" style="66" customWidth="1"/>
    <col min="6919" max="6919" width="13" style="66" customWidth="1"/>
    <col min="6920" max="6920" width="14" style="66" customWidth="1"/>
    <col min="6921" max="6921" width="15" style="66" customWidth="1"/>
    <col min="6922" max="6922" width="15.21875" style="66" customWidth="1"/>
    <col min="6923" max="6923" width="1.88671875" style="66" customWidth="1"/>
    <col min="6924" max="6924" width="10.5546875" style="66" customWidth="1"/>
    <col min="6925" max="6929" width="8" style="66" customWidth="1"/>
    <col min="6930" max="7169" width="9.109375" style="66" hidden="1"/>
    <col min="7170" max="7170" width="6.88671875" style="66" customWidth="1"/>
    <col min="7171" max="7171" width="23.33203125" style="66" customWidth="1"/>
    <col min="7172" max="7172" width="42.88671875" style="66" customWidth="1"/>
    <col min="7173" max="7173" width="14" style="66" customWidth="1"/>
    <col min="7174" max="7174" width="14.109375" style="66" customWidth="1"/>
    <col min="7175" max="7175" width="13" style="66" customWidth="1"/>
    <col min="7176" max="7176" width="14" style="66" customWidth="1"/>
    <col min="7177" max="7177" width="15" style="66" customWidth="1"/>
    <col min="7178" max="7178" width="15.21875" style="66" customWidth="1"/>
    <col min="7179" max="7179" width="1.88671875" style="66" customWidth="1"/>
    <col min="7180" max="7180" width="10.5546875" style="66" customWidth="1"/>
    <col min="7181" max="7185" width="8" style="66" customWidth="1"/>
    <col min="7186" max="7425" width="9.109375" style="66" hidden="1"/>
    <col min="7426" max="7426" width="6.88671875" style="66" customWidth="1"/>
    <col min="7427" max="7427" width="23.33203125" style="66" customWidth="1"/>
    <col min="7428" max="7428" width="42.88671875" style="66" customWidth="1"/>
    <col min="7429" max="7429" width="14" style="66" customWidth="1"/>
    <col min="7430" max="7430" width="14.109375" style="66" customWidth="1"/>
    <col min="7431" max="7431" width="13" style="66" customWidth="1"/>
    <col min="7432" max="7432" width="14" style="66" customWidth="1"/>
    <col min="7433" max="7433" width="15" style="66" customWidth="1"/>
    <col min="7434" max="7434" width="15.21875" style="66" customWidth="1"/>
    <col min="7435" max="7435" width="1.88671875" style="66" customWidth="1"/>
    <col min="7436" max="7436" width="10.5546875" style="66" customWidth="1"/>
    <col min="7437" max="7441" width="8" style="66" customWidth="1"/>
    <col min="7442" max="7681" width="9.109375" style="66" hidden="1"/>
    <col min="7682" max="7682" width="6.88671875" style="66" customWidth="1"/>
    <col min="7683" max="7683" width="23.33203125" style="66" customWidth="1"/>
    <col min="7684" max="7684" width="42.88671875" style="66" customWidth="1"/>
    <col min="7685" max="7685" width="14" style="66" customWidth="1"/>
    <col min="7686" max="7686" width="14.109375" style="66" customWidth="1"/>
    <col min="7687" max="7687" width="13" style="66" customWidth="1"/>
    <col min="7688" max="7688" width="14" style="66" customWidth="1"/>
    <col min="7689" max="7689" width="15" style="66" customWidth="1"/>
    <col min="7690" max="7690" width="15.21875" style="66" customWidth="1"/>
    <col min="7691" max="7691" width="1.88671875" style="66" customWidth="1"/>
    <col min="7692" max="7692" width="10.5546875" style="66" customWidth="1"/>
    <col min="7693" max="7697" width="8" style="66" customWidth="1"/>
    <col min="7698" max="7937" width="9.109375" style="66" hidden="1"/>
    <col min="7938" max="7938" width="6.88671875" style="66" customWidth="1"/>
    <col min="7939" max="7939" width="23.33203125" style="66" customWidth="1"/>
    <col min="7940" max="7940" width="42.88671875" style="66" customWidth="1"/>
    <col min="7941" max="7941" width="14" style="66" customWidth="1"/>
    <col min="7942" max="7942" width="14.109375" style="66" customWidth="1"/>
    <col min="7943" max="7943" width="13" style="66" customWidth="1"/>
    <col min="7944" max="7944" width="14" style="66" customWidth="1"/>
    <col min="7945" max="7945" width="15" style="66" customWidth="1"/>
    <col min="7946" max="7946" width="15.21875" style="66" customWidth="1"/>
    <col min="7947" max="7947" width="1.88671875" style="66" customWidth="1"/>
    <col min="7948" max="7948" width="10.5546875" style="66" customWidth="1"/>
    <col min="7949" max="7953" width="8" style="66" customWidth="1"/>
    <col min="7954" max="8193" width="9.109375" style="66" hidden="1"/>
    <col min="8194" max="8194" width="6.88671875" style="66" customWidth="1"/>
    <col min="8195" max="8195" width="23.33203125" style="66" customWidth="1"/>
    <col min="8196" max="8196" width="42.88671875" style="66" customWidth="1"/>
    <col min="8197" max="8197" width="14" style="66" customWidth="1"/>
    <col min="8198" max="8198" width="14.109375" style="66" customWidth="1"/>
    <col min="8199" max="8199" width="13" style="66" customWidth="1"/>
    <col min="8200" max="8200" width="14" style="66" customWidth="1"/>
    <col min="8201" max="8201" width="15" style="66" customWidth="1"/>
    <col min="8202" max="8202" width="15.21875" style="66" customWidth="1"/>
    <col min="8203" max="8203" width="1.88671875" style="66" customWidth="1"/>
    <col min="8204" max="8204" width="10.5546875" style="66" customWidth="1"/>
    <col min="8205" max="8209" width="8" style="66" customWidth="1"/>
    <col min="8210" max="8449" width="9.109375" style="66" hidden="1"/>
    <col min="8450" max="8450" width="6.88671875" style="66" customWidth="1"/>
    <col min="8451" max="8451" width="23.33203125" style="66" customWidth="1"/>
    <col min="8452" max="8452" width="42.88671875" style="66" customWidth="1"/>
    <col min="8453" max="8453" width="14" style="66" customWidth="1"/>
    <col min="8454" max="8454" width="14.109375" style="66" customWidth="1"/>
    <col min="8455" max="8455" width="13" style="66" customWidth="1"/>
    <col min="8456" max="8456" width="14" style="66" customWidth="1"/>
    <col min="8457" max="8457" width="15" style="66" customWidth="1"/>
    <col min="8458" max="8458" width="15.21875" style="66" customWidth="1"/>
    <col min="8459" max="8459" width="1.88671875" style="66" customWidth="1"/>
    <col min="8460" max="8460" width="10.5546875" style="66" customWidth="1"/>
    <col min="8461" max="8465" width="8" style="66" customWidth="1"/>
    <col min="8466" max="8705" width="9.109375" style="66" hidden="1"/>
    <col min="8706" max="8706" width="6.88671875" style="66" customWidth="1"/>
    <col min="8707" max="8707" width="23.33203125" style="66" customWidth="1"/>
    <col min="8708" max="8708" width="42.88671875" style="66" customWidth="1"/>
    <col min="8709" max="8709" width="14" style="66" customWidth="1"/>
    <col min="8710" max="8710" width="14.109375" style="66" customWidth="1"/>
    <col min="8711" max="8711" width="13" style="66" customWidth="1"/>
    <col min="8712" max="8712" width="14" style="66" customWidth="1"/>
    <col min="8713" max="8713" width="15" style="66" customWidth="1"/>
    <col min="8714" max="8714" width="15.21875" style="66" customWidth="1"/>
    <col min="8715" max="8715" width="1.88671875" style="66" customWidth="1"/>
    <col min="8716" max="8716" width="10.5546875" style="66" customWidth="1"/>
    <col min="8717" max="8721" width="8" style="66" customWidth="1"/>
    <col min="8722" max="8961" width="9.109375" style="66" hidden="1"/>
    <col min="8962" max="8962" width="6.88671875" style="66" customWidth="1"/>
    <col min="8963" max="8963" width="23.33203125" style="66" customWidth="1"/>
    <col min="8964" max="8964" width="42.88671875" style="66" customWidth="1"/>
    <col min="8965" max="8965" width="14" style="66" customWidth="1"/>
    <col min="8966" max="8966" width="14.109375" style="66" customWidth="1"/>
    <col min="8967" max="8967" width="13" style="66" customWidth="1"/>
    <col min="8968" max="8968" width="14" style="66" customWidth="1"/>
    <col min="8969" max="8969" width="15" style="66" customWidth="1"/>
    <col min="8970" max="8970" width="15.21875" style="66" customWidth="1"/>
    <col min="8971" max="8971" width="1.88671875" style="66" customWidth="1"/>
    <col min="8972" max="8972" width="10.5546875" style="66" customWidth="1"/>
    <col min="8973" max="8977" width="8" style="66" customWidth="1"/>
    <col min="8978" max="9217" width="9.109375" style="66" hidden="1"/>
    <col min="9218" max="9218" width="6.88671875" style="66" customWidth="1"/>
    <col min="9219" max="9219" width="23.33203125" style="66" customWidth="1"/>
    <col min="9220" max="9220" width="42.88671875" style="66" customWidth="1"/>
    <col min="9221" max="9221" width="14" style="66" customWidth="1"/>
    <col min="9222" max="9222" width="14.109375" style="66" customWidth="1"/>
    <col min="9223" max="9223" width="13" style="66" customWidth="1"/>
    <col min="9224" max="9224" width="14" style="66" customWidth="1"/>
    <col min="9225" max="9225" width="15" style="66" customWidth="1"/>
    <col min="9226" max="9226" width="15.21875" style="66" customWidth="1"/>
    <col min="9227" max="9227" width="1.88671875" style="66" customWidth="1"/>
    <col min="9228" max="9228" width="10.5546875" style="66" customWidth="1"/>
    <col min="9229" max="9233" width="8" style="66" customWidth="1"/>
    <col min="9234" max="9473" width="9.109375" style="66" hidden="1"/>
    <col min="9474" max="9474" width="6.88671875" style="66" customWidth="1"/>
    <col min="9475" max="9475" width="23.33203125" style="66" customWidth="1"/>
    <col min="9476" max="9476" width="42.88671875" style="66" customWidth="1"/>
    <col min="9477" max="9477" width="14" style="66" customWidth="1"/>
    <col min="9478" max="9478" width="14.109375" style="66" customWidth="1"/>
    <col min="9479" max="9479" width="13" style="66" customWidth="1"/>
    <col min="9480" max="9480" width="14" style="66" customWidth="1"/>
    <col min="9481" max="9481" width="15" style="66" customWidth="1"/>
    <col min="9482" max="9482" width="15.21875" style="66" customWidth="1"/>
    <col min="9483" max="9483" width="1.88671875" style="66" customWidth="1"/>
    <col min="9484" max="9484" width="10.5546875" style="66" customWidth="1"/>
    <col min="9485" max="9489" width="8" style="66" customWidth="1"/>
    <col min="9490" max="9729" width="9.109375" style="66" hidden="1"/>
    <col min="9730" max="9730" width="6.88671875" style="66" customWidth="1"/>
    <col min="9731" max="9731" width="23.33203125" style="66" customWidth="1"/>
    <col min="9732" max="9732" width="42.88671875" style="66" customWidth="1"/>
    <col min="9733" max="9733" width="14" style="66" customWidth="1"/>
    <col min="9734" max="9734" width="14.109375" style="66" customWidth="1"/>
    <col min="9735" max="9735" width="13" style="66" customWidth="1"/>
    <col min="9736" max="9736" width="14" style="66" customWidth="1"/>
    <col min="9737" max="9737" width="15" style="66" customWidth="1"/>
    <col min="9738" max="9738" width="15.21875" style="66" customWidth="1"/>
    <col min="9739" max="9739" width="1.88671875" style="66" customWidth="1"/>
    <col min="9740" max="9740" width="10.5546875" style="66" customWidth="1"/>
    <col min="9741" max="9745" width="8" style="66" customWidth="1"/>
    <col min="9746" max="9985" width="9.109375" style="66" hidden="1"/>
    <col min="9986" max="9986" width="6.88671875" style="66" customWidth="1"/>
    <col min="9987" max="9987" width="23.33203125" style="66" customWidth="1"/>
    <col min="9988" max="9988" width="42.88671875" style="66" customWidth="1"/>
    <col min="9989" max="9989" width="14" style="66" customWidth="1"/>
    <col min="9990" max="9990" width="14.109375" style="66" customWidth="1"/>
    <col min="9991" max="9991" width="13" style="66" customWidth="1"/>
    <col min="9992" max="9992" width="14" style="66" customWidth="1"/>
    <col min="9993" max="9993" width="15" style="66" customWidth="1"/>
    <col min="9994" max="9994" width="15.21875" style="66" customWidth="1"/>
    <col min="9995" max="9995" width="1.88671875" style="66" customWidth="1"/>
    <col min="9996" max="9996" width="10.5546875" style="66" customWidth="1"/>
    <col min="9997" max="10001" width="8" style="66" customWidth="1"/>
    <col min="10002" max="10241" width="9.109375" style="66" hidden="1"/>
    <col min="10242" max="10242" width="6.88671875" style="66" customWidth="1"/>
    <col min="10243" max="10243" width="23.33203125" style="66" customWidth="1"/>
    <col min="10244" max="10244" width="42.88671875" style="66" customWidth="1"/>
    <col min="10245" max="10245" width="14" style="66" customWidth="1"/>
    <col min="10246" max="10246" width="14.109375" style="66" customWidth="1"/>
    <col min="10247" max="10247" width="13" style="66" customWidth="1"/>
    <col min="10248" max="10248" width="14" style="66" customWidth="1"/>
    <col min="10249" max="10249" width="15" style="66" customWidth="1"/>
    <col min="10250" max="10250" width="15.21875" style="66" customWidth="1"/>
    <col min="10251" max="10251" width="1.88671875" style="66" customWidth="1"/>
    <col min="10252" max="10252" width="10.5546875" style="66" customWidth="1"/>
    <col min="10253" max="10257" width="8" style="66" customWidth="1"/>
    <col min="10258" max="10497" width="9.109375" style="66" hidden="1"/>
    <col min="10498" max="10498" width="6.88671875" style="66" customWidth="1"/>
    <col min="10499" max="10499" width="23.33203125" style="66" customWidth="1"/>
    <col min="10500" max="10500" width="42.88671875" style="66" customWidth="1"/>
    <col min="10501" max="10501" width="14" style="66" customWidth="1"/>
    <col min="10502" max="10502" width="14.109375" style="66" customWidth="1"/>
    <col min="10503" max="10503" width="13" style="66" customWidth="1"/>
    <col min="10504" max="10504" width="14" style="66" customWidth="1"/>
    <col min="10505" max="10505" width="15" style="66" customWidth="1"/>
    <col min="10506" max="10506" width="15.21875" style="66" customWidth="1"/>
    <col min="10507" max="10507" width="1.88671875" style="66" customWidth="1"/>
    <col min="10508" max="10508" width="10.5546875" style="66" customWidth="1"/>
    <col min="10509" max="10513" width="8" style="66" customWidth="1"/>
    <col min="10514" max="10753" width="9.109375" style="66" hidden="1"/>
    <col min="10754" max="10754" width="6.88671875" style="66" customWidth="1"/>
    <col min="10755" max="10755" width="23.33203125" style="66" customWidth="1"/>
    <col min="10756" max="10756" width="42.88671875" style="66" customWidth="1"/>
    <col min="10757" max="10757" width="14" style="66" customWidth="1"/>
    <col min="10758" max="10758" width="14.109375" style="66" customWidth="1"/>
    <col min="10759" max="10759" width="13" style="66" customWidth="1"/>
    <col min="10760" max="10760" width="14" style="66" customWidth="1"/>
    <col min="10761" max="10761" width="15" style="66" customWidth="1"/>
    <col min="10762" max="10762" width="15.21875" style="66" customWidth="1"/>
    <col min="10763" max="10763" width="1.88671875" style="66" customWidth="1"/>
    <col min="10764" max="10764" width="10.5546875" style="66" customWidth="1"/>
    <col min="10765" max="10769" width="8" style="66" customWidth="1"/>
    <col min="10770" max="11009" width="9.109375" style="66" hidden="1"/>
    <col min="11010" max="11010" width="6.88671875" style="66" customWidth="1"/>
    <col min="11011" max="11011" width="23.33203125" style="66" customWidth="1"/>
    <col min="11012" max="11012" width="42.88671875" style="66" customWidth="1"/>
    <col min="11013" max="11013" width="14" style="66" customWidth="1"/>
    <col min="11014" max="11014" width="14.109375" style="66" customWidth="1"/>
    <col min="11015" max="11015" width="13" style="66" customWidth="1"/>
    <col min="11016" max="11016" width="14" style="66" customWidth="1"/>
    <col min="11017" max="11017" width="15" style="66" customWidth="1"/>
    <col min="11018" max="11018" width="15.21875" style="66" customWidth="1"/>
    <col min="11019" max="11019" width="1.88671875" style="66" customWidth="1"/>
    <col min="11020" max="11020" width="10.5546875" style="66" customWidth="1"/>
    <col min="11021" max="11025" width="8" style="66" customWidth="1"/>
    <col min="11026" max="11265" width="9.109375" style="66" hidden="1"/>
    <col min="11266" max="11266" width="6.88671875" style="66" customWidth="1"/>
    <col min="11267" max="11267" width="23.33203125" style="66" customWidth="1"/>
    <col min="11268" max="11268" width="42.88671875" style="66" customWidth="1"/>
    <col min="11269" max="11269" width="14" style="66" customWidth="1"/>
    <col min="11270" max="11270" width="14.109375" style="66" customWidth="1"/>
    <col min="11271" max="11271" width="13" style="66" customWidth="1"/>
    <col min="11272" max="11272" width="14" style="66" customWidth="1"/>
    <col min="11273" max="11273" width="15" style="66" customWidth="1"/>
    <col min="11274" max="11274" width="15.21875" style="66" customWidth="1"/>
    <col min="11275" max="11275" width="1.88671875" style="66" customWidth="1"/>
    <col min="11276" max="11276" width="10.5546875" style="66" customWidth="1"/>
    <col min="11277" max="11281" width="8" style="66" customWidth="1"/>
    <col min="11282" max="11521" width="9.109375" style="66" hidden="1"/>
    <col min="11522" max="11522" width="6.88671875" style="66" customWidth="1"/>
    <col min="11523" max="11523" width="23.33203125" style="66" customWidth="1"/>
    <col min="11524" max="11524" width="42.88671875" style="66" customWidth="1"/>
    <col min="11525" max="11525" width="14" style="66" customWidth="1"/>
    <col min="11526" max="11526" width="14.109375" style="66" customWidth="1"/>
    <col min="11527" max="11527" width="13" style="66" customWidth="1"/>
    <col min="11528" max="11528" width="14" style="66" customWidth="1"/>
    <col min="11529" max="11529" width="15" style="66" customWidth="1"/>
    <col min="11530" max="11530" width="15.21875" style="66" customWidth="1"/>
    <col min="11531" max="11531" width="1.88671875" style="66" customWidth="1"/>
    <col min="11532" max="11532" width="10.5546875" style="66" customWidth="1"/>
    <col min="11533" max="11537" width="8" style="66" customWidth="1"/>
    <col min="11538" max="11777" width="9.109375" style="66" hidden="1"/>
    <col min="11778" max="11778" width="6.88671875" style="66" customWidth="1"/>
    <col min="11779" max="11779" width="23.33203125" style="66" customWidth="1"/>
    <col min="11780" max="11780" width="42.88671875" style="66" customWidth="1"/>
    <col min="11781" max="11781" width="14" style="66" customWidth="1"/>
    <col min="11782" max="11782" width="14.109375" style="66" customWidth="1"/>
    <col min="11783" max="11783" width="13" style="66" customWidth="1"/>
    <col min="11784" max="11784" width="14" style="66" customWidth="1"/>
    <col min="11785" max="11785" width="15" style="66" customWidth="1"/>
    <col min="11786" max="11786" width="15.21875" style="66" customWidth="1"/>
    <col min="11787" max="11787" width="1.88671875" style="66" customWidth="1"/>
    <col min="11788" max="11788" width="10.5546875" style="66" customWidth="1"/>
    <col min="11789" max="11793" width="8" style="66" customWidth="1"/>
    <col min="11794" max="12033" width="9.109375" style="66" hidden="1"/>
    <col min="12034" max="12034" width="6.88671875" style="66" customWidth="1"/>
    <col min="12035" max="12035" width="23.33203125" style="66" customWidth="1"/>
    <col min="12036" max="12036" width="42.88671875" style="66" customWidth="1"/>
    <col min="12037" max="12037" width="14" style="66" customWidth="1"/>
    <col min="12038" max="12038" width="14.109375" style="66" customWidth="1"/>
    <col min="12039" max="12039" width="13" style="66" customWidth="1"/>
    <col min="12040" max="12040" width="14" style="66" customWidth="1"/>
    <col min="12041" max="12041" width="15" style="66" customWidth="1"/>
    <col min="12042" max="12042" width="15.21875" style="66" customWidth="1"/>
    <col min="12043" max="12043" width="1.88671875" style="66" customWidth="1"/>
    <col min="12044" max="12044" width="10.5546875" style="66" customWidth="1"/>
    <col min="12045" max="12049" width="8" style="66" customWidth="1"/>
    <col min="12050" max="12289" width="9.109375" style="66" hidden="1"/>
    <col min="12290" max="12290" width="6.88671875" style="66" customWidth="1"/>
    <col min="12291" max="12291" width="23.33203125" style="66" customWidth="1"/>
    <col min="12292" max="12292" width="42.88671875" style="66" customWidth="1"/>
    <col min="12293" max="12293" width="14" style="66" customWidth="1"/>
    <col min="12294" max="12294" width="14.109375" style="66" customWidth="1"/>
    <col min="12295" max="12295" width="13" style="66" customWidth="1"/>
    <col min="12296" max="12296" width="14" style="66" customWidth="1"/>
    <col min="12297" max="12297" width="15" style="66" customWidth="1"/>
    <col min="12298" max="12298" width="15.21875" style="66" customWidth="1"/>
    <col min="12299" max="12299" width="1.88671875" style="66" customWidth="1"/>
    <col min="12300" max="12300" width="10.5546875" style="66" customWidth="1"/>
    <col min="12301" max="12305" width="8" style="66" customWidth="1"/>
    <col min="12306" max="12545" width="9.109375" style="66" hidden="1"/>
    <col min="12546" max="12546" width="6.88671875" style="66" customWidth="1"/>
    <col min="12547" max="12547" width="23.33203125" style="66" customWidth="1"/>
    <col min="12548" max="12548" width="42.88671875" style="66" customWidth="1"/>
    <col min="12549" max="12549" width="14" style="66" customWidth="1"/>
    <col min="12550" max="12550" width="14.109375" style="66" customWidth="1"/>
    <col min="12551" max="12551" width="13" style="66" customWidth="1"/>
    <col min="12552" max="12552" width="14" style="66" customWidth="1"/>
    <col min="12553" max="12553" width="15" style="66" customWidth="1"/>
    <col min="12554" max="12554" width="15.21875" style="66" customWidth="1"/>
    <col min="12555" max="12555" width="1.88671875" style="66" customWidth="1"/>
    <col min="12556" max="12556" width="10.5546875" style="66" customWidth="1"/>
    <col min="12557" max="12561" width="8" style="66" customWidth="1"/>
    <col min="12562" max="12801" width="9.109375" style="66" hidden="1"/>
    <col min="12802" max="12802" width="6.88671875" style="66" customWidth="1"/>
    <col min="12803" max="12803" width="23.33203125" style="66" customWidth="1"/>
    <col min="12804" max="12804" width="42.88671875" style="66" customWidth="1"/>
    <col min="12805" max="12805" width="14" style="66" customWidth="1"/>
    <col min="12806" max="12806" width="14.109375" style="66" customWidth="1"/>
    <col min="12807" max="12807" width="13" style="66" customWidth="1"/>
    <col min="12808" max="12808" width="14" style="66" customWidth="1"/>
    <col min="12809" max="12809" width="15" style="66" customWidth="1"/>
    <col min="12810" max="12810" width="15.21875" style="66" customWidth="1"/>
    <col min="12811" max="12811" width="1.88671875" style="66" customWidth="1"/>
    <col min="12812" max="12812" width="10.5546875" style="66" customWidth="1"/>
    <col min="12813" max="12817" width="8" style="66" customWidth="1"/>
    <col min="12818" max="13057" width="9.109375" style="66" hidden="1"/>
    <col min="13058" max="13058" width="6.88671875" style="66" customWidth="1"/>
    <col min="13059" max="13059" width="23.33203125" style="66" customWidth="1"/>
    <col min="13060" max="13060" width="42.88671875" style="66" customWidth="1"/>
    <col min="13061" max="13061" width="14" style="66" customWidth="1"/>
    <col min="13062" max="13062" width="14.109375" style="66" customWidth="1"/>
    <col min="13063" max="13063" width="13" style="66" customWidth="1"/>
    <col min="13064" max="13064" width="14" style="66" customWidth="1"/>
    <col min="13065" max="13065" width="15" style="66" customWidth="1"/>
    <col min="13066" max="13066" width="15.21875" style="66" customWidth="1"/>
    <col min="13067" max="13067" width="1.88671875" style="66" customWidth="1"/>
    <col min="13068" max="13068" width="10.5546875" style="66" customWidth="1"/>
    <col min="13069" max="13073" width="8" style="66" customWidth="1"/>
    <col min="13074" max="13313" width="9.109375" style="66" hidden="1"/>
    <col min="13314" max="13314" width="6.88671875" style="66" customWidth="1"/>
    <col min="13315" max="13315" width="23.33203125" style="66" customWidth="1"/>
    <col min="13316" max="13316" width="42.88671875" style="66" customWidth="1"/>
    <col min="13317" max="13317" width="14" style="66" customWidth="1"/>
    <col min="13318" max="13318" width="14.109375" style="66" customWidth="1"/>
    <col min="13319" max="13319" width="13" style="66" customWidth="1"/>
    <col min="13320" max="13320" width="14" style="66" customWidth="1"/>
    <col min="13321" max="13321" width="15" style="66" customWidth="1"/>
    <col min="13322" max="13322" width="15.21875" style="66" customWidth="1"/>
    <col min="13323" max="13323" width="1.88671875" style="66" customWidth="1"/>
    <col min="13324" max="13324" width="10.5546875" style="66" customWidth="1"/>
    <col min="13325" max="13329" width="8" style="66" customWidth="1"/>
    <col min="13330" max="13569" width="9.109375" style="66" hidden="1"/>
    <col min="13570" max="13570" width="6.88671875" style="66" customWidth="1"/>
    <col min="13571" max="13571" width="23.33203125" style="66" customWidth="1"/>
    <col min="13572" max="13572" width="42.88671875" style="66" customWidth="1"/>
    <col min="13573" max="13573" width="14" style="66" customWidth="1"/>
    <col min="13574" max="13574" width="14.109375" style="66" customWidth="1"/>
    <col min="13575" max="13575" width="13" style="66" customWidth="1"/>
    <col min="13576" max="13576" width="14" style="66" customWidth="1"/>
    <col min="13577" max="13577" width="15" style="66" customWidth="1"/>
    <col min="13578" max="13578" width="15.21875" style="66" customWidth="1"/>
    <col min="13579" max="13579" width="1.88671875" style="66" customWidth="1"/>
    <col min="13580" max="13580" width="10.5546875" style="66" customWidth="1"/>
    <col min="13581" max="13585" width="8" style="66" customWidth="1"/>
    <col min="13586" max="13825" width="9.109375" style="66" hidden="1"/>
    <col min="13826" max="13826" width="6.88671875" style="66" customWidth="1"/>
    <col min="13827" max="13827" width="23.33203125" style="66" customWidth="1"/>
    <col min="13828" max="13828" width="42.88671875" style="66" customWidth="1"/>
    <col min="13829" max="13829" width="14" style="66" customWidth="1"/>
    <col min="13830" max="13830" width="14.109375" style="66" customWidth="1"/>
    <col min="13831" max="13831" width="13" style="66" customWidth="1"/>
    <col min="13832" max="13832" width="14" style="66" customWidth="1"/>
    <col min="13833" max="13833" width="15" style="66" customWidth="1"/>
    <col min="13834" max="13834" width="15.21875" style="66" customWidth="1"/>
    <col min="13835" max="13835" width="1.88671875" style="66" customWidth="1"/>
    <col min="13836" max="13836" width="10.5546875" style="66" customWidth="1"/>
    <col min="13837" max="13841" width="8" style="66" customWidth="1"/>
    <col min="13842" max="14081" width="9.109375" style="66" hidden="1"/>
    <col min="14082" max="14082" width="6.88671875" style="66" customWidth="1"/>
    <col min="14083" max="14083" width="23.33203125" style="66" customWidth="1"/>
    <col min="14084" max="14084" width="42.88671875" style="66" customWidth="1"/>
    <col min="14085" max="14085" width="14" style="66" customWidth="1"/>
    <col min="14086" max="14086" width="14.109375" style="66" customWidth="1"/>
    <col min="14087" max="14087" width="13" style="66" customWidth="1"/>
    <col min="14088" max="14088" width="14" style="66" customWidth="1"/>
    <col min="14089" max="14089" width="15" style="66" customWidth="1"/>
    <col min="14090" max="14090" width="15.21875" style="66" customWidth="1"/>
    <col min="14091" max="14091" width="1.88671875" style="66" customWidth="1"/>
    <col min="14092" max="14092" width="10.5546875" style="66" customWidth="1"/>
    <col min="14093" max="14097" width="8" style="66" customWidth="1"/>
    <col min="14098" max="14337" width="9.109375" style="66" hidden="1"/>
    <col min="14338" max="14338" width="6.88671875" style="66" customWidth="1"/>
    <col min="14339" max="14339" width="23.33203125" style="66" customWidth="1"/>
    <col min="14340" max="14340" width="42.88671875" style="66" customWidth="1"/>
    <col min="14341" max="14341" width="14" style="66" customWidth="1"/>
    <col min="14342" max="14342" width="14.109375" style="66" customWidth="1"/>
    <col min="14343" max="14343" width="13" style="66" customWidth="1"/>
    <col min="14344" max="14344" width="14" style="66" customWidth="1"/>
    <col min="14345" max="14345" width="15" style="66" customWidth="1"/>
    <col min="14346" max="14346" width="15.21875" style="66" customWidth="1"/>
    <col min="14347" max="14347" width="1.88671875" style="66" customWidth="1"/>
    <col min="14348" max="14348" width="10.5546875" style="66" customWidth="1"/>
    <col min="14349" max="14353" width="8" style="66" customWidth="1"/>
    <col min="14354" max="14593" width="9.109375" style="66" hidden="1"/>
    <col min="14594" max="14594" width="6.88671875" style="66" customWidth="1"/>
    <col min="14595" max="14595" width="23.33203125" style="66" customWidth="1"/>
    <col min="14596" max="14596" width="42.88671875" style="66" customWidth="1"/>
    <col min="14597" max="14597" width="14" style="66" customWidth="1"/>
    <col min="14598" max="14598" width="14.109375" style="66" customWidth="1"/>
    <col min="14599" max="14599" width="13" style="66" customWidth="1"/>
    <col min="14600" max="14600" width="14" style="66" customWidth="1"/>
    <col min="14601" max="14601" width="15" style="66" customWidth="1"/>
    <col min="14602" max="14602" width="15.21875" style="66" customWidth="1"/>
    <col min="14603" max="14603" width="1.88671875" style="66" customWidth="1"/>
    <col min="14604" max="14604" width="10.5546875" style="66" customWidth="1"/>
    <col min="14605" max="14609" width="8" style="66" customWidth="1"/>
    <col min="14610" max="14849" width="9.109375" style="66" hidden="1"/>
    <col min="14850" max="14850" width="6.88671875" style="66" customWidth="1"/>
    <col min="14851" max="14851" width="23.33203125" style="66" customWidth="1"/>
    <col min="14852" max="14852" width="42.88671875" style="66" customWidth="1"/>
    <col min="14853" max="14853" width="14" style="66" customWidth="1"/>
    <col min="14854" max="14854" width="14.109375" style="66" customWidth="1"/>
    <col min="14855" max="14855" width="13" style="66" customWidth="1"/>
    <col min="14856" max="14856" width="14" style="66" customWidth="1"/>
    <col min="14857" max="14857" width="15" style="66" customWidth="1"/>
    <col min="14858" max="14858" width="15.21875" style="66" customWidth="1"/>
    <col min="14859" max="14859" width="1.88671875" style="66" customWidth="1"/>
    <col min="14860" max="14860" width="10.5546875" style="66" customWidth="1"/>
    <col min="14861" max="14865" width="8" style="66" customWidth="1"/>
    <col min="14866" max="15105" width="9.109375" style="66" hidden="1"/>
    <col min="15106" max="15106" width="6.88671875" style="66" customWidth="1"/>
    <col min="15107" max="15107" width="23.33203125" style="66" customWidth="1"/>
    <col min="15108" max="15108" width="42.88671875" style="66" customWidth="1"/>
    <col min="15109" max="15109" width="14" style="66" customWidth="1"/>
    <col min="15110" max="15110" width="14.109375" style="66" customWidth="1"/>
    <col min="15111" max="15111" width="13" style="66" customWidth="1"/>
    <col min="15112" max="15112" width="14" style="66" customWidth="1"/>
    <col min="15113" max="15113" width="15" style="66" customWidth="1"/>
    <col min="15114" max="15114" width="15.21875" style="66" customWidth="1"/>
    <col min="15115" max="15115" width="1.88671875" style="66" customWidth="1"/>
    <col min="15116" max="15116" width="10.5546875" style="66" customWidth="1"/>
    <col min="15117" max="15121" width="8" style="66" customWidth="1"/>
    <col min="15122" max="15361" width="9.109375" style="66" hidden="1"/>
    <col min="15362" max="15362" width="6.88671875" style="66" customWidth="1"/>
    <col min="15363" max="15363" width="23.33203125" style="66" customWidth="1"/>
    <col min="15364" max="15364" width="42.88671875" style="66" customWidth="1"/>
    <col min="15365" max="15365" width="14" style="66" customWidth="1"/>
    <col min="15366" max="15366" width="14.109375" style="66" customWidth="1"/>
    <col min="15367" max="15367" width="13" style="66" customWidth="1"/>
    <col min="15368" max="15368" width="14" style="66" customWidth="1"/>
    <col min="15369" max="15369" width="15" style="66" customWidth="1"/>
    <col min="15370" max="15370" width="15.21875" style="66" customWidth="1"/>
    <col min="15371" max="15371" width="1.88671875" style="66" customWidth="1"/>
    <col min="15372" max="15372" width="10.5546875" style="66" customWidth="1"/>
    <col min="15373" max="15377" width="8" style="66" customWidth="1"/>
    <col min="15378" max="15617" width="9.109375" style="66" hidden="1"/>
    <col min="15618" max="15618" width="6.88671875" style="66" customWidth="1"/>
    <col min="15619" max="15619" width="23.33203125" style="66" customWidth="1"/>
    <col min="15620" max="15620" width="42.88671875" style="66" customWidth="1"/>
    <col min="15621" max="15621" width="14" style="66" customWidth="1"/>
    <col min="15622" max="15622" width="14.109375" style="66" customWidth="1"/>
    <col min="15623" max="15623" width="13" style="66" customWidth="1"/>
    <col min="15624" max="15624" width="14" style="66" customWidth="1"/>
    <col min="15625" max="15625" width="15" style="66" customWidth="1"/>
    <col min="15626" max="15626" width="15.21875" style="66" customWidth="1"/>
    <col min="15627" max="15627" width="1.88671875" style="66" customWidth="1"/>
    <col min="15628" max="15628" width="10.5546875" style="66" customWidth="1"/>
    <col min="15629" max="15633" width="8" style="66" customWidth="1"/>
    <col min="15634" max="15873" width="9.109375" style="66" hidden="1"/>
    <col min="15874" max="15874" width="6.88671875" style="66" customWidth="1"/>
    <col min="15875" max="15875" width="23.33203125" style="66" customWidth="1"/>
    <col min="15876" max="15876" width="42.88671875" style="66" customWidth="1"/>
    <col min="15877" max="15877" width="14" style="66" customWidth="1"/>
    <col min="15878" max="15878" width="14.109375" style="66" customWidth="1"/>
    <col min="15879" max="15879" width="13" style="66" customWidth="1"/>
    <col min="15880" max="15880" width="14" style="66" customWidth="1"/>
    <col min="15881" max="15881" width="15" style="66" customWidth="1"/>
    <col min="15882" max="15882" width="15.21875" style="66" customWidth="1"/>
    <col min="15883" max="15883" width="1.88671875" style="66" customWidth="1"/>
    <col min="15884" max="15884" width="10.5546875" style="66" customWidth="1"/>
    <col min="15885" max="15889" width="8" style="66" customWidth="1"/>
    <col min="15890" max="16129" width="9.109375" style="66" hidden="1"/>
    <col min="16130" max="16130" width="6.88671875" style="66" customWidth="1"/>
    <col min="16131" max="16131" width="23.33203125" style="66" customWidth="1"/>
    <col min="16132" max="16132" width="42.88671875" style="66" customWidth="1"/>
    <col min="16133" max="16133" width="14" style="66" customWidth="1"/>
    <col min="16134" max="16134" width="14.109375" style="66" customWidth="1"/>
    <col min="16135" max="16135" width="13" style="66" customWidth="1"/>
    <col min="16136" max="16136" width="14" style="66" customWidth="1"/>
    <col min="16137" max="16137" width="15" style="66" customWidth="1"/>
    <col min="16138" max="16138" width="15.21875" style="66" customWidth="1"/>
    <col min="16139" max="16139" width="1.88671875" style="66" customWidth="1"/>
    <col min="16140" max="16140" width="10.5546875" style="66" customWidth="1"/>
    <col min="16141" max="16145" width="8" style="66" customWidth="1"/>
    <col min="16146" max="16384" width="9.109375" style="66" hidden="1"/>
  </cols>
  <sheetData>
    <row r="1" spans="1:246" s="53" customFormat="1" ht="21.6" customHeight="1">
      <c r="A1" s="642" t="s">
        <v>8</v>
      </c>
      <c r="B1" s="642"/>
      <c r="C1" s="642"/>
      <c r="D1" s="642"/>
      <c r="E1" s="642"/>
      <c r="F1" s="642"/>
      <c r="G1" s="642"/>
      <c r="H1" s="642"/>
    </row>
    <row r="2" spans="1:246" s="53" customFormat="1" ht="21.6" customHeight="1">
      <c r="A2" s="643" t="s">
        <v>146</v>
      </c>
      <c r="B2" s="643"/>
      <c r="C2" s="643"/>
      <c r="D2" s="643"/>
      <c r="E2" s="643"/>
      <c r="F2" s="643"/>
      <c r="G2" s="643"/>
      <c r="H2" s="643"/>
    </row>
    <row r="3" spans="1:246" s="53" customFormat="1" ht="20.399999999999999" customHeight="1">
      <c r="A3" s="53" t="s">
        <v>9</v>
      </c>
      <c r="E3" s="52"/>
      <c r="F3" s="52"/>
      <c r="G3" s="82">
        <v>0.3</v>
      </c>
      <c r="H3" s="52"/>
    </row>
    <row r="4" spans="1:246" s="53" customFormat="1" ht="36.6" customHeight="1">
      <c r="A4" s="54" t="s">
        <v>0</v>
      </c>
      <c r="B4" s="54" t="s">
        <v>2</v>
      </c>
      <c r="C4" s="54" t="s">
        <v>6</v>
      </c>
      <c r="D4" s="54" t="s">
        <v>10</v>
      </c>
      <c r="E4" s="56" t="s">
        <v>26</v>
      </c>
      <c r="F4" s="55" t="s">
        <v>3</v>
      </c>
      <c r="G4" s="56" t="s">
        <v>11</v>
      </c>
      <c r="H4" s="57" t="s">
        <v>4</v>
      </c>
    </row>
    <row r="5" spans="1:246" s="53" customFormat="1" ht="19.05" customHeight="1">
      <c r="A5" s="58">
        <v>1</v>
      </c>
      <c r="B5" s="644" t="s">
        <v>128</v>
      </c>
      <c r="C5" s="84" t="s">
        <v>21</v>
      </c>
      <c r="D5" s="651" t="s">
        <v>116</v>
      </c>
      <c r="E5" s="90">
        <f>COUNTIFS(Table13514520105[[#All],[Sales]],"จันทราภรณ์ สุภาพวนิช",Table13514520105[[#All],[รายการเบิก
คอมขาย]],"&gt;0")</f>
        <v>0</v>
      </c>
      <c r="F5" s="71">
        <f>SUMIF(Table13514520105[[#All],[Sales]],"คุณจันทราภรณ์ สุภาพวนิช",Table13514520105[[#All],[รายการเบิก
คอมขาย]])</f>
        <v>0</v>
      </c>
      <c r="G5" s="86">
        <f>F5*$G$3</f>
        <v>0</v>
      </c>
      <c r="H5" s="86">
        <f t="shared" ref="H5:H11" si="0">SUM(F5-G5)</f>
        <v>0</v>
      </c>
      <c r="I5" s="215"/>
      <c r="J5" s="87"/>
    </row>
    <row r="6" spans="1:246" s="53" customFormat="1" ht="19.05" customHeight="1">
      <c r="A6" s="58"/>
      <c r="B6" s="645"/>
      <c r="C6" s="84" t="s">
        <v>95</v>
      </c>
      <c r="D6" s="652"/>
      <c r="E6" s="90">
        <f>COUNTIFS(Table13514520105[[#All],[Sales]],"คุณจินตนา อ้อยหวาน",Table13514520105[[#All],[รายการเบิก
คอมขาย]],"&gt;0")</f>
        <v>0</v>
      </c>
      <c r="F6" s="71">
        <f>SUMIF(Table13514520105[[#All],[Sales]],"คุณจินตนา อ้อยหวาน",Table13514520105[[#All],[รายการเบิก
คอมขาย]])</f>
        <v>0</v>
      </c>
      <c r="G6" s="86">
        <f>F6*$G$3</f>
        <v>0</v>
      </c>
      <c r="H6" s="86">
        <f t="shared" si="0"/>
        <v>0</v>
      </c>
      <c r="I6" s="59"/>
      <c r="J6" s="88"/>
    </row>
    <row r="7" spans="1:246" s="53" customFormat="1" ht="19.05" customHeight="1">
      <c r="A7" s="58"/>
      <c r="B7" s="645"/>
      <c r="C7" s="84" t="s">
        <v>85</v>
      </c>
      <c r="D7" s="652"/>
      <c r="E7" s="90">
        <f>COUNTIFS(Table13514520105[[#All],[Sales]],"คุณพัชรพรรณ พึ่งพา",Table13514520105[[#All],[รายการเบิก
คอมขาย]],"&gt;0")</f>
        <v>1</v>
      </c>
      <c r="F7" s="72">
        <f>SUMIF(Table13514520105[[#All],[Sales]],"คุณพัชรพรรณ พึ่งพา",Table13514520105[[#All],[รายการเบิก
คอมขาย]])</f>
        <v>1599</v>
      </c>
      <c r="G7" s="434">
        <v>0</v>
      </c>
      <c r="H7" s="434">
        <f t="shared" ref="H7" si="1">SUM(F7-G7)</f>
        <v>1599</v>
      </c>
      <c r="I7" s="59"/>
      <c r="J7" s="88"/>
    </row>
    <row r="8" spans="1:246" s="53" customFormat="1" ht="19.05" customHeight="1">
      <c r="A8" s="58"/>
      <c r="B8" s="645"/>
      <c r="C8" s="212" t="s">
        <v>103</v>
      </c>
      <c r="D8" s="652"/>
      <c r="E8" s="90">
        <f>COUNTIFS(Table13514520105[[#All],[Sales]],"คุณดาราวรรณ",Table13514520105[[#All],[รายการเบิก
คอมขาย]],"&gt;0")</f>
        <v>0</v>
      </c>
      <c r="F8" s="71">
        <f>SUMIF(Table13514520105[[#All],[Sales]],"คุณดาราวรรณ",Table13514520105[[#All],[รายการเบิก
คอมขาย]])</f>
        <v>0</v>
      </c>
      <c r="G8" s="86">
        <f>F8*$G$3</f>
        <v>0</v>
      </c>
      <c r="H8" s="86">
        <f t="shared" si="0"/>
        <v>0</v>
      </c>
      <c r="I8" s="59"/>
      <c r="J8" s="88"/>
    </row>
    <row r="9" spans="1:246" s="53" customFormat="1" ht="19.05" customHeight="1">
      <c r="A9" s="58"/>
      <c r="B9" s="645"/>
      <c r="C9" s="232" t="s">
        <v>80</v>
      </c>
      <c r="D9" s="652"/>
      <c r="E9" s="90">
        <f>COUNTIFS(Table13514520105[[#All],[Sales]],"คุณนิยนต์  อยู่ทะเล",Table13514520105[[#All],[รายการเบิก
คอมขาย]],"&gt;0")</f>
        <v>0</v>
      </c>
      <c r="F9" s="71">
        <f>SUMIF(Table13514520105[[#All],[Sales]],"คุณนิยนต์  อยู่ทะเล",Table13514520105[[#All],[รายการเบิก
คอมขาย]])</f>
        <v>0</v>
      </c>
      <c r="G9" s="86">
        <v>0</v>
      </c>
      <c r="H9" s="86">
        <f t="shared" si="0"/>
        <v>0</v>
      </c>
      <c r="I9" s="59"/>
      <c r="J9" s="88"/>
    </row>
    <row r="10" spans="1:246" s="53" customFormat="1" ht="19.05" customHeight="1">
      <c r="A10" s="58"/>
      <c r="B10" s="646"/>
      <c r="C10" s="84" t="s">
        <v>41</v>
      </c>
      <c r="D10" s="653"/>
      <c r="E10" s="90">
        <f>COUNTIFS(Table13514520105[[#All],[Sales]],"คุณดาราวรรณ",Table13514520105[[#All],[รายการเบิก
คอมขาย]],"&gt;0")</f>
        <v>0</v>
      </c>
      <c r="F10" s="71">
        <f>SUMIF(Table13514520105[[#All],[Sales]],"คุณดาวรรณ",Table13514520105[[#All],[รายการเบิก
คอมขาย]])</f>
        <v>0</v>
      </c>
      <c r="G10" s="86">
        <f t="shared" ref="G10" si="2">F10*$G$3</f>
        <v>0</v>
      </c>
      <c r="H10" s="86">
        <f t="shared" si="0"/>
        <v>0</v>
      </c>
      <c r="I10" s="59"/>
      <c r="J10" s="88"/>
    </row>
    <row r="11" spans="1:246" s="60" customFormat="1" ht="19.05" customHeight="1">
      <c r="A11" s="80">
        <v>2</v>
      </c>
      <c r="B11" s="647" t="s">
        <v>20</v>
      </c>
      <c r="C11" s="84" t="s">
        <v>21</v>
      </c>
      <c r="D11" s="654" t="s">
        <v>27</v>
      </c>
      <c r="E11" s="91">
        <f>COUNTIFS(Table13514520105[[#All],[Sales]],"จันทราภรณ์ สุภาพวนิช",Table13514520105[[#All],[Total
คอมฯ อุปกรณ์]],"&gt;1")</f>
        <v>0</v>
      </c>
      <c r="F11" s="86">
        <f>SUMIF(Table13514520105[[#All],[Sales]],"คุณจันทราภรณ์ สุภาพวนิช",Table13514520105[[#All],[Total
คอมฯ อุปกรณ์]])</f>
        <v>0</v>
      </c>
      <c r="G11" s="86">
        <v>0</v>
      </c>
      <c r="H11" s="86">
        <f t="shared" si="0"/>
        <v>0</v>
      </c>
      <c r="I11" s="59"/>
      <c r="J11" s="89"/>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row>
    <row r="12" spans="1:246" s="79" customFormat="1" ht="19.05" customHeight="1">
      <c r="A12" s="61"/>
      <c r="B12" s="648"/>
      <c r="C12" s="84" t="s">
        <v>95</v>
      </c>
      <c r="D12" s="655"/>
      <c r="E12" s="91">
        <f>COUNTIFS(Table13514520105[[#All],[Sales]],"คุณจินตนา อ้อยหวาน",Table13514520105[[#All],[Total
คอมฯ อุปกรณ์]],"&gt;1")</f>
        <v>0</v>
      </c>
      <c r="F12" s="86">
        <f>SUMIF(Table13514520105[[#All],[Sales]],"คุณจินตนา อ้อยหวาน",Table13514520105[[#All],[Total
คอมฯ อุปกรณ์]])</f>
        <v>0</v>
      </c>
      <c r="G12" s="86">
        <v>0</v>
      </c>
      <c r="H12" s="86">
        <f t="shared" ref="H12:H16" si="3">SUM(F12-G12)</f>
        <v>0</v>
      </c>
      <c r="I12" s="59"/>
      <c r="J12" s="88"/>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row>
    <row r="13" spans="1:246" s="79" customFormat="1" ht="19.05" customHeight="1">
      <c r="A13" s="61"/>
      <c r="B13" s="648"/>
      <c r="C13" s="84" t="s">
        <v>85</v>
      </c>
      <c r="D13" s="655"/>
      <c r="E13" s="91">
        <f>COUNTIFS(Table13514520105[[#All],[Sales]],"คุณพัชรพรรณ พึ่งพา",Table13514520105[[#All],[Total
คอมฯ อุปกรณ์]],"&gt;1")</f>
        <v>0</v>
      </c>
      <c r="F13" s="86">
        <f>SUMIF(Table13514520105[[#All],[Sales]],"คุณพัชรพรรณ พึ่งพา",Table13514520105[[#All],[Total
คอมฯ อุปกรณ์]])</f>
        <v>0</v>
      </c>
      <c r="G13" s="86">
        <v>0</v>
      </c>
      <c r="H13" s="86">
        <f t="shared" si="3"/>
        <v>0</v>
      </c>
      <c r="I13" s="59"/>
      <c r="J13" s="88"/>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row>
    <row r="14" spans="1:246" s="79" customFormat="1" ht="19.05" customHeight="1">
      <c r="A14" s="61"/>
      <c r="B14" s="648"/>
      <c r="C14" s="213" t="s">
        <v>103</v>
      </c>
      <c r="D14" s="655"/>
      <c r="E14" s="91">
        <f>COUNTIFS(Table13514520105[[#All],[Sales]],"คุณนรินทร์ ปิงมูล",Table13514520105[[#All],[Total
คอมฯ อุปกรณ์]],"&gt;1")</f>
        <v>0</v>
      </c>
      <c r="F14" s="86">
        <f>SUMIF(Table13514520105[[#All],[Sales]],"คุณนรินทร์ ปิงมูล",Table13514520105[[#All],[Total
คอมฯ อุปกรณ์]])</f>
        <v>0</v>
      </c>
      <c r="G14" s="86">
        <v>0</v>
      </c>
      <c r="H14" s="86">
        <f t="shared" si="3"/>
        <v>0</v>
      </c>
      <c r="I14" s="59"/>
      <c r="J14" s="88"/>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row>
    <row r="15" spans="1:246" s="79" customFormat="1" ht="19.05" customHeight="1">
      <c r="A15" s="61"/>
      <c r="B15" s="648"/>
      <c r="C15" s="213" t="s">
        <v>80</v>
      </c>
      <c r="D15" s="655"/>
      <c r="E15" s="91">
        <f>COUNTIFS(Table13514520105[[#All],[Sales]],"คุณนิยนต์  อยู่ทะเล",Table13514520105[[#All],[Total
คอมฯ อุปกรณ์]],"&gt;1")</f>
        <v>0</v>
      </c>
      <c r="F15" s="86">
        <f>SUMIF(Table13514520105[[#All],[Sales]],"คุณนิยนต์  อยู่ทะเล",Table13514520105[[#All],[Total
คอมฯ อุปกรณ์]])</f>
        <v>0</v>
      </c>
      <c r="G15" s="86">
        <v>0</v>
      </c>
      <c r="H15" s="86">
        <f t="shared" si="3"/>
        <v>0</v>
      </c>
      <c r="I15" s="59"/>
      <c r="J15" s="88"/>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row>
    <row r="16" spans="1:246" s="79" customFormat="1" ht="19.05" customHeight="1">
      <c r="A16" s="81"/>
      <c r="B16" s="648"/>
      <c r="C16" s="426" t="s">
        <v>41</v>
      </c>
      <c r="D16" s="656"/>
      <c r="E16" s="91">
        <f>COUNTIFS(Table13514520105[[#All],[Sales]],"คุณรัฏฎิการ์",Table13514520105[[#All],[Total
คอมฯ อุปกรณ์]],"&gt;1")</f>
        <v>0</v>
      </c>
      <c r="F16" s="86">
        <f>SUMIF(Table13514520105[[#All],[Sales]],"คุณรัฏฎิการ์",Table13514520105[[#All],[Total
คอมฯ อุปกรณ์]])</f>
        <v>0</v>
      </c>
      <c r="G16" s="86">
        <v>0</v>
      </c>
      <c r="H16" s="86">
        <f t="shared" si="3"/>
        <v>0</v>
      </c>
      <c r="I16" s="59"/>
      <c r="J16" s="59"/>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row>
    <row r="17" spans="1:13" s="53" customFormat="1" ht="19.05" customHeight="1">
      <c r="A17" s="80">
        <v>3</v>
      </c>
      <c r="B17" s="649" t="s">
        <v>12</v>
      </c>
      <c r="C17" s="84" t="s">
        <v>21</v>
      </c>
      <c r="D17" s="367" t="s">
        <v>81</v>
      </c>
      <c r="E17" s="91">
        <f>COUNTIFS(Table13514520105[[#All],[Sales]],"คุณจันทราภรณ์ สุภาพวนิช",Table13514520105[[#All],[Total 
คอมฯค่าติดตั้ง/ค่าเชื่อมสัญญาณ]],"&gt;1")</f>
        <v>0</v>
      </c>
      <c r="F17" s="86">
        <f>SUMIF(Table13514520105[[#All],[Sales]],"คุณจันทราภรณ์ สุภาพวนิช",Table13514520105[[#All],[Total 
คอมฯค่าติดตั้ง/ค่าเชื่อมสัญญาณ]])</f>
        <v>0</v>
      </c>
      <c r="G17" s="86">
        <v>0</v>
      </c>
      <c r="H17" s="86">
        <f t="shared" ref="H17" si="4">SUM(F17-G17)</f>
        <v>0</v>
      </c>
      <c r="I17" s="59"/>
      <c r="J17" s="62"/>
    </row>
    <row r="18" spans="1:13" s="53" customFormat="1" ht="19.05" customHeight="1">
      <c r="A18" s="61"/>
      <c r="B18" s="649"/>
      <c r="C18" s="85" t="s">
        <v>95</v>
      </c>
      <c r="D18" s="432" t="s">
        <v>82</v>
      </c>
      <c r="E18" s="91">
        <f>COUNTIFS(Table13514520105[[#All],[Sales]],"คุณจินตนา อ้อยหวาน",Table13514520105[[#All],[Total 
คอมฯค่าติดตั้ง/ค่าเชื่อมสัญญาณ]],"&gt;1")</f>
        <v>0</v>
      </c>
      <c r="F18" s="86">
        <f>SUMIF(Table13514520105[[#All],[Sales]],"คุณจินตนา อ้อยหวาน",Table13514520105[[#All],[Total 
คอมฯค่าติดตั้ง/ค่าเชื่อมสัญญาณ]])</f>
        <v>0</v>
      </c>
      <c r="G18" s="86">
        <v>0</v>
      </c>
      <c r="H18" s="86">
        <f t="shared" ref="H18:H21" si="5">SUM(F18-G18)</f>
        <v>0</v>
      </c>
      <c r="I18" s="59"/>
      <c r="J18" s="62"/>
    </row>
    <row r="19" spans="1:13" s="53" customFormat="1" ht="19.05" customHeight="1">
      <c r="A19" s="61"/>
      <c r="B19" s="649"/>
      <c r="C19" s="85" t="s">
        <v>85</v>
      </c>
      <c r="D19" s="245"/>
      <c r="E19" s="91">
        <f>COUNTIFS(Table13514520105[[#All],[Sales]],"คุณพัชรพรรณ พึ่งพา",Table13514520105[[#All],[Total 
คอมฯค่าติดตั้ง/ค่าเชื่อมสัญญาณ]],"&gt;1")</f>
        <v>0</v>
      </c>
      <c r="F19" s="86">
        <f>SUMIF(Table13514520105[[#All],[Sales]],"คุณพัชรพรรณ พึ่งพา",Table13514520105[[#All],[Total 
คอมฯค่าติดตั้ง/ค่าเชื่อมสัญญาณ]])</f>
        <v>0</v>
      </c>
      <c r="G19" s="86">
        <v>0</v>
      </c>
      <c r="H19" s="86">
        <f t="shared" si="5"/>
        <v>0</v>
      </c>
      <c r="I19" s="59"/>
      <c r="J19" s="62"/>
    </row>
    <row r="20" spans="1:13" s="53" customFormat="1" ht="19.05" customHeight="1">
      <c r="A20" s="61"/>
      <c r="B20" s="650"/>
      <c r="C20" s="213" t="s">
        <v>80</v>
      </c>
      <c r="D20" s="245"/>
      <c r="E20" s="91">
        <f>COUNTIFS(Table13514520105[[#All],[Sales]],"คุณนิยนต์  อยู่ทะเล",Table13514520105[[#All],[Total 
คอมฯค่าติดตั้ง/ค่าเชื่อมสัญญาณ]],"&gt;1")</f>
        <v>0</v>
      </c>
      <c r="F20" s="86">
        <f>SUMIF(Table13514520105[[#All],[Sales]],"คุณนิยนต์  อยู่ทะเล",Table13514520105[[#All],[Total 
คอมฯค่าติดตั้ง/ค่าเชื่อมสัญญาณ]])</f>
        <v>0</v>
      </c>
      <c r="G20" s="86">
        <v>0</v>
      </c>
      <c r="H20" s="86">
        <f t="shared" si="5"/>
        <v>0</v>
      </c>
      <c r="I20" s="59"/>
      <c r="J20" s="62"/>
    </row>
    <row r="21" spans="1:13" s="53" customFormat="1" ht="19.05" customHeight="1">
      <c r="A21" s="61"/>
      <c r="B21" s="649"/>
      <c r="C21" s="427" t="s">
        <v>41</v>
      </c>
      <c r="D21" s="246"/>
      <c r="E21" s="91">
        <f>COUNTIFS(Table13514520105[[#All],[Sales]],"คุณรัฏฎิการ์",Table13514520105[[#All],[Total 
คอมฯค่าติดตั้ง/ค่าเชื่อมสัญญาณ]],"&gt;1")</f>
        <v>0</v>
      </c>
      <c r="F21" s="86">
        <f>SUMIF(Table13514520105[[#All],[Sales]],"คุณรัฏฎิการ์",Table13514520105[[#All],[Total 
คอมฯค่าติดตั้ง/ค่าเชื่อมสัญญาณ]])</f>
        <v>0</v>
      </c>
      <c r="G21" s="86">
        <v>0</v>
      </c>
      <c r="H21" s="86">
        <f t="shared" si="5"/>
        <v>0</v>
      </c>
      <c r="I21" s="62"/>
      <c r="J21" s="62"/>
    </row>
    <row r="22" spans="1:13" s="53" customFormat="1" ht="21" customHeight="1">
      <c r="A22" s="63"/>
      <c r="B22" s="64" t="s">
        <v>13</v>
      </c>
      <c r="C22" s="64"/>
      <c r="D22" s="64"/>
      <c r="E22" s="65">
        <f>SUM(E5:E21)</f>
        <v>1</v>
      </c>
      <c r="F22" s="65">
        <f>SUM(F5:F21)</f>
        <v>1599</v>
      </c>
      <c r="G22" s="65">
        <f>SUM(G5:G21)</f>
        <v>0</v>
      </c>
      <c r="H22" s="83">
        <f>SUM(H5:H21)</f>
        <v>1599</v>
      </c>
      <c r="I22" s="62"/>
      <c r="J22" s="62"/>
    </row>
    <row r="23" spans="1:13" s="53" customFormat="1" ht="13.95" customHeight="1">
      <c r="B23" s="96"/>
      <c r="C23" s="96"/>
      <c r="D23" s="96"/>
      <c r="E23" s="97"/>
      <c r="F23" s="97"/>
      <c r="G23" s="97"/>
      <c r="H23" s="113"/>
      <c r="I23" s="97"/>
    </row>
    <row r="24" spans="1:13" s="53" customFormat="1" ht="7.95" customHeight="1">
      <c r="B24" s="96"/>
      <c r="C24" s="96"/>
      <c r="D24" s="96"/>
      <c r="E24" s="97"/>
      <c r="F24" s="97"/>
      <c r="G24" s="97"/>
      <c r="H24" s="97"/>
      <c r="I24" s="97"/>
    </row>
    <row r="25" spans="1:13" ht="19.95" customHeight="1">
      <c r="B25" s="325" t="s">
        <v>32</v>
      </c>
      <c r="C25" s="221"/>
      <c r="D25" s="221"/>
      <c r="E25" s="221"/>
      <c r="F25" s="221"/>
      <c r="G25" s="221"/>
      <c r="H25" s="221"/>
      <c r="I25" s="221"/>
      <c r="J25" s="302"/>
      <c r="K25" s="302"/>
      <c r="L25" s="302"/>
      <c r="M25" s="303"/>
    </row>
    <row r="26" spans="1:13" s="53" customFormat="1" ht="14.55" customHeight="1">
      <c r="B26" s="139"/>
      <c r="C26" s="60"/>
      <c r="D26" s="60"/>
      <c r="E26" s="140"/>
      <c r="F26" s="140"/>
      <c r="G26" s="140"/>
      <c r="H26" s="140"/>
      <c r="I26" s="140"/>
      <c r="J26" s="60"/>
      <c r="K26" s="60"/>
      <c r="L26" s="60"/>
      <c r="M26" s="304"/>
    </row>
    <row r="27" spans="1:13" ht="44.4" customHeight="1">
      <c r="B27" s="310" t="s">
        <v>46</v>
      </c>
      <c r="C27" s="310" t="s">
        <v>14</v>
      </c>
      <c r="D27" s="310" t="s">
        <v>40</v>
      </c>
      <c r="E27" s="363" t="s">
        <v>36</v>
      </c>
      <c r="F27" s="363" t="s">
        <v>16</v>
      </c>
      <c r="G27" s="364" t="s">
        <v>37</v>
      </c>
      <c r="H27" s="309" t="s">
        <v>35</v>
      </c>
      <c r="I27" s="310" t="s">
        <v>31</v>
      </c>
      <c r="J27" s="309" t="s">
        <v>77</v>
      </c>
      <c r="K27" s="361" t="s">
        <v>78</v>
      </c>
      <c r="L27" s="365" t="s">
        <v>87</v>
      </c>
      <c r="M27" s="366" t="s">
        <v>86</v>
      </c>
    </row>
    <row r="28" spans="1:13" ht="19.95" customHeight="1">
      <c r="B28" s="247" t="s">
        <v>23</v>
      </c>
      <c r="C28" s="230" t="s">
        <v>18</v>
      </c>
      <c r="D28" s="424" t="s">
        <v>21</v>
      </c>
      <c r="E28" s="311">
        <f>SUM(G51)</f>
        <v>0</v>
      </c>
      <c r="F28" s="312">
        <v>0</v>
      </c>
      <c r="G28" s="313">
        <f t="shared" ref="G28:G35" si="6">SUM(E28-F28)</f>
        <v>0</v>
      </c>
      <c r="H28" s="314">
        <v>0</v>
      </c>
      <c r="I28" s="315">
        <f t="shared" ref="I28:I35" si="7">SUM(G28-H28)</f>
        <v>0</v>
      </c>
      <c r="J28" s="316">
        <f>I28*3%</f>
        <v>0</v>
      </c>
      <c r="K28" s="362">
        <f>I28-J28</f>
        <v>0</v>
      </c>
      <c r="L28" s="307" t="s">
        <v>88</v>
      </c>
      <c r="M28" s="298" t="s">
        <v>89</v>
      </c>
    </row>
    <row r="29" spans="1:13" ht="19.95" customHeight="1">
      <c r="B29" s="247"/>
      <c r="C29" s="230" t="s">
        <v>18</v>
      </c>
      <c r="D29" s="424" t="s">
        <v>95</v>
      </c>
      <c r="E29" s="311">
        <f>SUM(G52)</f>
        <v>0</v>
      </c>
      <c r="F29" s="312"/>
      <c r="G29" s="313">
        <f t="shared" si="6"/>
        <v>0</v>
      </c>
      <c r="H29" s="314">
        <v>0</v>
      </c>
      <c r="I29" s="315">
        <f t="shared" si="7"/>
        <v>0</v>
      </c>
      <c r="J29" s="316">
        <f t="shared" ref="J29:J35" si="8">I29*3%</f>
        <v>0</v>
      </c>
      <c r="K29" s="362">
        <f t="shared" ref="K29:K35" si="9">I29-J29</f>
        <v>0</v>
      </c>
      <c r="L29" s="308" t="s">
        <v>88</v>
      </c>
      <c r="M29" s="298" t="s">
        <v>90</v>
      </c>
    </row>
    <row r="30" spans="1:13" ht="19.95" customHeight="1">
      <c r="B30" s="247"/>
      <c r="C30" s="230" t="s">
        <v>18</v>
      </c>
      <c r="D30" s="231" t="s">
        <v>103</v>
      </c>
      <c r="E30" s="317">
        <f>SUM(G54)</f>
        <v>0</v>
      </c>
      <c r="F30" s="313">
        <v>0</v>
      </c>
      <c r="G30" s="313">
        <f t="shared" si="6"/>
        <v>0</v>
      </c>
      <c r="H30" s="318">
        <v>0</v>
      </c>
      <c r="I30" s="315">
        <f t="shared" si="7"/>
        <v>0</v>
      </c>
      <c r="J30" s="316">
        <f>I30*3%</f>
        <v>0</v>
      </c>
      <c r="K30" s="362">
        <f>I30-J30</f>
        <v>0</v>
      </c>
      <c r="L30" s="300" t="s">
        <v>88</v>
      </c>
      <c r="M30" s="299" t="s">
        <v>92</v>
      </c>
    </row>
    <row r="31" spans="1:13" ht="19.95" customHeight="1">
      <c r="B31" s="247"/>
      <c r="C31" s="230" t="s">
        <v>18</v>
      </c>
      <c r="D31" s="231" t="s">
        <v>80</v>
      </c>
      <c r="E31" s="317">
        <f>SUM(G55)</f>
        <v>0</v>
      </c>
      <c r="F31" s="313">
        <v>0</v>
      </c>
      <c r="G31" s="313">
        <f t="shared" si="6"/>
        <v>0</v>
      </c>
      <c r="H31" s="318">
        <v>0</v>
      </c>
      <c r="I31" s="315">
        <f t="shared" si="7"/>
        <v>0</v>
      </c>
      <c r="J31" s="316">
        <f>I31*3%</f>
        <v>0</v>
      </c>
      <c r="K31" s="362">
        <f>I31-J31</f>
        <v>0</v>
      </c>
      <c r="L31" s="300" t="s">
        <v>88</v>
      </c>
      <c r="M31" s="299" t="s">
        <v>93</v>
      </c>
    </row>
    <row r="32" spans="1:13" ht="19.95" customHeight="1">
      <c r="B32" s="247"/>
      <c r="C32" s="230" t="s">
        <v>18</v>
      </c>
      <c r="D32" s="231" t="s">
        <v>85</v>
      </c>
      <c r="E32" s="317">
        <f>SUM(G53)</f>
        <v>1199.25</v>
      </c>
      <c r="F32" s="313">
        <v>0</v>
      </c>
      <c r="G32" s="313">
        <f t="shared" si="6"/>
        <v>1199.25</v>
      </c>
      <c r="H32" s="318">
        <v>0</v>
      </c>
      <c r="I32" s="315">
        <f t="shared" si="7"/>
        <v>1199.25</v>
      </c>
      <c r="J32" s="316">
        <f t="shared" si="8"/>
        <v>35.977499999999999</v>
      </c>
      <c r="K32" s="362">
        <f t="shared" si="9"/>
        <v>1163.2725</v>
      </c>
      <c r="L32" s="308" t="s">
        <v>88</v>
      </c>
      <c r="M32" s="298" t="s">
        <v>91</v>
      </c>
    </row>
    <row r="33" spans="2:13" ht="19.95" customHeight="1">
      <c r="B33" s="123" t="s">
        <v>105</v>
      </c>
      <c r="C33" s="120" t="s">
        <v>101</v>
      </c>
      <c r="D33" s="350" t="s">
        <v>111</v>
      </c>
      <c r="E33" s="317">
        <f>SUM(G57)</f>
        <v>79.95</v>
      </c>
      <c r="F33" s="313">
        <v>0</v>
      </c>
      <c r="G33" s="313">
        <f>SUM(E33-F33)</f>
        <v>79.95</v>
      </c>
      <c r="H33" s="318">
        <v>0</v>
      </c>
      <c r="I33" s="315">
        <f t="shared" si="7"/>
        <v>79.95</v>
      </c>
      <c r="J33" s="316">
        <f t="shared" si="8"/>
        <v>2.3984999999999999</v>
      </c>
      <c r="K33" s="362">
        <f t="shared" si="9"/>
        <v>77.551500000000004</v>
      </c>
      <c r="L33" s="308" t="s">
        <v>88</v>
      </c>
      <c r="M33" s="298" t="s">
        <v>89</v>
      </c>
    </row>
    <row r="34" spans="2:13" ht="19.95" customHeight="1">
      <c r="B34" s="345" t="s">
        <v>24</v>
      </c>
      <c r="C34" s="346" t="s">
        <v>84</v>
      </c>
      <c r="D34" s="347" t="s">
        <v>109</v>
      </c>
      <c r="E34" s="317">
        <f>SUM(G58)</f>
        <v>191.88</v>
      </c>
      <c r="F34" s="313">
        <v>0</v>
      </c>
      <c r="G34" s="313">
        <f t="shared" si="6"/>
        <v>191.88</v>
      </c>
      <c r="H34" s="318">
        <v>0</v>
      </c>
      <c r="I34" s="315">
        <f t="shared" si="7"/>
        <v>191.88</v>
      </c>
      <c r="J34" s="316">
        <f t="shared" si="8"/>
        <v>5.7563999999999993</v>
      </c>
      <c r="K34" s="362">
        <f t="shared" si="9"/>
        <v>186.12360000000001</v>
      </c>
      <c r="L34" s="308" t="s">
        <v>88</v>
      </c>
      <c r="M34" s="298" t="s">
        <v>112</v>
      </c>
    </row>
    <row r="35" spans="2:13" ht="19.95" customHeight="1">
      <c r="B35" s="123" t="s">
        <v>25</v>
      </c>
      <c r="C35" s="120" t="s">
        <v>84</v>
      </c>
      <c r="D35" s="121" t="s">
        <v>110</v>
      </c>
      <c r="E35" s="317">
        <f>SUM(G59)</f>
        <v>127.92</v>
      </c>
      <c r="F35" s="313">
        <v>0</v>
      </c>
      <c r="G35" s="313">
        <f t="shared" si="6"/>
        <v>127.92</v>
      </c>
      <c r="H35" s="318">
        <v>0</v>
      </c>
      <c r="I35" s="315">
        <f t="shared" si="7"/>
        <v>127.92</v>
      </c>
      <c r="J35" s="316">
        <f t="shared" si="8"/>
        <v>3.8376000000000001</v>
      </c>
      <c r="K35" s="362">
        <f t="shared" si="9"/>
        <v>124.08240000000001</v>
      </c>
      <c r="L35" s="308" t="s">
        <v>88</v>
      </c>
      <c r="M35" s="298" t="s">
        <v>94</v>
      </c>
    </row>
    <row r="36" spans="2:13" ht="19.95" customHeight="1">
      <c r="B36" s="319"/>
      <c r="C36" s="320"/>
      <c r="D36" s="321"/>
      <c r="E36" s="322"/>
      <c r="F36" s="312"/>
      <c r="G36" s="323">
        <f>SUM(G28:G35)</f>
        <v>1599</v>
      </c>
      <c r="H36" s="323">
        <f>SUM(H28:H35)</f>
        <v>0</v>
      </c>
      <c r="I36" s="323">
        <f>SUM(I28:I35)</f>
        <v>1599</v>
      </c>
      <c r="J36" s="323">
        <f>SUM(J28:J35)</f>
        <v>47.97</v>
      </c>
      <c r="K36" s="324">
        <f>SUM(K28:K35)</f>
        <v>1551.03</v>
      </c>
    </row>
    <row r="37" spans="2:13" ht="19.95" customHeight="1">
      <c r="B37" s="384"/>
      <c r="C37" s="385"/>
      <c r="D37" s="386"/>
      <c r="E37" s="387"/>
      <c r="F37" s="77"/>
      <c r="G37" s="74"/>
      <c r="H37" s="74"/>
      <c r="I37" s="74"/>
      <c r="J37" s="74"/>
      <c r="K37" s="394"/>
    </row>
    <row r="38" spans="2:13" ht="15.6">
      <c r="B38" s="75"/>
      <c r="C38" s="75"/>
      <c r="D38" s="76"/>
      <c r="E38" s="77"/>
      <c r="F38" s="74"/>
      <c r="G38" s="74"/>
      <c r="H38" s="67"/>
      <c r="I38" s="66"/>
      <c r="J38" s="66"/>
    </row>
    <row r="39" spans="2:13" s="76" customFormat="1" ht="21" customHeight="1">
      <c r="B39" s="75"/>
      <c r="E39" s="359"/>
      <c r="F39" s="360"/>
      <c r="G39" s="383"/>
      <c r="H39" s="383"/>
      <c r="I39" s="383"/>
    </row>
    <row r="40" spans="2:13" ht="15.6">
      <c r="B40" s="75"/>
      <c r="C40" s="75"/>
      <c r="D40" s="76"/>
      <c r="E40" s="77"/>
      <c r="F40" s="74"/>
      <c r="G40" s="74"/>
      <c r="H40" s="67"/>
      <c r="I40" s="227"/>
      <c r="J40" s="66"/>
    </row>
    <row r="41" spans="2:13" s="53" customFormat="1" ht="14.55" customHeight="1">
      <c r="E41" s="327"/>
      <c r="F41" s="327"/>
      <c r="G41" s="327"/>
      <c r="H41" s="327"/>
      <c r="I41" s="329"/>
      <c r="J41" s="327"/>
      <c r="K41" s="66"/>
      <c r="L41" s="66"/>
    </row>
    <row r="42" spans="2:13" s="328" customFormat="1" ht="13.8">
      <c r="E42" s="330"/>
      <c r="F42" s="330"/>
      <c r="G42" s="330"/>
      <c r="H42" s="330"/>
      <c r="I42" s="331"/>
      <c r="J42" s="330"/>
      <c r="K42" s="66"/>
      <c r="L42" s="66"/>
    </row>
    <row r="43" spans="2:13" s="328" customFormat="1" ht="13.8">
      <c r="E43" s="330"/>
      <c r="F43" s="330"/>
      <c r="G43" s="330"/>
      <c r="H43" s="330"/>
      <c r="I43" s="331"/>
      <c r="J43" s="330"/>
      <c r="K43" s="66"/>
      <c r="L43" s="66"/>
    </row>
    <row r="44" spans="2:13" s="328" customFormat="1" ht="13.8">
      <c r="E44" s="330"/>
      <c r="F44" s="330"/>
      <c r="G44" s="330"/>
      <c r="H44" s="330"/>
      <c r="I44" s="331"/>
      <c r="J44" s="330"/>
      <c r="K44" s="66"/>
      <c r="L44" s="66"/>
    </row>
    <row r="45" spans="2:13" s="328" customFormat="1" ht="13.8">
      <c r="E45" s="330"/>
      <c r="F45" s="330"/>
      <c r="G45" s="330"/>
      <c r="H45" s="330"/>
      <c r="I45" s="331"/>
      <c r="J45" s="330"/>
      <c r="K45" s="66"/>
      <c r="L45" s="66"/>
    </row>
    <row r="46" spans="2:13" s="328" customFormat="1" ht="13.8">
      <c r="E46" s="330"/>
      <c r="F46" s="330"/>
      <c r="G46" s="330"/>
      <c r="H46" s="330"/>
      <c r="I46" s="331"/>
      <c r="J46" s="330"/>
      <c r="K46" s="66"/>
      <c r="L46" s="66"/>
    </row>
    <row r="47" spans="2:13" ht="13.95" customHeight="1">
      <c r="I47" s="227"/>
    </row>
    <row r="48" spans="2:13" ht="13.95" customHeight="1">
      <c r="I48" s="227"/>
    </row>
    <row r="49" spans="2:10" ht="19.95" hidden="1" customHeight="1">
      <c r="B49" s="145" t="s">
        <v>38</v>
      </c>
      <c r="C49" s="146"/>
      <c r="D49" s="146"/>
      <c r="E49" s="146"/>
      <c r="F49" s="146"/>
      <c r="G49" s="147"/>
      <c r="H49" s="117"/>
      <c r="I49" s="117"/>
      <c r="J49" s="66"/>
    </row>
    <row r="50" spans="2:10" ht="19.95" hidden="1" customHeight="1">
      <c r="B50" s="114" t="s">
        <v>46</v>
      </c>
      <c r="C50" s="114" t="s">
        <v>14</v>
      </c>
      <c r="D50" s="114" t="s">
        <v>15</v>
      </c>
      <c r="E50" s="115" t="s">
        <v>22</v>
      </c>
      <c r="F50" s="115" t="s">
        <v>16</v>
      </c>
      <c r="G50" s="211" t="s">
        <v>17</v>
      </c>
      <c r="H50" s="117"/>
      <c r="I50" s="117"/>
      <c r="J50" s="66"/>
    </row>
    <row r="51" spans="2:10" ht="19.95" hidden="1" customHeight="1">
      <c r="B51" s="141" t="s">
        <v>23</v>
      </c>
      <c r="C51" s="120" t="s">
        <v>18</v>
      </c>
      <c r="D51" s="350" t="s">
        <v>21</v>
      </c>
      <c r="E51" s="118">
        <v>0.7</v>
      </c>
      <c r="F51" s="106">
        <v>0</v>
      </c>
      <c r="G51" s="119">
        <f>SUMIF($C4:$C22,"คุณจันทราภรณ์ สุภาพวนิช",$H4:$H22)*E51</f>
        <v>0</v>
      </c>
      <c r="H51" s="122"/>
      <c r="I51" s="117"/>
      <c r="J51" s="66"/>
    </row>
    <row r="52" spans="2:10" ht="19.95" hidden="1" customHeight="1">
      <c r="B52" s="143"/>
      <c r="C52" s="120" t="s">
        <v>18</v>
      </c>
      <c r="D52" s="350" t="s">
        <v>95</v>
      </c>
      <c r="E52" s="118">
        <v>0.75</v>
      </c>
      <c r="F52" s="106">
        <v>0</v>
      </c>
      <c r="G52" s="119">
        <f>SUMIF($C5:$C23,"คุณจินตนา อ้อยหวาน",$H5:$H23)*E52</f>
        <v>0</v>
      </c>
      <c r="H52" s="122"/>
      <c r="I52" s="117"/>
      <c r="J52" s="66"/>
    </row>
    <row r="53" spans="2:10" ht="19.95" hidden="1" customHeight="1">
      <c r="B53" s="143"/>
      <c r="C53" s="120" t="s">
        <v>18</v>
      </c>
      <c r="D53" s="350" t="s">
        <v>85</v>
      </c>
      <c r="E53" s="118">
        <v>0.75</v>
      </c>
      <c r="F53" s="106">
        <v>0</v>
      </c>
      <c r="G53" s="119">
        <f>SUMIF($C5:$C22,"คุณพัชรพรรณ พึ่งพา",$H5:$H22)*E53</f>
        <v>1199.25</v>
      </c>
      <c r="H53" s="122"/>
      <c r="I53" s="117"/>
      <c r="J53" s="66"/>
    </row>
    <row r="54" spans="2:10" ht="19.95" hidden="1" customHeight="1">
      <c r="B54" s="143"/>
      <c r="C54" s="120" t="s">
        <v>18</v>
      </c>
      <c r="D54" s="423" t="s">
        <v>100</v>
      </c>
      <c r="E54" s="118">
        <v>0.75</v>
      </c>
      <c r="F54" s="106">
        <v>0</v>
      </c>
      <c r="G54" s="119">
        <f>SUMIF($C6:$C23,"คุณดาราวรรณ อรัญยะ",$H6:$H23)*E54</f>
        <v>0</v>
      </c>
      <c r="H54" s="122"/>
      <c r="I54" s="117"/>
      <c r="J54" s="66"/>
    </row>
    <row r="55" spans="2:10" ht="19.95" hidden="1" customHeight="1">
      <c r="B55" s="143"/>
      <c r="C55" s="120" t="s">
        <v>18</v>
      </c>
      <c r="D55" s="424" t="s">
        <v>80</v>
      </c>
      <c r="E55" s="118">
        <v>0.75</v>
      </c>
      <c r="F55" s="106">
        <v>0</v>
      </c>
      <c r="G55" s="119">
        <f>SUMIF($C7:$C24,"คุณนิยนต์  อยู่ทะเล",$H7:$H24)*E55</f>
        <v>0</v>
      </c>
      <c r="H55" s="122"/>
      <c r="I55" s="117"/>
      <c r="J55" s="66"/>
    </row>
    <row r="56" spans="2:10" ht="19.95" hidden="1" customHeight="1">
      <c r="B56" s="142"/>
      <c r="C56" s="120" t="s">
        <v>18</v>
      </c>
      <c r="D56" s="350" t="s">
        <v>96</v>
      </c>
      <c r="E56" s="118">
        <v>0.75</v>
      </c>
      <c r="F56" s="106">
        <v>0</v>
      </c>
      <c r="G56" s="119">
        <f>SUMIF($C8:$C25,"คุณรัฏฎิการ์ จรัสลักษณ์",$H8:$H25)*E56</f>
        <v>0</v>
      </c>
      <c r="H56" s="122"/>
      <c r="I56" s="117"/>
      <c r="J56" s="66"/>
    </row>
    <row r="57" spans="2:10" ht="19.95" hidden="1" customHeight="1">
      <c r="B57" s="123" t="s">
        <v>83</v>
      </c>
      <c r="C57" s="120" t="s">
        <v>101</v>
      </c>
      <c r="D57" s="350" t="s">
        <v>111</v>
      </c>
      <c r="E57" s="118">
        <v>0.05</v>
      </c>
      <c r="F57" s="106">
        <v>0</v>
      </c>
      <c r="G57" s="119">
        <f>$H$22*E57</f>
        <v>79.95</v>
      </c>
      <c r="H57" s="117"/>
      <c r="I57" s="117"/>
      <c r="J57" s="66"/>
    </row>
    <row r="58" spans="2:10" ht="19.95" hidden="1" customHeight="1">
      <c r="B58" s="345" t="s">
        <v>24</v>
      </c>
      <c r="C58" s="346" t="s">
        <v>84</v>
      </c>
      <c r="D58" s="347" t="s">
        <v>109</v>
      </c>
      <c r="E58" s="348">
        <v>0.12</v>
      </c>
      <c r="F58" s="106">
        <v>0</v>
      </c>
      <c r="G58" s="119">
        <f>$H$22*E58</f>
        <v>191.88</v>
      </c>
      <c r="H58" s="117"/>
      <c r="I58" s="155"/>
      <c r="J58" s="66"/>
    </row>
    <row r="59" spans="2:10" ht="19.95" hidden="1" customHeight="1">
      <c r="B59" s="123" t="s">
        <v>25</v>
      </c>
      <c r="C59" s="120" t="s">
        <v>84</v>
      </c>
      <c r="D59" s="121" t="s">
        <v>110</v>
      </c>
      <c r="E59" s="118">
        <v>0.08</v>
      </c>
      <c r="F59" s="106">
        <v>0</v>
      </c>
      <c r="G59" s="119">
        <f>$H$22*E59</f>
        <v>127.92</v>
      </c>
      <c r="H59" s="117"/>
      <c r="I59" s="117"/>
      <c r="J59" s="66"/>
    </row>
    <row r="60" spans="2:10" ht="15.45" hidden="1" customHeight="1">
      <c r="B60" s="75"/>
      <c r="C60" s="75"/>
      <c r="D60" s="76"/>
      <c r="E60" s="77"/>
      <c r="F60" s="74"/>
      <c r="G60" s="74">
        <f>SUM(G51:G59)</f>
        <v>1599</v>
      </c>
      <c r="H60" s="67"/>
      <c r="I60" s="66"/>
      <c r="J60" s="66"/>
    </row>
    <row r="61" spans="2:10" s="53" customFormat="1" ht="13.95" customHeight="1">
      <c r="E61" s="52"/>
      <c r="F61" s="52"/>
      <c r="G61" s="52"/>
      <c r="H61" s="52"/>
      <c r="I61" s="52"/>
    </row>
    <row r="62" spans="2:10" s="53" customFormat="1" ht="14.55" customHeight="1">
      <c r="E62" s="52"/>
      <c r="F62" s="52"/>
      <c r="G62" s="52"/>
      <c r="H62" s="52"/>
      <c r="I62" s="52"/>
    </row>
    <row r="63" spans="2:10" ht="13.8"/>
    <row r="64" spans="2:10" ht="13.95" customHeight="1"/>
    <row r="65" ht="13.95" customHeight="1"/>
    <row r="66" ht="13.95" customHeight="1"/>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8"/>
    <row r="88" ht="13.8"/>
    <row r="89" ht="13.8"/>
    <row r="90" ht="13.8"/>
    <row r="91" ht="13.8"/>
    <row r="92" ht="13.8"/>
    <row r="93" ht="13.8"/>
    <row r="94" ht="13.8"/>
    <row r="95" ht="13.8"/>
    <row r="96" ht="13.8"/>
    <row r="97" ht="13.8"/>
    <row r="98" ht="13.8"/>
    <row r="99" ht="13.8"/>
    <row r="100" ht="13.8"/>
    <row r="101" ht="13.8"/>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95" customHeight="1"/>
    <row r="122" ht="13.95" customHeight="1"/>
    <row r="123" ht="13.95" customHeight="1"/>
    <row r="124" ht="13.95" customHeight="1"/>
    <row r="125" ht="13.95" customHeight="1"/>
    <row r="126" ht="13.95" customHeight="1"/>
    <row r="127" ht="13.95" customHeight="1"/>
    <row r="128" ht="13.95" customHeight="1"/>
    <row r="129" ht="13.95" customHeight="1"/>
    <row r="130" ht="13.95" customHeight="1"/>
    <row r="131" ht="13.95" customHeight="1"/>
    <row r="132" ht="13.95" customHeight="1"/>
    <row r="133" ht="13.95" customHeight="1"/>
    <row r="134" ht="13.95" customHeight="1"/>
    <row r="135" ht="13.95" customHeight="1"/>
    <row r="136" ht="13.95" customHeight="1"/>
    <row r="137" ht="13.95" customHeight="1"/>
    <row r="138" ht="13.95" customHeight="1"/>
    <row r="139" ht="13.95" customHeight="1"/>
    <row r="140" ht="13.95" customHeight="1"/>
    <row r="141" ht="13.95" customHeight="1"/>
    <row r="142" ht="13.95" customHeight="1"/>
    <row r="143" ht="13.95" customHeight="1"/>
    <row r="144" ht="13.95" customHeight="1"/>
    <row r="145" ht="13.95" customHeight="1"/>
    <row r="146" ht="13.95" customHeight="1"/>
    <row r="147" ht="13.95" customHeight="1"/>
    <row r="148" ht="13.95" customHeight="1"/>
    <row r="149" ht="13.95" customHeight="1"/>
    <row r="150" ht="13.95" customHeight="1"/>
    <row r="151" ht="13.95" customHeight="1"/>
    <row r="152" ht="13.95" customHeight="1"/>
    <row r="153" ht="13.95" customHeight="1"/>
    <row r="154" ht="13.95" customHeight="1"/>
    <row r="155" ht="13.95" customHeight="1"/>
    <row r="156" ht="13.95" customHeight="1"/>
    <row r="157" ht="13.95" customHeight="1"/>
    <row r="158" ht="13.95" customHeight="1"/>
    <row r="159" ht="13.95" customHeight="1"/>
    <row r="160" ht="13.95" customHeight="1"/>
    <row r="161" ht="13.95" customHeight="1"/>
    <row r="162" ht="13.95" customHeight="1"/>
    <row r="163" ht="13.95" customHeight="1"/>
    <row r="164" ht="13.95" customHeight="1"/>
    <row r="165" ht="13.95" customHeight="1"/>
    <row r="166" ht="13.95" customHeight="1"/>
    <row r="167" ht="13.95" customHeight="1"/>
    <row r="168" ht="13.95" customHeight="1"/>
    <row r="169" ht="13.95" customHeight="1"/>
    <row r="170" ht="13.95" customHeight="1"/>
    <row r="171" ht="13.95" customHeight="1"/>
    <row r="172" ht="13.95" customHeight="1"/>
    <row r="173" ht="13.95" customHeight="1"/>
    <row r="174" ht="13.95" customHeight="1"/>
    <row r="175" ht="13.95" customHeight="1"/>
    <row r="176" ht="13.95" customHeight="1"/>
    <row r="177" ht="13.95" customHeight="1"/>
    <row r="178" ht="13.95" customHeight="1"/>
    <row r="179" ht="13.95" customHeight="1"/>
    <row r="180" ht="13.95" customHeight="1"/>
    <row r="181" ht="13.95" customHeight="1"/>
    <row r="182" ht="13.95" customHeight="1"/>
    <row r="183" ht="13.95" customHeight="1"/>
    <row r="184" ht="13.95" customHeight="1"/>
    <row r="185" ht="13.95" customHeight="1"/>
    <row r="186" ht="13.95" customHeight="1"/>
    <row r="187" ht="13.95" customHeight="1"/>
    <row r="188" ht="13.95" customHeight="1"/>
    <row r="189" ht="13.95" customHeight="1"/>
    <row r="190" ht="13.95" customHeight="1"/>
    <row r="191" ht="13.95" customHeight="1"/>
    <row r="192" ht="13.95" customHeight="1"/>
    <row r="193" ht="13.95" customHeight="1"/>
    <row r="194" ht="13.95" customHeight="1"/>
    <row r="195" ht="13.95" customHeight="1"/>
    <row r="196" ht="13.95" customHeight="1"/>
    <row r="197" ht="13.95" customHeight="1"/>
    <row r="198" ht="13.95" customHeight="1"/>
    <row r="199" ht="13.95" customHeight="1"/>
    <row r="200" ht="13.95" customHeight="1"/>
    <row r="201" ht="13.95" customHeight="1"/>
    <row r="202" ht="13.95" customHeight="1"/>
    <row r="203" ht="13.95" customHeight="1"/>
    <row r="204" ht="13.95" customHeight="1"/>
    <row r="205" ht="13.95" customHeight="1"/>
    <row r="206" ht="13.95" customHeight="1"/>
    <row r="207" ht="13.95" customHeight="1"/>
    <row r="208" ht="13.95" customHeight="1"/>
    <row r="209" ht="13.95" customHeight="1"/>
    <row r="210" ht="13.95" customHeight="1"/>
    <row r="211" ht="13.95" customHeight="1"/>
    <row r="212" ht="13.95" customHeight="1"/>
    <row r="213" ht="13.95" customHeight="1"/>
    <row r="214" ht="13.95" customHeight="1"/>
    <row r="215" ht="13.95" customHeight="1"/>
    <row r="216" ht="13.95" customHeight="1"/>
    <row r="217" ht="13.95" customHeight="1"/>
    <row r="218" ht="13.95" customHeight="1"/>
    <row r="219" ht="13.95" customHeight="1"/>
    <row r="220" ht="13.95" customHeight="1"/>
    <row r="221" ht="13.95" customHeight="1"/>
    <row r="222" ht="13.95" customHeight="1"/>
    <row r="223" ht="13.95" customHeight="1"/>
    <row r="224" ht="13.95" customHeight="1"/>
    <row r="225" ht="13.95" customHeight="1"/>
    <row r="226" ht="13.95" customHeight="1"/>
    <row r="227" ht="13.95" customHeight="1"/>
    <row r="228" ht="13.95" customHeight="1"/>
    <row r="229" ht="13.95" customHeight="1"/>
    <row r="230" ht="13.95" customHeight="1"/>
    <row r="231" ht="13.95" customHeight="1"/>
    <row r="232" ht="13.95" customHeight="1"/>
    <row r="233" ht="13.95" customHeight="1"/>
    <row r="234" ht="13.95" customHeight="1"/>
    <row r="235" ht="13.95" customHeight="1"/>
    <row r="236" ht="13.95" customHeight="1"/>
    <row r="237" ht="13.95" customHeight="1"/>
    <row r="238" ht="13.95" customHeight="1"/>
    <row r="239" ht="13.95" customHeight="1"/>
    <row r="240" ht="13.95" customHeight="1"/>
    <row r="241" ht="13.95" customHeight="1"/>
    <row r="242" ht="13.95" customHeight="1"/>
    <row r="243" ht="13.95" customHeight="1"/>
    <row r="244" ht="13.95" customHeight="1"/>
    <row r="245" ht="13.95" customHeight="1"/>
    <row r="246" ht="13.95" customHeight="1"/>
    <row r="247" ht="13.95" customHeight="1"/>
    <row r="248" ht="13.95" customHeight="1"/>
    <row r="249" ht="13.95" customHeight="1"/>
    <row r="250" ht="13.95" customHeight="1"/>
    <row r="251" ht="13.95" customHeight="1"/>
    <row r="252" ht="13.95" customHeight="1"/>
    <row r="253" ht="13.95" customHeight="1"/>
    <row r="254" ht="13.95" customHeight="1"/>
    <row r="255" ht="13.95" customHeight="1"/>
    <row r="256" ht="13.95" customHeight="1"/>
    <row r="257" ht="13.95" customHeight="1"/>
    <row r="258" ht="13.95" customHeight="1"/>
    <row r="259" ht="13.95" customHeight="1"/>
    <row r="260" ht="13.95" customHeight="1"/>
    <row r="261" ht="13.95" customHeight="1"/>
    <row r="262" ht="13.95" customHeight="1"/>
    <row r="263" ht="13.95" customHeight="1"/>
    <row r="264" ht="13.95" customHeight="1"/>
    <row r="265" ht="13.95" customHeight="1"/>
    <row r="266" ht="13.95" customHeight="1"/>
    <row r="267" ht="13.95" customHeight="1"/>
    <row r="268" ht="13.95" customHeight="1"/>
    <row r="269" ht="13.95" customHeight="1"/>
    <row r="270" ht="13.95" customHeight="1"/>
    <row r="271" ht="13.95" customHeight="1"/>
    <row r="272" ht="13.95" customHeight="1"/>
    <row r="273" ht="13.95" customHeight="1"/>
    <row r="274" ht="13.95" customHeight="1"/>
    <row r="275" ht="13.95" customHeight="1"/>
    <row r="276" ht="13.95" customHeight="1"/>
    <row r="277" ht="13.95" customHeight="1"/>
    <row r="278" ht="13.95" customHeight="1"/>
    <row r="279" ht="13.95" customHeight="1"/>
    <row r="280" ht="13.95" customHeight="1"/>
    <row r="281" ht="13.95" customHeight="1"/>
    <row r="282" ht="13.95" customHeight="1"/>
    <row r="283" ht="13.95" customHeight="1"/>
    <row r="284" ht="13.95" customHeight="1"/>
    <row r="285" ht="13.95" customHeight="1"/>
    <row r="286" ht="13.95" customHeight="1"/>
    <row r="287" ht="13.95" customHeight="1"/>
  </sheetData>
  <mergeCells count="7">
    <mergeCell ref="A1:H1"/>
    <mergeCell ref="A2:H2"/>
    <mergeCell ref="B5:B10"/>
    <mergeCell ref="B11:B16"/>
    <mergeCell ref="B17:B21"/>
    <mergeCell ref="D5:D10"/>
    <mergeCell ref="D11:D16"/>
  </mergeCells>
  <printOptions horizontalCentered="1"/>
  <pageMargins left="0.27559055118110198" right="0.196850393700787" top="0.43307086614173201" bottom="0.35433070866141703" header="0.43307086614173201" footer="0"/>
  <pageSetup paperSize="9" scale="62" orientation="landscape" r:id="rId1"/>
  <ignoredErrors>
    <ignoredError sqref="H8 E10:H10 H9 H11 G32 G34:G35"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Ref</vt:lpstr>
      <vt:lpstr>คอมฯ  CN</vt:lpstr>
      <vt:lpstr>สรุปยอดเบิก CN</vt:lpstr>
      <vt:lpstr>คอมฯ CBN</vt:lpstr>
      <vt:lpstr>สรุปยอดเบิก CBN</vt:lpstr>
      <vt:lpstr>'คอมฯ  CN'!Print_Area</vt:lpstr>
      <vt:lpstr>'คอมฯ CBN'!Print_Area</vt:lpstr>
      <vt:lpstr>'สรุปยอดเบิก CBN'!Print_Area</vt:lpstr>
      <vt:lpstr>'สรุปยอดเบิก CN'!Print_Area</vt:lpstr>
      <vt:lpstr>'คอมฯ  CN'!Print_Titles</vt:lpstr>
      <vt:lpstr>'คอมฯ CBN'!Print_Titles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Chantrapprn</dc:creator>
  <cp:lastModifiedBy>Admin</cp:lastModifiedBy>
  <cp:lastPrinted>2024-12-02T07:33:02Z</cp:lastPrinted>
  <dcterms:created xsi:type="dcterms:W3CDTF">2022-04-03T17:11:16Z</dcterms:created>
  <dcterms:modified xsi:type="dcterms:W3CDTF">2024-12-02T07:49:41Z</dcterms:modified>
</cp:coreProperties>
</file>