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การปฎิบัติงาน\2.ก.พ.66\42.โรงแรมไมด้า ดอนเมืองแอร์พอร์ต\"/>
    </mc:Choice>
  </mc:AlternateContent>
  <xr:revisionPtr revIDLastSave="0" documentId="8_{D1D50164-2F25-42C8-B4C1-E56AF0B4D9D8}" xr6:coauthVersionLast="47" xr6:coauthVersionMax="47" xr10:uidLastSave="{00000000-0000-0000-0000-000000000000}"/>
  <workbookProtection workbookAlgorithmName="SHA-512" workbookHashValue="A15XqXf+W5SRs+LZQPhE1RUiLprp6Vi6HCkp/WtOPUzsiu0li9I0vcfw4zGqnVMUmz7PyFp5AAaBzAbCnGberw==" workbookSaltValue="3PAKPZa6/kmavCjk1ToE+w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ใบประเมิน ROI&amp;PP " sheetId="6" state="hidden" r:id="rId3"/>
    <sheet name="รายละเอียด ROI" sheetId="7" r:id="rId4"/>
    <sheet name="ภาพประกอบ" sheetId="8" r:id="rId5"/>
  </sheets>
  <definedNames>
    <definedName name="Net" localSheetId="2">'Ref.1'!#REF!</definedName>
    <definedName name="Net">'Ref.1'!#REF!</definedName>
    <definedName name="Piceทีมfog">'Ref.1'!$F$130:$F$170</definedName>
    <definedName name="PriceNet" localSheetId="2">'Ref.1'!#REF!</definedName>
    <definedName name="PriceNet">'Ref.1'!#REF!</definedName>
    <definedName name="Priceเมน" localSheetId="2">'Ref.1'!#REF!</definedName>
    <definedName name="Priceเมน">'Ref.1'!#REF!</definedName>
    <definedName name="Priceในอาคาร" localSheetId="2">'Ref.1'!#REF!</definedName>
    <definedName name="Priceในอาคาร">'Ref.1'!#REF!</definedName>
    <definedName name="Priceนอกอาคาร">'Ref.1'!$E$2:$F$170</definedName>
    <definedName name="Priceห้องส่ง" localSheetId="2">'Ref.1'!#REF!</definedName>
    <definedName name="Priceห้องส่ง">'Ref.1'!#REF!</definedName>
    <definedName name="ในอาคาร" localSheetId="2">'Ref.1'!#REF!</definedName>
    <definedName name="ในอาคาร">'Ref.1'!#REF!</definedName>
    <definedName name="ทีมfog" localSheetId="0">'Ref.1'!$E$130:$E$170</definedName>
    <definedName name="นอกอาคาร">'Ref.1'!$B$2:$B$170</definedName>
    <definedName name="ระบบเมน" localSheetId="2">'Ref.1'!#REF!</definedName>
    <definedName name="ระบบเมน">'Ref.1'!#REF!</definedName>
    <definedName name="หน่วยNet" localSheetId="2">'Ref.1'!#REF!</definedName>
    <definedName name="หน่วยNet">'Ref.1'!#REF!</definedName>
    <definedName name="หน่วยเมน" localSheetId="2">'Ref.1'!#REF!</definedName>
    <definedName name="หน่วยเมน">'Ref.1'!#REF!</definedName>
    <definedName name="หน่วยในอาคาร" localSheetId="2">'Ref.1'!#REF!</definedName>
    <definedName name="หน่วยในอาคาร">'Ref.1'!#REF!</definedName>
    <definedName name="หน่วยนอกอาคาร">'Ref.1'!$B$2:$C$170</definedName>
    <definedName name="หน่วยห้องส่ง" localSheetId="2">'Ref.1'!#REF!</definedName>
    <definedName name="หน่วยห้องส่ง">'Ref.1'!#REF!</definedName>
    <definedName name="ห้องส่ง" localSheetId="2">'Ref.1'!#REF!</definedName>
    <definedName name="ห้องส่ง">'Ref.1'!#REF!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7" l="1"/>
  <c r="K38" i="7" s="1"/>
  <c r="H39" i="7"/>
  <c r="K39" i="7" s="1"/>
  <c r="H40" i="7"/>
  <c r="K40" i="7" s="1"/>
  <c r="K19" i="7"/>
  <c r="H71" i="7"/>
  <c r="K71" i="7" s="1"/>
  <c r="H79" i="7"/>
  <c r="K79" i="7" s="1"/>
  <c r="J74" i="7"/>
  <c r="H74" i="7"/>
  <c r="K74" i="7"/>
  <c r="J73" i="7"/>
  <c r="H73" i="7"/>
  <c r="K73" i="7"/>
  <c r="J81" i="7"/>
  <c r="H81" i="7"/>
  <c r="K81" i="7" s="1"/>
  <c r="J80" i="7"/>
  <c r="H80" i="7"/>
  <c r="K80" i="7" s="1"/>
  <c r="J79" i="7"/>
  <c r="H83" i="7"/>
  <c r="K83" i="7" s="1"/>
  <c r="J83" i="7"/>
  <c r="H84" i="7"/>
  <c r="K84" i="7"/>
  <c r="J84" i="7"/>
  <c r="H24" i="7"/>
  <c r="K24" i="7" s="1"/>
  <c r="H29" i="7"/>
  <c r="K29" i="7" s="1"/>
  <c r="H30" i="7"/>
  <c r="K30" i="7" s="1"/>
  <c r="H72" i="7"/>
  <c r="K72" i="7" s="1"/>
  <c r="H75" i="7"/>
  <c r="H82" i="7"/>
  <c r="K82" i="7" s="1"/>
  <c r="J48" i="7"/>
  <c r="J49" i="7"/>
  <c r="H48" i="7"/>
  <c r="K48" i="7"/>
  <c r="H49" i="7"/>
  <c r="K49" i="7"/>
  <c r="H101" i="7"/>
  <c r="H102" i="7"/>
  <c r="K14" i="7"/>
  <c r="K15" i="7"/>
  <c r="K16" i="7"/>
  <c r="K13" i="7"/>
  <c r="J30" i="7"/>
  <c r="K18" i="7"/>
  <c r="K20" i="7" s="1"/>
  <c r="A95" i="7"/>
  <c r="H92" i="7"/>
  <c r="J82" i="7"/>
  <c r="J75" i="7"/>
  <c r="K75" i="7"/>
  <c r="J72" i="7"/>
  <c r="J71" i="7"/>
  <c r="J67" i="7"/>
  <c r="H67" i="7"/>
  <c r="K67" i="7"/>
  <c r="J66" i="7"/>
  <c r="H66" i="7"/>
  <c r="K66" i="7"/>
  <c r="J65" i="7"/>
  <c r="H65" i="7"/>
  <c r="K65" i="7"/>
  <c r="J64" i="7"/>
  <c r="H64" i="7"/>
  <c r="K64" i="7"/>
  <c r="J63" i="7"/>
  <c r="H63" i="7"/>
  <c r="K63" i="7"/>
  <c r="J47" i="7"/>
  <c r="H47" i="7"/>
  <c r="K47" i="7"/>
  <c r="J46" i="7"/>
  <c r="H46" i="7"/>
  <c r="K46" i="7"/>
  <c r="J45" i="7"/>
  <c r="H45" i="7"/>
  <c r="K45" i="7"/>
  <c r="J44" i="7"/>
  <c r="H44" i="7"/>
  <c r="K44" i="7"/>
  <c r="J43" i="7"/>
  <c r="H43" i="7"/>
  <c r="K43" i="7"/>
  <c r="H42" i="7"/>
  <c r="K42" i="7"/>
  <c r="K41" i="7"/>
  <c r="J34" i="7"/>
  <c r="H34" i="7"/>
  <c r="K34" i="7"/>
  <c r="J33" i="7"/>
  <c r="H33" i="7"/>
  <c r="K33" i="7"/>
  <c r="J32" i="7"/>
  <c r="H32" i="7"/>
  <c r="K32" i="7"/>
  <c r="J31" i="7"/>
  <c r="H31" i="7"/>
  <c r="K31" i="7"/>
  <c r="J29" i="7"/>
  <c r="J28" i="7"/>
  <c r="H28" i="7"/>
  <c r="K28" i="7" s="1"/>
  <c r="J27" i="7"/>
  <c r="H27" i="7"/>
  <c r="K27" i="7" s="1"/>
  <c r="J26" i="7"/>
  <c r="H26" i="7"/>
  <c r="K26" i="7" s="1"/>
  <c r="J25" i="7"/>
  <c r="H25" i="7"/>
  <c r="K25" i="7" s="1"/>
  <c r="J24" i="7"/>
  <c r="J23" i="7"/>
  <c r="H23" i="7"/>
  <c r="K23" i="7" s="1"/>
  <c r="E10" i="7"/>
  <c r="C10" i="7"/>
  <c r="H10" i="7" s="1"/>
  <c r="H9" i="7"/>
  <c r="K9" i="7" s="1"/>
  <c r="E9" i="7"/>
  <c r="K8" i="7"/>
  <c r="H8" i="7"/>
  <c r="E8" i="7"/>
  <c r="J25" i="6"/>
  <c r="J26" i="6"/>
  <c r="J27" i="6"/>
  <c r="J91" i="6"/>
  <c r="C11" i="6"/>
  <c r="H11" i="6"/>
  <c r="K17" i="7"/>
  <c r="E9" i="6"/>
  <c r="E10" i="6"/>
  <c r="E11" i="6"/>
  <c r="K9" i="6"/>
  <c r="H20" i="6"/>
  <c r="K20" i="6"/>
  <c r="K2" i="6"/>
  <c r="H9" i="6"/>
  <c r="J85" i="6"/>
  <c r="H10" i="6"/>
  <c r="K10" i="6"/>
  <c r="K11" i="6"/>
  <c r="J92" i="6"/>
  <c r="F82" i="6"/>
  <c r="J76" i="6"/>
  <c r="H76" i="6"/>
  <c r="K76" i="6"/>
  <c r="J75" i="6"/>
  <c r="H75" i="6"/>
  <c r="K75" i="6"/>
  <c r="J74" i="6"/>
  <c r="H74" i="6"/>
  <c r="K74" i="6"/>
  <c r="J73" i="6"/>
  <c r="H73" i="6"/>
  <c r="K73" i="6"/>
  <c r="J72" i="6"/>
  <c r="H72" i="6"/>
  <c r="K72" i="6"/>
  <c r="J68" i="6"/>
  <c r="H68" i="6"/>
  <c r="K68" i="6"/>
  <c r="J67" i="6"/>
  <c r="H67" i="6"/>
  <c r="K67" i="6"/>
  <c r="J66" i="6"/>
  <c r="H66" i="6"/>
  <c r="K66" i="6"/>
  <c r="J65" i="6"/>
  <c r="H65" i="6"/>
  <c r="K65" i="6"/>
  <c r="J64" i="6"/>
  <c r="H64" i="6"/>
  <c r="K64" i="6"/>
  <c r="J48" i="6"/>
  <c r="H48" i="6"/>
  <c r="K48" i="6"/>
  <c r="J47" i="6"/>
  <c r="H47" i="6"/>
  <c r="K47" i="6"/>
  <c r="J46" i="6"/>
  <c r="H46" i="6"/>
  <c r="K46" i="6"/>
  <c r="J45" i="6"/>
  <c r="H45" i="6"/>
  <c r="K45" i="6"/>
  <c r="J44" i="6"/>
  <c r="H44" i="6"/>
  <c r="K44" i="6"/>
  <c r="J43" i="6"/>
  <c r="H43" i="6"/>
  <c r="K43" i="6"/>
  <c r="J42" i="6"/>
  <c r="H42" i="6"/>
  <c r="K42" i="6"/>
  <c r="J41" i="6"/>
  <c r="H41" i="6"/>
  <c r="K41" i="6"/>
  <c r="J40" i="6"/>
  <c r="H40" i="6"/>
  <c r="K40" i="6"/>
  <c r="J39" i="6"/>
  <c r="H39" i="6"/>
  <c r="K39" i="6"/>
  <c r="J35" i="6"/>
  <c r="H35" i="6"/>
  <c r="K35" i="6"/>
  <c r="J34" i="6"/>
  <c r="H34" i="6"/>
  <c r="K34" i="6"/>
  <c r="J33" i="6"/>
  <c r="H33" i="6"/>
  <c r="K33" i="6"/>
  <c r="J32" i="6"/>
  <c r="H32" i="6"/>
  <c r="K32" i="6"/>
  <c r="J31" i="6"/>
  <c r="H31" i="6"/>
  <c r="K31" i="6"/>
  <c r="J30" i="6"/>
  <c r="H30" i="6"/>
  <c r="K30" i="6"/>
  <c r="J29" i="6"/>
  <c r="H29" i="6"/>
  <c r="K29" i="6"/>
  <c r="J28" i="6"/>
  <c r="H28" i="6"/>
  <c r="K28" i="6"/>
  <c r="H27" i="6"/>
  <c r="K27" i="6"/>
  <c r="H26" i="6"/>
  <c r="K26" i="6"/>
  <c r="H25" i="6"/>
  <c r="K25" i="6"/>
  <c r="J24" i="6"/>
  <c r="H24" i="6"/>
  <c r="K24" i="6"/>
  <c r="K17" i="6"/>
  <c r="K16" i="6"/>
  <c r="K15" i="6"/>
  <c r="K14" i="6"/>
  <c r="A85" i="6"/>
  <c r="K19" i="6"/>
  <c r="K21" i="6"/>
  <c r="K77" i="6"/>
  <c r="K36" i="6"/>
  <c r="K69" i="6"/>
  <c r="K18" i="6"/>
  <c r="K79" i="6"/>
  <c r="K80" i="6"/>
  <c r="K68" i="7" l="1"/>
  <c r="K85" i="7"/>
  <c r="K76" i="7"/>
  <c r="K35" i="7"/>
  <c r="D95" i="7"/>
  <c r="K10" i="7"/>
  <c r="K88" i="7" l="1"/>
  <c r="K89" i="7" s="1"/>
  <c r="K87" i="7"/>
  <c r="K90" i="7" s="1"/>
</calcChain>
</file>

<file path=xl/sharedStrings.xml><?xml version="1.0" encoding="utf-8"?>
<sst xmlns="http://schemas.openxmlformats.org/spreadsheetml/2006/main" count="1567" uniqueCount="566">
  <si>
    <t>จุด</t>
  </si>
  <si>
    <t>หน่วย</t>
  </si>
  <si>
    <t>ราคา/หน่วย</t>
  </si>
  <si>
    <t>ราคา/ต้นทุน</t>
  </si>
  <si>
    <t>เมตร</t>
  </si>
  <si>
    <t>CCR ROUTER1009 -7C - 1C - 1S+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</si>
  <si>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</si>
  <si>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</si>
  <si>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</si>
  <si>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</si>
  <si>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</si>
  <si>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</si>
  <si>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</si>
  <si>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</si>
  <si>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</si>
  <si>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</si>
  <si>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</si>
  <si>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</si>
  <si>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</si>
  <si>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</si>
  <si>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</si>
  <si>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</si>
  <si>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</si>
  <si>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</si>
  <si>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</si>
  <si>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</si>
  <si>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</si>
  <si>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</si>
  <si>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</si>
  <si>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</si>
  <si>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</si>
  <si>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</si>
  <si>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</si>
  <si>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</si>
  <si>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</si>
  <si>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</si>
  <si>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</si>
  <si>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</si>
  <si>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</si>
  <si>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</si>
  <si>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</si>
  <si>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</si>
  <si>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</si>
  <si>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</si>
  <si>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</si>
  <si>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</si>
  <si>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</si>
  <si>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</si>
  <si>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</si>
  <si>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</si>
  <si>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</si>
  <si>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</si>
  <si>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</si>
  <si>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</si>
  <si>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</si>
  <si>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</si>
  <si>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</si>
  <si>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</si>
  <si>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</si>
  <si>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</si>
  <si>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</si>
  <si>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</si>
  <si>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</si>
  <si>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</si>
  <si>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</si>
  <si>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</si>
  <si>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</si>
  <si>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</si>
  <si>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</si>
  <si>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</si>
  <si>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</si>
  <si>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</si>
  <si>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</si>
  <si>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</si>
  <si>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</si>
  <si>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</si>
  <si>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</si>
  <si>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</si>
  <si>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</si>
  <si>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</si>
  <si>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</si>
  <si>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</si>
  <si>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</si>
  <si>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</si>
  <si>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</si>
  <si>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</si>
  <si>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</si>
  <si>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</si>
  <si>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</si>
  <si>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</si>
  <si>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</si>
  <si>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</si>
  <si>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</si>
  <si>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</si>
  <si>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</si>
  <si>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</si>
  <si>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</si>
  <si>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</si>
  <si>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</si>
  <si>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</si>
  <si>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รวมค่าบริการรายเดือน</t>
  </si>
  <si>
    <t>ค่าบริการรายเดือนคงเหลือรับต่อเดือน</t>
  </si>
  <si>
    <t>ข้อเสนอแนะของทีมงานสำรวจ กรณีเช่าโครงข่าย **TOT สัญญาการเช่าโครงข่ายของ TOT 2 ปี  กรณียกเลิก แจ้งล่วง 30 วัน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</si>
  <si>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</si>
  <si>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</si>
  <si>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</si>
  <si>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</si>
  <si>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 xml:space="preserve">ผู้นำเสนอ ขออนุมัติดำเนินงาน Sales  </t>
  </si>
  <si>
    <t>........................................................................</t>
  </si>
  <si>
    <t>Sales Director</t>
  </si>
  <si>
    <t>รายละเอียด Cable TV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</si>
  <si>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</si>
  <si>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</si>
  <si>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</si>
  <si>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</si>
  <si>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</si>
  <si>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</si>
  <si>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 xml:space="preserve">  (นาย ธีระชัย สุระโยธิน)</t>
  </si>
  <si>
    <t>( นาย คนึง กองแก้ว )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</si>
  <si>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</si>
  <si>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</si>
  <si>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</si>
  <si>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</si>
  <si>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</si>
  <si>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GS-4210-24T2S 24-Port Layer 2 Managed Gigabit Ethernet Switch W/2 SFP Interfaces</t>
  </si>
  <si>
    <t>Planet GS-4210-48T4S 48-Port 10/100/1000BASE-T + 4-Port 100/1000BASE-X SFP Gigabit Managed Switch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</si>
  <si>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</si>
  <si>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</si>
  <si>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</si>
  <si>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</si>
  <si>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</si>
  <si>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</si>
  <si>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</si>
  <si>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</si>
  <si>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</si>
  <si>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</si>
  <si>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 xml:space="preserve">Sales Engineer Manager  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</si>
  <si>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</si>
  <si>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</si>
  <si>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</si>
  <si>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</si>
  <si>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</si>
  <si>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</si>
  <si>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</si>
  <si>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</si>
  <si>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>….......................................................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</si>
  <si>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</si>
  <si>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</si>
  <si>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</si>
  <si>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</si>
  <si>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</si>
  <si>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</si>
  <si>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</si>
  <si>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>NODE OUT DOOR 2 Output 860 Mhz</t>
  </si>
  <si>
    <t>NODE OUT DOOR 4 Output 860 Mhz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</si>
  <si>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</si>
  <si>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</si>
  <si>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</si>
  <si>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Trunk Amp PGX8134KL Return 860MHz.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</si>
  <si>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</si>
  <si>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</si>
  <si>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</si>
  <si>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</si>
  <si>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</si>
  <si>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</si>
  <si>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</si>
  <si>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</si>
  <si>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</si>
  <si>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</si>
  <si>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</si>
  <si>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</si>
  <si>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</si>
  <si>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</si>
  <si>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</si>
  <si>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</si>
  <si>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</si>
  <si>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Access Point TP-Link (EAP225) Wireless AC1350 Dual Band Gigabit</t>
  </si>
  <si>
    <t>20-6-2565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</si>
  <si>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</si>
  <si>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</si>
  <si>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</si>
  <si>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</si>
  <si>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</si>
  <si>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</si>
  <si>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</si>
  <si>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</si>
  <si>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</si>
  <si>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</si>
  <si>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</si>
  <si>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</si>
  <si>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</si>
  <si>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</si>
  <si>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</si>
  <si>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</si>
  <si>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</si>
  <si>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</si>
  <si>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</si>
  <si>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</si>
  <si>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</si>
  <si>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</si>
  <si>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</si>
  <si>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</si>
  <si>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</si>
  <si>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</si>
  <si>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</si>
  <si>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</si>
  <si>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</si>
  <si>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</si>
  <si>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</si>
  <si>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</si>
  <si>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</si>
  <si>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</si>
  <si>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</si>
  <si>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</si>
  <si>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</si>
  <si>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</si>
  <si>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</si>
  <si>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</si>
  <si>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</si>
  <si>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</si>
  <si>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</si>
  <si>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</si>
  <si>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</si>
  <si>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</si>
  <si>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</si>
  <si>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</si>
  <si>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</si>
  <si>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</si>
  <si>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</si>
  <si>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</si>
  <si>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</si>
  <si>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</si>
  <si>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</si>
  <si>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</si>
  <si>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</si>
  <si>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</si>
  <si>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</si>
  <si>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</si>
  <si>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</si>
  <si>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</si>
  <si>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</si>
  <si>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</si>
  <si>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</si>
  <si>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</si>
  <si>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</si>
  <si>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</si>
  <si>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</si>
  <si>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</si>
  <si>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</si>
  <si>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</si>
  <si>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</si>
  <si>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</si>
  <si>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</si>
  <si>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</si>
  <si>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</si>
  <si>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</si>
  <si>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</si>
  <si>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</si>
  <si>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</si>
  <si>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</si>
  <si>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</si>
  <si>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</si>
  <si>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</si>
  <si>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</si>
  <si>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</si>
  <si>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</si>
  <si>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</si>
  <si>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</si>
  <si>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</si>
  <si>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</si>
  <si>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</si>
  <si>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</si>
  <si>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นางสาวชนัฐฎา  สนคะมี</t>
  </si>
  <si>
    <t>นางสาวสุกัญญา  ปกศิริ</t>
  </si>
  <si>
    <t>นางสาววัชราภรณ์  ปินะกะเส</t>
  </si>
  <si>
    <t>นางสาวทัณฑิกา  ทาเที่ยง</t>
  </si>
  <si>
    <t>นายสุเทพ  ดำขำ</t>
  </si>
  <si>
    <t>นางสาวนฤมล   ทาแสง</t>
  </si>
  <si>
    <t>นางพิชญ์สินี  อภินันท์</t>
  </si>
  <si>
    <t>นายณรงฤทธิ์  ผูกสมัคร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</si>
  <si>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</si>
  <si>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</si>
  <si>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</si>
  <si>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</si>
  <si>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</si>
  <si>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</si>
  <si>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</si>
  <si>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</si>
  <si>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</si>
  <si>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081-633-3923</t>
  </si>
  <si>
    <t>094-719-9977</t>
  </si>
  <si>
    <t>096-737-6709</t>
  </si>
  <si>
    <t>086-335-8611</t>
  </si>
  <si>
    <t>062-516-7825</t>
  </si>
  <si>
    <t>091-790-5873</t>
  </si>
  <si>
    <t>064-616-2019</t>
  </si>
  <si>
    <t>064-290-9998</t>
  </si>
  <si>
    <t>080-107-7021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</si>
  <si>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</si>
  <si>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</si>
  <si>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</si>
  <si>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</si>
  <si>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</si>
  <si>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</si>
  <si>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นายธวัชชัย จันทร์โยธา</t>
  </si>
  <si>
    <t>นายประดิษฐ์ กุลทอง</t>
  </si>
  <si>
    <t>นายมานพ เป่าไม้</t>
  </si>
  <si>
    <t>นายถาวร ชนะวงษ์</t>
  </si>
  <si>
    <t>นายสุริยา พลทิพย์</t>
  </si>
  <si>
    <t>นายวิเชียร นุชพงษ์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</si>
  <si>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</si>
  <si>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</si>
  <si>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</si>
  <si>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</si>
  <si>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</si>
  <si>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</si>
  <si>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</si>
  <si>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</si>
  <si>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</si>
  <si>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</si>
  <si>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</si>
  <si>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</si>
  <si>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</si>
  <si>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</si>
  <si>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</si>
  <si>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</si>
  <si>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 xml:space="preserve">นางวิยะดา เกรียงไกรเพ็ชร </t>
  </si>
  <si>
    <t>GH</t>
  </si>
  <si>
    <t>RS</t>
  </si>
  <si>
    <t>CJ</t>
  </si>
  <si>
    <t>085-142-6851</t>
  </si>
  <si>
    <t>SE</t>
  </si>
  <si>
    <t>SC</t>
  </si>
  <si>
    <t>080-994-5639</t>
  </si>
  <si>
    <t>081-642-6694</t>
  </si>
  <si>
    <t>A44</t>
  </si>
  <si>
    <t>ใบประเมินความคุ้มทุน Roi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</si>
  <si>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</si>
  <si>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</si>
  <si>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</si>
  <si>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</si>
  <si>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</si>
  <si>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</si>
  <si>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 xml:space="preserve"> ผู้อนุมัติดำเนินการ          อนุมัติ            ไม่อนุมัติ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</si>
  <si>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</si>
  <si>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</si>
  <si>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</si>
  <si>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 xml:space="preserve"> ผู้อนุมัติลำดับที่ 2            อนุมัติ             ไมอนุมัติ         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</si>
  <si>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</si>
  <si>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</si>
  <si>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</si>
  <si>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</si>
  <si>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........................................................................................</t>
  </si>
  <si>
    <t>….........................................................................</t>
  </si>
  <si>
    <t>…....................................................................................</t>
  </si>
  <si>
    <t>ไม่มีค่าใช้จ่ายเรื่อง Internet</t>
  </si>
  <si>
    <t>อัตราคืนทุนการให้บริการ</t>
  </si>
  <si>
    <t xml:space="preserve"> ...........................................................................................</t>
  </si>
  <si>
    <r>
      <t xml:space="preserve">   ผู้อนุมัติลำดับที่ 1       </t>
    </r>
    <r>
      <rPr>
        <b/>
        <sz val="1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>/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 เห็นชอบ              ไม่เห็นชอบ     </t>
    </r>
  </si>
  <si>
    <t>สำหรับ ส่วนงานเชื่อมสัญญาณ ทีม Fog , โครงข่าย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</si>
  <si>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</si>
  <si>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</si>
  <si>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</si>
  <si>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</si>
  <si>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</si>
  <si>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</si>
  <si>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</si>
  <si>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</si>
  <si>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</si>
  <si>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</si>
  <si>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</si>
  <si>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</si>
  <si>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</si>
  <si>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</si>
  <si>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</si>
  <si>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</si>
  <si>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</si>
  <si>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</si>
  <si>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</si>
  <si>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</si>
  <si>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</si>
  <si>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</si>
  <si>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</si>
  <si>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</si>
  <si>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</si>
  <si>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</si>
  <si>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</si>
  <si>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</si>
  <si>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</si>
  <si>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</si>
  <si>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</si>
  <si>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</si>
  <si>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 ค่าอุปกรณ์และค่าติดตั้ง Cable TV</t>
  </si>
  <si>
    <t xml:space="preserve">        ค่าอุปกรณ์และค่าติดตั้ง Internet hotsport wifi / Lan To Room / IPTV / Lease Line</t>
  </si>
  <si>
    <t>สำหรับทีม Sales - รายชื่อ - ข้อมูลลูกค้า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</si>
  <si>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</si>
  <si>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</si>
  <si>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</si>
  <si>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</si>
  <si>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</si>
  <si>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</si>
  <si>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</si>
  <si>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</si>
  <si>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</si>
  <si>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</si>
  <si>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</si>
  <si>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</si>
  <si>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</si>
  <si>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</si>
  <si>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</si>
  <si>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</si>
  <si>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</si>
  <si>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</si>
  <si>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</si>
  <si>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</si>
  <si>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</si>
  <si>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</si>
  <si>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</si>
  <si>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</si>
  <si>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</si>
  <si>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</si>
  <si>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</si>
  <si>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</si>
  <si>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</si>
  <si>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</si>
  <si>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</si>
  <si>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</si>
  <si>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</si>
  <si>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</si>
  <si>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</si>
  <si>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>นายเอกรัฐ วัฒนา</t>
  </si>
  <si>
    <t xml:space="preserve">นายนัฐธนา </t>
  </si>
  <si>
    <t>คุณนิตยา</t>
  </si>
  <si>
    <t>คุณเอกรินทร์</t>
  </si>
  <si>
    <t>คุณเจียบ</t>
  </si>
  <si>
    <t>ค่าบริการ Inter net hotspot wifi , Lease Line</t>
  </si>
  <si>
    <t>นครราชสีมา</t>
  </si>
  <si>
    <t>KSM</t>
  </si>
  <si>
    <t>NRS</t>
  </si>
  <si>
    <t>KHK</t>
  </si>
  <si>
    <t>PTY</t>
  </si>
  <si>
    <t>Mikro Node</t>
  </si>
  <si>
    <t>นายฐิติพันธ์ จานสันเทียะ</t>
  </si>
  <si>
    <t>086-609-2639</t>
  </si>
  <si>
    <t>089-125-1561</t>
  </si>
  <si>
    <t>089-495-3695</t>
  </si>
  <si>
    <t>089-259-9551</t>
  </si>
  <si>
    <t>089-405-7287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</si>
  <si>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</si>
  <si>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</si>
  <si>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</si>
  <si>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</si>
  <si>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</si>
  <si>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</si>
  <si>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HP,RS</t>
  </si>
  <si>
    <t>Sales HP,SC</t>
  </si>
  <si>
    <t>Hospitality , Resident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</si>
  <si>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</si>
  <si>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</si>
  <si>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</si>
  <si>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</si>
  <si>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</si>
  <si>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</si>
  <si>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</si>
  <si>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</si>
  <si>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 (พนักงาน)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</si>
  <si>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</si>
  <si>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</si>
  <si>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</si>
  <si>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</si>
  <si>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</si>
  <si>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</si>
  <si>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</si>
  <si>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</si>
  <si>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</si>
  <si>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</si>
  <si>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</si>
  <si>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</si>
  <si>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</si>
  <si>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</si>
  <si>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</si>
  <si>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</si>
  <si>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</si>
  <si>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</si>
  <si>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 xml:space="preserve">ค่าบริการ Cable TV </t>
  </si>
  <si>
    <t xml:space="preserve">หมายเหตุ 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</si>
  <si>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</si>
  <si>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</si>
  <si>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</si>
  <si>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</si>
  <si>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</si>
  <si>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</si>
  <si>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</si>
  <si>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</si>
  <si>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1คน)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</si>
  <si>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</si>
  <si>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</si>
  <si>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</si>
  <si>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</si>
  <si>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</si>
  <si>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</si>
  <si>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</si>
  <si>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</si>
  <si>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วี เพลส อพาร์ทเม้นท์</t>
  </si>
  <si>
    <t>อาคารวีเพลส 23 ซอยรัชดาภิเษก 36 แยก 19-5 แขวงจันทรเกษม เขตจตุจักร กรุงเทพฯ 10900</t>
  </si>
  <si>
    <t>https://goo.gl/maps/VmQfMvPyntmu1Fho8</t>
  </si>
  <si>
    <t>คุณอุทุมพร เตชะเสน</t>
  </si>
  <si>
    <t>085-0203373</t>
  </si>
  <si>
    <t>031 / 9</t>
  </si>
  <si>
    <t xml:space="preserve"> ผู้อนุมัติดำเนินการ        อนุมัติ            ไม่อนุมัติ</t>
  </si>
  <si>
    <r>
      <t xml:space="preserve">   ผู้อนุมัติลำดับที่ 1    </t>
    </r>
    <r>
      <rPr>
        <b/>
        <sz val="1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>/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  เห็นชอบ       ไม่เห็นชอบ     </t>
    </r>
  </si>
  <si>
    <t xml:space="preserve"> ผู้อนุมัติลำดับที่ 2       อนุมัติ        ไม่อนุมัติ         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</si>
  <si>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</si>
  <si>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</si>
  <si>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</si>
  <si>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 xml:space="preserve">นางวิยะดา เกรียงไกรเพ็ชร , นายธเนศ แจ้งสว่าง  </t>
  </si>
  <si>
    <t>ผู้อนุมัติสายงาน Cable และ Non cable</t>
  </si>
  <si>
    <t>.........................................................................................................................................</t>
  </si>
  <si>
    <t xml:space="preserve">  ( นาย ธีระชัย สุระโยธิน )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</si>
  <si>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</si>
  <si>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</si>
  <si>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</si>
  <si>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</si>
  <si>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</si>
  <si>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</si>
  <si>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</si>
  <si>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</si>
  <si>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</si>
  <si>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</si>
  <si>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</si>
  <si>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</si>
  <si>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</si>
  <si>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</si>
  <si>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อัตราคืนทุนการรวมค่าดำเนินการทั้งหมด</t>
  </si>
  <si>
    <t xml:space="preserve">Access Point Zyxel NWA1123ACv3 </t>
  </si>
  <si>
    <t>Switch TP-LINK TL-SG1218MP 18-Port Gigabit Rackmount Switch with 16 PoE+ (250W)</t>
  </si>
  <si>
    <t>Switch TP-LINK TLSF1008MP 8-Port Gigabit Desktop/Rackmount Switch with 8-Port PoE+</t>
  </si>
  <si>
    <t xml:space="preserve">Switch Tenda TEG5310P-8-150W </t>
  </si>
  <si>
    <t>Modulator Single Side Band Cable</t>
  </si>
  <si>
    <t>Combiner 16ch</t>
  </si>
  <si>
    <t>Rack 42U เฉพาะโครง ความสูง 205 mm</t>
  </si>
  <si>
    <t>Mikro Node Fttx WDM</t>
  </si>
  <si>
    <t>ค่าบริการประเภท Cable TV , IPTV</t>
  </si>
  <si>
    <t>ค่าบริการประเภท Inter net hotspot wifi , Lan to room , Lease Line</t>
  </si>
  <si>
    <t xml:space="preserve">         ค่าอุปกรณ์และค่าติดตั้ง Cable TV , IPTV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</si>
  <si>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</si>
  <si>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</si>
  <si>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</si>
  <si>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</si>
  <si>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</si>
  <si>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</si>
  <si>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นางสาว อภิษฎา ยศราวาส</t>
  </si>
  <si>
    <t>095-354-3645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</si>
  <si>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</si>
  <si>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</si>
  <si>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</si>
  <si>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</si>
  <si>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</si>
  <si>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</si>
  <si>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โรงแรมไมด้า ดอนเมืองแอร์พอร์ต</t>
  </si>
  <si>
    <t>99/401-486 ซ.แจ้งวัฒนะ 10, แจ้งวัฒนะ 10 แยก 2 แขวงทุ่งสองห้อง เขตหลักสี่ กรุงเทพมหานคร 10210</t>
  </si>
  <si>
    <t>https://goo.gl/maps/WMf4UoaFddjVCheRA</t>
  </si>
  <si>
    <t>คุณวัลลภ</t>
  </si>
  <si>
    <t>090-256-5499</t>
  </si>
  <si>
    <t>042 / 2</t>
  </si>
  <si>
    <t>24-02-2023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</si>
</sst>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34">
    <xf numFmtId="0" fontId="0" fillId="0" borderId="0" xfId="0"/>
    <xf numFmtId="0" fontId="0" fillId="0" borderId="4" xfId="1" applyNumberFormat="1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20" fillId="7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8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21" fillId="0" borderId="0" xfId="3" applyNumberFormat="1" applyFont="1"/>
    <xf numFmtId="0" fontId="21" fillId="0" borderId="0" xfId="0" applyFont="1"/>
    <xf numFmtId="0" fontId="20" fillId="8" borderId="0" xfId="0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37" xfId="0" applyBorder="1"/>
    <xf numFmtId="0" fontId="0" fillId="0" borderId="0" xfId="0" applyAlignment="1">
      <alignment horizontal="left"/>
    </xf>
    <xf numFmtId="0" fontId="4" fillId="3" borderId="21" xfId="0" applyFont="1" applyFill="1" applyBorder="1"/>
    <xf numFmtId="0" fontId="4" fillId="3" borderId="15" xfId="0" applyFont="1" applyFill="1" applyBorder="1"/>
    <xf numFmtId="0" fontId="6" fillId="3" borderId="27" xfId="0" applyFont="1" applyFill="1" applyBorder="1" applyAlignment="1">
      <alignment horizontal="right"/>
    </xf>
    <xf numFmtId="0" fontId="15" fillId="0" borderId="0" xfId="0" applyFont="1"/>
    <xf numFmtId="0" fontId="4" fillId="3" borderId="30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3" fontId="4" fillId="3" borderId="0" xfId="1" applyFont="1" applyFill="1" applyBorder="1" applyProtection="1"/>
    <xf numFmtId="0" fontId="6" fillId="3" borderId="4" xfId="0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43" fontId="8" fillId="3" borderId="0" xfId="1" applyFont="1" applyFill="1" applyBorder="1" applyAlignment="1" applyProtection="1"/>
    <xf numFmtId="0" fontId="8" fillId="3" borderId="32" xfId="0" applyFont="1" applyFill="1" applyBorder="1"/>
    <xf numFmtId="0" fontId="7" fillId="0" borderId="0" xfId="0" applyFont="1"/>
    <xf numFmtId="0" fontId="6" fillId="9" borderId="34" xfId="0" applyFont="1" applyFill="1" applyBorder="1" applyAlignment="1">
      <alignment horizontal="center"/>
    </xf>
    <xf numFmtId="43" fontId="6" fillId="9" borderId="27" xfId="1" applyFont="1" applyFill="1" applyBorder="1" applyAlignment="1" applyProtection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4" fillId="3" borderId="4" xfId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3" fontId="14" fillId="3" borderId="4" xfId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4" fillId="9" borderId="30" xfId="0" applyFont="1" applyFill="1" applyBorder="1"/>
    <xf numFmtId="0" fontId="4" fillId="9" borderId="0" xfId="0" applyFont="1" applyFill="1"/>
    <xf numFmtId="0" fontId="6" fillId="9" borderId="0" xfId="0" applyFont="1" applyFill="1" applyAlignment="1">
      <alignment horizontal="right" vertical="center"/>
    </xf>
    <xf numFmtId="43" fontId="6" fillId="9" borderId="0" xfId="1" applyFont="1" applyFill="1" applyBorder="1" applyProtection="1"/>
    <xf numFmtId="0" fontId="4" fillId="9" borderId="32" xfId="0" applyFont="1" applyFill="1" applyBorder="1" applyAlignment="1">
      <alignment horizontal="center"/>
    </xf>
    <xf numFmtId="43" fontId="6" fillId="9" borderId="0" xfId="1" applyFont="1" applyFill="1" applyBorder="1" applyAlignment="1" applyProtection="1">
      <alignment horizontal="right"/>
    </xf>
    <xf numFmtId="0" fontId="4" fillId="9" borderId="22" xfId="0" applyFont="1" applyFill="1" applyBorder="1"/>
    <xf numFmtId="43" fontId="8" fillId="9" borderId="19" xfId="1" applyFont="1" applyFill="1" applyBorder="1" applyAlignment="1" applyProtection="1"/>
    <xf numFmtId="0" fontId="8" fillId="9" borderId="20" xfId="0" applyFont="1" applyFill="1" applyBorder="1" applyAlignment="1">
      <alignment horizontal="center"/>
    </xf>
    <xf numFmtId="43" fontId="6" fillId="5" borderId="15" xfId="1" applyFont="1" applyFill="1" applyBorder="1" applyAlignment="1" applyProtection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right"/>
    </xf>
    <xf numFmtId="43" fontId="12" fillId="3" borderId="19" xfId="1" applyFont="1" applyFill="1" applyBorder="1" applyAlignment="1" applyProtection="1">
      <alignment horizontal="left"/>
    </xf>
    <xf numFmtId="0" fontId="4" fillId="3" borderId="20" xfId="0" applyFont="1" applyFill="1" applyBorder="1" applyAlignment="1">
      <alignment horizontal="center"/>
    </xf>
    <xf numFmtId="0" fontId="4" fillId="0" borderId="0" xfId="0" applyFont="1"/>
    <xf numFmtId="0" fontId="8" fillId="9" borderId="3" xfId="0" applyFont="1" applyFill="1" applyBorder="1" applyAlignment="1">
      <alignment horizontal="right"/>
    </xf>
    <xf numFmtId="43" fontId="8" fillId="9" borderId="4" xfId="1" applyFont="1" applyFill="1" applyBorder="1" applyAlignment="1" applyProtection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43" fontId="6" fillId="3" borderId="4" xfId="1" applyFont="1" applyFill="1" applyBorder="1" applyAlignment="1" applyProtection="1">
      <alignment horizontal="center"/>
    </xf>
    <xf numFmtId="0" fontId="4" fillId="3" borderId="11" xfId="0" applyFont="1" applyFill="1" applyBorder="1" applyAlignment="1">
      <alignment horizontal="right"/>
    </xf>
    <xf numFmtId="43" fontId="6" fillId="3" borderId="10" xfId="1" applyFont="1" applyFill="1" applyBorder="1" applyAlignment="1" applyProtection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 vertical="top"/>
    </xf>
    <xf numFmtId="43" fontId="16" fillId="3" borderId="0" xfId="1" applyFont="1" applyFill="1" applyBorder="1" applyAlignment="1" applyProtection="1">
      <alignment horizontal="center" vertical="top"/>
    </xf>
    <xf numFmtId="164" fontId="4" fillId="3" borderId="32" xfId="0" applyNumberFormat="1" applyFont="1" applyFill="1" applyBorder="1" applyAlignment="1">
      <alignment horizontal="center"/>
    </xf>
    <xf numFmtId="0" fontId="4" fillId="2" borderId="34" xfId="0" applyFont="1" applyFill="1" applyBorder="1"/>
    <xf numFmtId="43" fontId="4" fillId="2" borderId="27" xfId="1" applyFont="1" applyFill="1" applyBorder="1" applyProtection="1"/>
    <xf numFmtId="0" fontId="4" fillId="2" borderId="27" xfId="0" applyFont="1" applyFill="1" applyBorder="1"/>
    <xf numFmtId="0" fontId="4" fillId="2" borderId="3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3" fontId="6" fillId="2" borderId="4" xfId="1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43" fontId="4" fillId="3" borderId="24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3" fontId="4" fillId="3" borderId="0" xfId="1" applyFont="1" applyFill="1" applyBorder="1" applyAlignment="1" applyProtection="1">
      <alignment vertical="center"/>
    </xf>
    <xf numFmtId="43" fontId="12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43" fontId="13" fillId="6" borderId="0" xfId="1" applyFont="1" applyFill="1" applyProtection="1"/>
    <xf numFmtId="0" fontId="8" fillId="3" borderId="0" xfId="0" applyFont="1" applyFill="1" applyAlignment="1">
      <alignment horizontal="center"/>
    </xf>
    <xf numFmtId="0" fontId="6" fillId="3" borderId="0" xfId="0" applyFont="1" applyFill="1"/>
    <xf numFmtId="43" fontId="6" fillId="3" borderId="0" xfId="1" applyFont="1" applyFill="1" applyAlignment="1" applyProtection="1">
      <alignment horizontal="right"/>
    </xf>
    <xf numFmtId="43" fontId="8" fillId="6" borderId="0" xfId="1" applyFont="1" applyFill="1" applyBorder="1" applyProtection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43" fontId="12" fillId="3" borderId="0" xfId="1" applyFont="1" applyFill="1" applyAlignment="1" applyProtection="1">
      <alignment horizontal="left"/>
    </xf>
    <xf numFmtId="0" fontId="4" fillId="0" borderId="0" xfId="0" applyFont="1" applyAlignment="1">
      <alignment horizontal="center" vertical="center"/>
    </xf>
    <xf numFmtId="43" fontId="4" fillId="3" borderId="0" xfId="1" applyFont="1" applyFill="1" applyAlignment="1" applyProtection="1">
      <alignment horizontal="center"/>
    </xf>
    <xf numFmtId="43" fontId="4" fillId="3" borderId="0" xfId="1" applyFont="1" applyFill="1" applyAlignment="1" applyProtection="1">
      <alignment horizontal="left"/>
    </xf>
    <xf numFmtId="0" fontId="4" fillId="3" borderId="0" xfId="0" applyFont="1" applyFill="1" applyAlignment="1">
      <alignment horizontal="left"/>
    </xf>
    <xf numFmtId="0" fontId="15" fillId="0" borderId="0" xfId="0" applyFont="1" applyAlignment="1">
      <alignment horizontal="right"/>
    </xf>
    <xf numFmtId="43" fontId="15" fillId="0" borderId="0" xfId="1" applyFont="1" applyFill="1" applyProtection="1"/>
    <xf numFmtId="43" fontId="15" fillId="0" borderId="0" xfId="1" applyFont="1" applyProtection="1"/>
    <xf numFmtId="43" fontId="4" fillId="3" borderId="4" xfId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43" fontId="14" fillId="3" borderId="4" xfId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43" fontId="4" fillId="3" borderId="4" xfId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center" vertical="top"/>
      <protection locked="0"/>
    </xf>
    <xf numFmtId="43" fontId="4" fillId="3" borderId="18" xfId="1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43" fontId="6" fillId="3" borderId="4" xfId="1" applyFont="1" applyFill="1" applyBorder="1" applyAlignment="1" applyProtection="1">
      <alignment horizontal="center"/>
      <protection locked="0"/>
    </xf>
    <xf numFmtId="43" fontId="6" fillId="3" borderId="10" xfId="1" applyFont="1" applyFill="1" applyBorder="1" applyAlignment="1" applyProtection="1">
      <alignment horizontal="center"/>
      <protection locked="0"/>
    </xf>
    <xf numFmtId="43" fontId="6" fillId="3" borderId="0" xfId="1" applyFont="1" applyFill="1" applyBorder="1" applyAlignment="1" applyProtection="1">
      <alignment vertical="top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right"/>
    </xf>
    <xf numFmtId="43" fontId="8" fillId="5" borderId="0" xfId="1" applyFont="1" applyFill="1" applyBorder="1" applyAlignment="1" applyProtection="1">
      <alignment horizontal="center"/>
    </xf>
    <xf numFmtId="0" fontId="8" fillId="5" borderId="0" xfId="0" applyFont="1" applyFill="1" applyAlignment="1">
      <alignment horizontal="left"/>
    </xf>
    <xf numFmtId="0" fontId="8" fillId="5" borderId="32" xfId="0" applyFont="1" applyFill="1" applyBorder="1"/>
    <xf numFmtId="0" fontId="8" fillId="5" borderId="30" xfId="0" applyFont="1" applyFill="1" applyBorder="1" applyAlignment="1">
      <alignment horizontal="right"/>
    </xf>
    <xf numFmtId="0" fontId="8" fillId="5" borderId="30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 vertical="top"/>
    </xf>
    <xf numFmtId="0" fontId="4" fillId="5" borderId="19" xfId="0" applyFont="1" applyFill="1" applyBorder="1"/>
    <xf numFmtId="0" fontId="8" fillId="5" borderId="19" xfId="0" applyFont="1" applyFill="1" applyBorder="1" applyAlignment="1">
      <alignment horizontal="right" vertical="center"/>
    </xf>
    <xf numFmtId="43" fontId="8" fillId="5" borderId="18" xfId="1" applyFont="1" applyFill="1" applyBorder="1" applyAlignment="1" applyProtection="1">
      <alignment vertical="center"/>
    </xf>
    <xf numFmtId="0" fontId="7" fillId="5" borderId="18" xfId="0" applyFont="1" applyFill="1" applyBorder="1" applyAlignment="1">
      <alignment vertical="center"/>
    </xf>
    <xf numFmtId="43" fontId="8" fillId="5" borderId="19" xfId="1" applyFont="1" applyFill="1" applyBorder="1" applyAlignment="1" applyProtection="1">
      <alignment vertical="center"/>
    </xf>
    <xf numFmtId="0" fontId="4" fillId="5" borderId="20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8" fillId="5" borderId="7" xfId="0" applyFont="1" applyFill="1" applyBorder="1" applyAlignment="1">
      <alignment horizontal="center"/>
    </xf>
    <xf numFmtId="0" fontId="24" fillId="0" borderId="0" xfId="0" applyFont="1"/>
    <xf numFmtId="0" fontId="24" fillId="2" borderId="4" xfId="0" applyFont="1" applyFill="1" applyBorder="1" applyAlignment="1">
      <alignment horizontal="center"/>
    </xf>
    <xf numFmtId="43" fontId="24" fillId="2" borderId="4" xfId="1" applyFont="1" applyFill="1" applyBorder="1" applyAlignment="1">
      <alignment horizontal="center"/>
    </xf>
    <xf numFmtId="0" fontId="24" fillId="6" borderId="4" xfId="0" applyFont="1" applyFill="1" applyBorder="1" applyAlignment="1">
      <alignment vertical="top" wrapText="1"/>
    </xf>
    <xf numFmtId="0" fontId="24" fillId="6" borderId="4" xfId="0" applyFont="1" applyFill="1" applyBorder="1" applyAlignment="1">
      <alignment horizontal="center" vertical="center" wrapText="1"/>
    </xf>
    <xf numFmtId="43" fontId="24" fillId="4" borderId="4" xfId="1" applyFont="1" applyFill="1" applyBorder="1" applyAlignment="1">
      <alignment vertical="top" wrapText="1"/>
    </xf>
    <xf numFmtId="0" fontId="24" fillId="6" borderId="4" xfId="0" applyFont="1" applyFill="1" applyBorder="1"/>
    <xf numFmtId="0" fontId="24" fillId="6" borderId="4" xfId="5" applyFont="1" applyFill="1" applyBorder="1"/>
    <xf numFmtId="43" fontId="24" fillId="4" borderId="4" xfId="1" applyFont="1" applyFill="1" applyBorder="1"/>
    <xf numFmtId="49" fontId="24" fillId="2" borderId="4" xfId="3" applyNumberFormat="1" applyFont="1" applyFill="1" applyBorder="1"/>
    <xf numFmtId="0" fontId="24" fillId="2" borderId="4" xfId="3" applyFont="1" applyFill="1" applyBorder="1" applyAlignment="1">
      <alignment horizontal="center" vertical="center"/>
    </xf>
    <xf numFmtId="43" fontId="24" fillId="2" borderId="4" xfId="1" applyFont="1" applyFill="1" applyBorder="1"/>
    <xf numFmtId="0" fontId="24" fillId="2" borderId="4" xfId="0" applyFont="1" applyFill="1" applyBorder="1" applyAlignment="1" applyProtection="1">
      <alignment vertical="center"/>
      <protection locked="0"/>
    </xf>
    <xf numFmtId="0" fontId="24" fillId="11" borderId="4" xfId="3" applyFont="1" applyFill="1" applyBorder="1"/>
    <xf numFmtId="0" fontId="24" fillId="11" borderId="4" xfId="3" applyFont="1" applyFill="1" applyBorder="1" applyAlignment="1">
      <alignment horizontal="center" vertical="center"/>
    </xf>
    <xf numFmtId="0" fontId="24" fillId="11" borderId="0" xfId="0" applyFont="1" applyFill="1"/>
    <xf numFmtId="43" fontId="24" fillId="11" borderId="4" xfId="1" applyFont="1" applyFill="1" applyBorder="1"/>
    <xf numFmtId="49" fontId="24" fillId="11" borderId="4" xfId="3" applyNumberFormat="1" applyFont="1" applyFill="1" applyBorder="1"/>
    <xf numFmtId="49" fontId="24" fillId="11" borderId="4" xfId="6" applyNumberFormat="1" applyFont="1" applyFill="1" applyBorder="1"/>
    <xf numFmtId="49" fontId="25" fillId="11" borderId="4" xfId="3" applyNumberFormat="1" applyFont="1" applyFill="1" applyBorder="1" applyAlignment="1">
      <alignment vertical="center"/>
    </xf>
    <xf numFmtId="49" fontId="24" fillId="11" borderId="4" xfId="3" applyNumberFormat="1" applyFont="1" applyFill="1" applyBorder="1" applyAlignment="1">
      <alignment vertical="center"/>
    </xf>
    <xf numFmtId="43" fontId="24" fillId="11" borderId="5" xfId="1" applyFont="1" applyFill="1" applyBorder="1"/>
    <xf numFmtId="49" fontId="25" fillId="11" borderId="4" xfId="3" applyNumberFormat="1" applyFont="1" applyFill="1" applyBorder="1"/>
    <xf numFmtId="49" fontId="24" fillId="11" borderId="4" xfId="2" applyNumberFormat="1" applyFont="1" applyFill="1" applyBorder="1" applyAlignment="1">
      <alignment vertical="center"/>
    </xf>
    <xf numFmtId="49" fontId="24" fillId="10" borderId="4" xfId="3" applyNumberFormat="1" applyFont="1" applyFill="1" applyBorder="1"/>
    <xf numFmtId="0" fontId="24" fillId="10" borderId="4" xfId="3" applyFont="1" applyFill="1" applyBorder="1" applyAlignment="1">
      <alignment horizontal="center" vertical="center"/>
    </xf>
    <xf numFmtId="0" fontId="24" fillId="10" borderId="0" xfId="0" applyFont="1" applyFill="1"/>
    <xf numFmtId="43" fontId="24" fillId="10" borderId="4" xfId="1" applyFont="1" applyFill="1" applyBorder="1"/>
    <xf numFmtId="43" fontId="24" fillId="10" borderId="4" xfId="1" applyFont="1" applyFill="1" applyBorder="1" applyAlignment="1">
      <alignment horizontal="right"/>
    </xf>
    <xf numFmtId="49" fontId="24" fillId="0" borderId="0" xfId="3" applyNumberFormat="1" applyFont="1"/>
    <xf numFmtId="0" fontId="24" fillId="0" borderId="0" xfId="3" applyFont="1" applyAlignment="1">
      <alignment horizontal="center" vertical="center"/>
    </xf>
    <xf numFmtId="43" fontId="24" fillId="0" borderId="0" xfId="1" applyFont="1" applyBorder="1"/>
    <xf numFmtId="43" fontId="24" fillId="0" borderId="0" xfId="1" applyFont="1" applyFill="1" applyAlignment="1"/>
    <xf numFmtId="0" fontId="24" fillId="0" borderId="0" xfId="1" applyNumberFormat="1" applyFont="1" applyBorder="1" applyAlignment="1">
      <alignment horizontal="left"/>
    </xf>
    <xf numFmtId="43" fontId="24" fillId="0" borderId="0" xfId="1" applyFont="1"/>
    <xf numFmtId="0" fontId="24" fillId="0" borderId="0" xfId="0" applyFont="1" applyAlignment="1">
      <alignment horizontal="left"/>
    </xf>
    <xf numFmtId="0" fontId="24" fillId="3" borderId="0" xfId="0" applyFont="1" applyFill="1"/>
    <xf numFmtId="0" fontId="24" fillId="0" borderId="0" xfId="0" applyFont="1" applyAlignment="1">
      <alignment horizontal="left" wrapText="1"/>
    </xf>
    <xf numFmtId="43" fontId="24" fillId="3" borderId="0" xfId="1" applyFont="1" applyFill="1" applyAlignment="1"/>
    <xf numFmtId="49" fontId="24" fillId="6" borderId="4" xfId="3" applyNumberFormat="1" applyFont="1" applyFill="1" applyBorder="1"/>
    <xf numFmtId="0" fontId="24" fillId="6" borderId="4" xfId="3" applyFont="1" applyFill="1" applyBorder="1" applyAlignment="1">
      <alignment horizontal="center" vertical="center"/>
    </xf>
    <xf numFmtId="0" fontId="24" fillId="6" borderId="0" xfId="0" applyFont="1" applyFill="1"/>
    <xf numFmtId="43" fontId="24" fillId="6" borderId="4" xfId="1" applyFont="1" applyFill="1" applyBorder="1"/>
    <xf numFmtId="0" fontId="4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top"/>
    </xf>
    <xf numFmtId="43" fontId="4" fillId="3" borderId="18" xfId="1" applyFont="1" applyFill="1" applyBorder="1" applyAlignment="1" applyProtection="1"/>
    <xf numFmtId="0" fontId="6" fillId="3" borderId="4" xfId="0" applyFont="1" applyFill="1" applyBorder="1" applyAlignment="1">
      <alignment horizontal="center"/>
    </xf>
    <xf numFmtId="43" fontId="6" fillId="3" borderId="0" xfId="1" applyFont="1" applyFill="1" applyBorder="1" applyAlignment="1" applyProtection="1">
      <alignment vertical="top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49" fontId="24" fillId="12" borderId="4" xfId="3" applyNumberFormat="1" applyFont="1" applyFill="1" applyBorder="1" applyAlignment="1">
      <alignment vertical="top"/>
    </xf>
    <xf numFmtId="43" fontId="24" fillId="12" borderId="4" xfId="1" applyFont="1" applyFill="1" applyBorder="1" applyAlignment="1">
      <alignment vertical="top"/>
    </xf>
    <xf numFmtId="0" fontId="24" fillId="13" borderId="4" xfId="7" applyFont="1" applyFill="1" applyBorder="1"/>
    <xf numFmtId="49" fontId="24" fillId="2" borderId="4" xfId="2" applyNumberFormat="1" applyFont="1" applyFill="1" applyBorder="1"/>
    <xf numFmtId="49" fontId="24" fillId="2" borderId="4" xfId="3" applyNumberFormat="1" applyFont="1" applyFill="1" applyBorder="1" applyAlignment="1">
      <alignment vertical="top"/>
    </xf>
    <xf numFmtId="43" fontId="24" fillId="2" borderId="4" xfId="1" applyFont="1" applyFill="1" applyBorder="1" applyAlignment="1">
      <alignment vertical="top"/>
    </xf>
    <xf numFmtId="0" fontId="4" fillId="14" borderId="34" xfId="0" applyFont="1" applyFill="1" applyBorder="1"/>
    <xf numFmtId="43" fontId="4" fillId="14" borderId="27" xfId="1" applyFont="1" applyFill="1" applyBorder="1" applyProtection="1"/>
    <xf numFmtId="0" fontId="4" fillId="14" borderId="27" xfId="0" applyFont="1" applyFill="1" applyBorder="1"/>
    <xf numFmtId="0" fontId="4" fillId="14" borderId="36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43" fontId="6" fillId="14" borderId="4" xfId="1" applyFont="1" applyFill="1" applyBorder="1" applyAlignment="1" applyProtection="1">
      <alignment horizontal="center"/>
    </xf>
    <xf numFmtId="0" fontId="6" fillId="14" borderId="6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3" fontId="4" fillId="3" borderId="42" xfId="1" applyFont="1" applyFill="1" applyBorder="1" applyAlignment="1" applyProtection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43" fontId="26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22" fillId="3" borderId="0" xfId="0" applyFont="1" applyFill="1"/>
    <xf numFmtId="14" fontId="24" fillId="0" borderId="0" xfId="0" applyNumberFormat="1" applyFont="1"/>
    <xf numFmtId="0" fontId="24" fillId="6" borderId="4" xfId="7" applyFont="1" applyFill="1" applyBorder="1"/>
    <xf numFmtId="43" fontId="24" fillId="6" borderId="4" xfId="1" applyFont="1" applyFill="1" applyBorder="1" applyAlignment="1">
      <alignment vertical="top"/>
    </xf>
    <xf numFmtId="49" fontId="27" fillId="6" borderId="4" xfId="3" applyNumberFormat="1" applyFont="1" applyFill="1" applyBorder="1" applyAlignment="1">
      <alignment vertical="center"/>
    </xf>
    <xf numFmtId="0" fontId="23" fillId="3" borderId="0" xfId="0" applyFont="1" applyFill="1" applyAlignment="1" applyProtection="1">
      <alignment horizontal="left"/>
      <protection locked="0"/>
    </xf>
    <xf numFmtId="0" fontId="6" fillId="14" borderId="4" xfId="0" applyFont="1" applyFill="1" applyBorder="1" applyAlignment="1">
      <alignment horizontal="center"/>
    </xf>
    <xf numFmtId="0" fontId="23" fillId="3" borderId="0" xfId="0" applyFont="1" applyFill="1" applyAlignment="1">
      <alignment horizontal="left"/>
    </xf>
    <xf numFmtId="43" fontId="24" fillId="2" borderId="0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8" fillId="5" borderId="32" xfId="0" applyFont="1" applyFill="1" applyBorder="1" applyProtection="1">
      <protection locked="0"/>
    </xf>
    <xf numFmtId="0" fontId="4" fillId="3" borderId="42" xfId="0" applyFont="1" applyFill="1" applyBorder="1" applyAlignment="1">
      <alignment horizontal="center" vertical="center"/>
    </xf>
    <xf numFmtId="0" fontId="23" fillId="3" borderId="0" xfId="0" applyFont="1" applyFill="1"/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8" fillId="5" borderId="3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9" fillId="3" borderId="15" xfId="0" applyFont="1" applyFill="1" applyBorder="1" applyAlignment="1">
      <alignment horizontal="center" vertical="center"/>
    </xf>
    <xf numFmtId="43" fontId="17" fillId="5" borderId="1" xfId="5" applyNumberFormat="1" applyFill="1" applyBorder="1" applyAlignment="1" applyProtection="1">
      <alignment horizontal="left"/>
      <protection locked="0"/>
    </xf>
    <xf numFmtId="43" fontId="17" fillId="5" borderId="33" xfId="5" applyNumberFormat="1" applyFill="1" applyBorder="1" applyAlignment="1" applyProtection="1">
      <alignment horizontal="left"/>
      <protection locked="0"/>
    </xf>
    <xf numFmtId="14" fontId="7" fillId="3" borderId="28" xfId="0" applyNumberFormat="1" applyFont="1" applyFill="1" applyBorder="1" applyAlignment="1" applyProtection="1">
      <alignment horizontal="center"/>
      <protection locked="0"/>
    </xf>
    <xf numFmtId="0" fontId="7" fillId="3" borderId="29" xfId="0" applyFont="1" applyFill="1" applyBorder="1" applyAlignment="1" applyProtection="1">
      <alignment horizontal="center"/>
      <protection locked="0"/>
    </xf>
    <xf numFmtId="165" fontId="7" fillId="3" borderId="5" xfId="0" quotePrefix="1" applyNumberFormat="1" applyFont="1" applyFill="1" applyBorder="1" applyAlignment="1">
      <alignment horizontal="center"/>
    </xf>
    <xf numFmtId="165" fontId="7" fillId="3" borderId="31" xfId="0" quotePrefix="1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5" borderId="1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33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0" fontId="6" fillId="9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6" fillId="5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6" fillId="9" borderId="9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9" borderId="0" xfId="0" applyFont="1" applyFill="1" applyAlignment="1">
      <alignment horizontal="right" vertical="center"/>
    </xf>
    <xf numFmtId="0" fontId="6" fillId="9" borderId="19" xfId="0" applyFont="1" applyFill="1" applyBorder="1" applyAlignment="1">
      <alignment horizontal="right"/>
    </xf>
    <xf numFmtId="43" fontId="8" fillId="9" borderId="19" xfId="1" applyFont="1" applyFill="1" applyBorder="1" applyAlignment="1" applyProtection="1">
      <alignment horizontal="right"/>
    </xf>
    <xf numFmtId="0" fontId="10" fillId="3" borderId="9" xfId="0" applyFont="1" applyFill="1" applyBorder="1" applyAlignment="1" applyProtection="1">
      <alignment horizontal="left"/>
      <protection locked="0"/>
    </xf>
    <xf numFmtId="0" fontId="10" fillId="3" borderId="18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4" fillId="3" borderId="24" xfId="0" applyFont="1" applyFill="1" applyBorder="1" applyAlignment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 applyProtection="1">
      <alignment horizontal="right"/>
      <protection locked="0"/>
    </xf>
    <xf numFmtId="0" fontId="6" fillId="9" borderId="21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left"/>
    </xf>
    <xf numFmtId="0" fontId="6" fillId="3" borderId="0" xfId="0" applyFont="1" applyFill="1" applyAlignment="1" applyProtection="1">
      <alignment horizontal="right"/>
      <protection locked="0"/>
    </xf>
    <xf numFmtId="0" fontId="8" fillId="9" borderId="4" xfId="0" applyFont="1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4" fillId="3" borderId="0" xfId="0" applyFont="1" applyFill="1" applyAlignment="1" applyProtection="1">
      <alignment horizontal="center"/>
      <protection locked="0"/>
    </xf>
    <xf numFmtId="0" fontId="6" fillId="2" borderId="28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4" fillId="3" borderId="0" xfId="0" applyFont="1" applyFill="1"/>
    <xf numFmtId="0" fontId="6" fillId="2" borderId="4" xfId="0" applyFont="1" applyFill="1" applyBorder="1" applyAlignment="1">
      <alignment horizontal="center"/>
    </xf>
    <xf numFmtId="0" fontId="10" fillId="3" borderId="0" xfId="0" applyFont="1" applyFill="1" applyAlignment="1" applyProtection="1">
      <alignment horizontal="left" vertical="top"/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22" fillId="3" borderId="0" xfId="0" applyFont="1" applyFill="1" applyAlignment="1" applyProtection="1">
      <alignment horizontal="left"/>
      <protection locked="0"/>
    </xf>
    <xf numFmtId="14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165" fontId="7" fillId="3" borderId="5" xfId="0" quotePrefix="1" applyNumberFormat="1" applyFont="1" applyFill="1" applyBorder="1" applyAlignment="1" applyProtection="1">
      <alignment horizontal="center"/>
      <protection locked="0"/>
    </xf>
    <xf numFmtId="165" fontId="7" fillId="3" borderId="31" xfId="0" quotePrefix="1" applyNumberFormat="1" applyFont="1" applyFill="1" applyBorder="1" applyAlignment="1" applyProtection="1">
      <alignment horizontal="center"/>
      <protection locked="0"/>
    </xf>
    <xf numFmtId="0" fontId="9" fillId="3" borderId="3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6" fillId="9" borderId="0" xfId="0" applyFont="1" applyFill="1" applyAlignment="1" applyProtection="1">
      <alignment horizontal="right" vertical="center"/>
      <protection locked="0"/>
    </xf>
    <xf numFmtId="0" fontId="6" fillId="3" borderId="19" xfId="0" applyFont="1" applyFill="1" applyBorder="1" applyAlignment="1">
      <alignment horizontal="right"/>
    </xf>
    <xf numFmtId="0" fontId="14" fillId="3" borderId="40" xfId="0" applyFont="1" applyFill="1" applyBorder="1" applyAlignment="1">
      <alignment horizontal="left" vertical="top"/>
    </xf>
    <xf numFmtId="0" fontId="14" fillId="3" borderId="19" xfId="0" applyFont="1" applyFill="1" applyBorder="1" applyAlignment="1">
      <alignment horizontal="left" vertical="top"/>
    </xf>
    <xf numFmtId="0" fontId="14" fillId="3" borderId="41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right"/>
    </xf>
    <xf numFmtId="0" fontId="4" fillId="3" borderId="24" xfId="0" applyFont="1" applyFill="1" applyBorder="1" applyAlignment="1" applyProtection="1">
      <alignment horizontal="left"/>
      <protection locked="0"/>
    </xf>
    <xf numFmtId="0" fontId="6" fillId="14" borderId="28" xfId="0" applyFont="1" applyFill="1" applyBorder="1" applyAlignment="1">
      <alignment horizontal="left"/>
    </xf>
    <xf numFmtId="0" fontId="6" fillId="14" borderId="14" xfId="0" applyFont="1" applyFill="1" applyBorder="1" applyAlignment="1">
      <alignment horizontal="left"/>
    </xf>
    <xf numFmtId="0" fontId="6" fillId="14" borderId="35" xfId="0" applyFont="1" applyFill="1" applyBorder="1" applyAlignment="1">
      <alignment horizontal="left"/>
    </xf>
    <xf numFmtId="0" fontId="6" fillId="14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1073834</xdr:colOff>
      <xdr:row>1</xdr:row>
      <xdr:rowOff>283634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8F61F46-3C34-463F-ACA3-B5FDC724F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0251" cy="575735"/>
        </a:xfrm>
        <a:prstGeom prst="rect">
          <a:avLst/>
        </a:prstGeom>
      </xdr:spPr>
    </xdr:pic>
    <xdr:clientData/>
  </xdr:twoCellAnchor>
  <xdr:twoCellAnchor>
    <xdr:from>
      <xdr:col>9</xdr:col>
      <xdr:colOff>1140759</xdr:colOff>
      <xdr:row>86</xdr:row>
      <xdr:rowOff>53789</xdr:rowOff>
    </xdr:from>
    <xdr:to>
      <xdr:col>10</xdr:col>
      <xdr:colOff>214592</xdr:colOff>
      <xdr:row>86</xdr:row>
      <xdr:rowOff>309155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46D09097-1B10-4DDD-AB37-64527BC43D5B}"/>
            </a:ext>
          </a:extLst>
        </xdr:cNvPr>
        <xdr:cNvSpPr/>
      </xdr:nvSpPr>
      <xdr:spPr>
        <a:xfrm>
          <a:off x="11161059" y="17713139"/>
          <a:ext cx="245408" cy="2553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811586</xdr:colOff>
      <xdr:row>86</xdr:row>
      <xdr:rowOff>66676</xdr:rowOff>
    </xdr:from>
    <xdr:to>
      <xdr:col>10</xdr:col>
      <xdr:colOff>1054474</xdr:colOff>
      <xdr:row>86</xdr:row>
      <xdr:rowOff>291225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65FDBA3A-1CDE-449D-8FE2-3EFB8BC05D1D}"/>
            </a:ext>
          </a:extLst>
        </xdr:cNvPr>
        <xdr:cNvSpPr/>
      </xdr:nvSpPr>
      <xdr:spPr>
        <a:xfrm>
          <a:off x="12003461" y="17726026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1117227</xdr:colOff>
      <xdr:row>86</xdr:row>
      <xdr:rowOff>71717</xdr:rowOff>
    </xdr:from>
    <xdr:to>
      <xdr:col>7</xdr:col>
      <xdr:colOff>197782</xdr:colOff>
      <xdr:row>86</xdr:row>
      <xdr:rowOff>300750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484FB507-4809-499F-96FD-E0FD3D93869E}"/>
            </a:ext>
          </a:extLst>
        </xdr:cNvPr>
        <xdr:cNvSpPr/>
      </xdr:nvSpPr>
      <xdr:spPr>
        <a:xfrm>
          <a:off x="7908552" y="17731067"/>
          <a:ext cx="233080" cy="2290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226081</xdr:colOff>
      <xdr:row>86</xdr:row>
      <xdr:rowOff>80963</xdr:rowOff>
    </xdr:from>
    <xdr:to>
      <xdr:col>6</xdr:col>
      <xdr:colOff>468969</xdr:colOff>
      <xdr:row>86</xdr:row>
      <xdr:rowOff>305512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612EB128-63F8-4E20-9E8D-490F977C0AB2}"/>
            </a:ext>
          </a:extLst>
        </xdr:cNvPr>
        <xdr:cNvSpPr/>
      </xdr:nvSpPr>
      <xdr:spPr>
        <a:xfrm>
          <a:off x="7017406" y="17740313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1587593</xdr:colOff>
      <xdr:row>86</xdr:row>
      <xdr:rowOff>94297</xdr:rowOff>
    </xdr:from>
    <xdr:to>
      <xdr:col>2</xdr:col>
      <xdr:colOff>1830481</xdr:colOff>
      <xdr:row>86</xdr:row>
      <xdr:rowOff>318846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16F9AB49-15CD-4F6D-92D2-6A9BD4F20CA5}"/>
            </a:ext>
          </a:extLst>
        </xdr:cNvPr>
        <xdr:cNvSpPr/>
      </xdr:nvSpPr>
      <xdr:spPr>
        <a:xfrm>
          <a:off x="3340193" y="18077497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551048</xdr:colOff>
      <xdr:row>86</xdr:row>
      <xdr:rowOff>87630</xdr:rowOff>
    </xdr:from>
    <xdr:to>
      <xdr:col>2</xdr:col>
      <xdr:colOff>793936</xdr:colOff>
      <xdr:row>86</xdr:row>
      <xdr:rowOff>312179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1A3EAF3-C6A6-4642-9D94-498A5069C0AC}"/>
            </a:ext>
          </a:extLst>
        </xdr:cNvPr>
        <xdr:cNvSpPr/>
      </xdr:nvSpPr>
      <xdr:spPr>
        <a:xfrm>
          <a:off x="2303648" y="18070830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1114426</xdr:colOff>
      <xdr:row>0</xdr:row>
      <xdr:rowOff>115298</xdr:rowOff>
    </xdr:from>
    <xdr:to>
      <xdr:col>2</xdr:col>
      <xdr:colOff>1038225</xdr:colOff>
      <xdr:row>1</xdr:row>
      <xdr:rowOff>242892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AC0C81-E3E4-4CFC-8842-0D9B034F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115298"/>
          <a:ext cx="1266824" cy="456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1043354</xdr:colOff>
      <xdr:row>1</xdr:row>
      <xdr:rowOff>266700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0FEB270-41C6-45F7-B7A0-B751BE79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5331" cy="556261"/>
        </a:xfrm>
        <a:prstGeom prst="rect">
          <a:avLst/>
        </a:prstGeom>
      </xdr:spPr>
    </xdr:pic>
    <xdr:clientData/>
  </xdr:twoCellAnchor>
  <xdr:twoCellAnchor>
    <xdr:from>
      <xdr:col>9</xdr:col>
      <xdr:colOff>420669</xdr:colOff>
      <xdr:row>96</xdr:row>
      <xdr:rowOff>60959</xdr:rowOff>
    </xdr:from>
    <xdr:to>
      <xdr:col>9</xdr:col>
      <xdr:colOff>670560</xdr:colOff>
      <xdr:row>96</xdr:row>
      <xdr:rowOff>309154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0456209" y="18928079"/>
          <a:ext cx="249891" cy="2481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118166</xdr:colOff>
      <xdr:row>96</xdr:row>
      <xdr:rowOff>64770</xdr:rowOff>
    </xdr:from>
    <xdr:to>
      <xdr:col>10</xdr:col>
      <xdr:colOff>373380</xdr:colOff>
      <xdr:row>96</xdr:row>
      <xdr:rowOff>310275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1273846" y="18931890"/>
          <a:ext cx="255214" cy="2455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245746</xdr:colOff>
      <xdr:row>96</xdr:row>
      <xdr:rowOff>60961</xdr:rowOff>
    </xdr:from>
    <xdr:to>
      <xdr:col>5</xdr:col>
      <xdr:colOff>481628</xdr:colOff>
      <xdr:row>96</xdr:row>
      <xdr:rowOff>300751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C7A38F-B9EB-4D26-9806-1C8C803670CB}"/>
            </a:ext>
          </a:extLst>
        </xdr:cNvPr>
        <xdr:cNvSpPr/>
      </xdr:nvSpPr>
      <xdr:spPr>
        <a:xfrm>
          <a:off x="6669406" y="18592801"/>
          <a:ext cx="235882" cy="2397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375285</xdr:colOff>
      <xdr:row>96</xdr:row>
      <xdr:rowOff>57151</xdr:rowOff>
    </xdr:from>
    <xdr:to>
      <xdr:col>4</xdr:col>
      <xdr:colOff>625179</xdr:colOff>
      <xdr:row>96</xdr:row>
      <xdr:rowOff>305513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F270A87-18DA-4E59-8C16-56D9AECFA471}"/>
            </a:ext>
          </a:extLst>
        </xdr:cNvPr>
        <xdr:cNvSpPr/>
      </xdr:nvSpPr>
      <xdr:spPr>
        <a:xfrm>
          <a:off x="6006465" y="18588991"/>
          <a:ext cx="249894" cy="24836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656048</xdr:colOff>
      <xdr:row>96</xdr:row>
      <xdr:rowOff>94297</xdr:rowOff>
    </xdr:from>
    <xdr:to>
      <xdr:col>2</xdr:col>
      <xdr:colOff>898936</xdr:colOff>
      <xdr:row>96</xdr:row>
      <xdr:rowOff>318846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CBA100C0-6DFA-46EE-A98D-F5227C7DC619}"/>
            </a:ext>
          </a:extLst>
        </xdr:cNvPr>
        <xdr:cNvSpPr/>
      </xdr:nvSpPr>
      <xdr:spPr>
        <a:xfrm>
          <a:off x="2842988" y="18626137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1633088</xdr:colOff>
      <xdr:row>96</xdr:row>
      <xdr:rowOff>87630</xdr:rowOff>
    </xdr:from>
    <xdr:to>
      <xdr:col>2</xdr:col>
      <xdr:colOff>130996</xdr:colOff>
      <xdr:row>96</xdr:row>
      <xdr:rowOff>312179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6511CF7-84D7-4E1A-936C-38496604803D}"/>
            </a:ext>
          </a:extLst>
        </xdr:cNvPr>
        <xdr:cNvSpPr/>
      </xdr:nvSpPr>
      <xdr:spPr>
        <a:xfrm>
          <a:off x="2075048" y="18619470"/>
          <a:ext cx="242888" cy="2245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1122046</xdr:colOff>
      <xdr:row>0</xdr:row>
      <xdr:rowOff>53340</xdr:rowOff>
    </xdr:from>
    <xdr:to>
      <xdr:col>2</xdr:col>
      <xdr:colOff>641985</xdr:colOff>
      <xdr:row>1</xdr:row>
      <xdr:rowOff>251460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DC52E9-7341-4C6E-A17F-F07DCDD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6" y="53340"/>
          <a:ext cx="1264919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goo.gl/maps/WMf4UoaFddjVCh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J194"/>
  <sheetViews>
    <sheetView topLeftCell="A36" zoomScale="92" zoomScaleNormal="60" workbookViewId="0">
      <selection activeCell="B54" sqref="B54"/>
    </sheetView>
  </sheetViews>
  <sheetFormatPr defaultColWidth="9.109375" defaultRowHeight="15.6" x14ac:dyDescent="0.3"/>
  <cols>
    <col min="1" max="1" width="12" style="160" bestFit="1" customWidth="1"/>
    <col min="2" max="2" width="82.5546875" style="160" customWidth="1"/>
    <col min="3" max="3" width="9.109375" style="160"/>
    <col min="4" max="4" width="16.5546875" style="160" customWidth="1"/>
    <col min="5" max="5" width="92.77734375" style="160" customWidth="1"/>
    <col min="6" max="7" width="18" style="194" customWidth="1"/>
    <col min="8" max="8" width="10.109375" style="160" bestFit="1" customWidth="1"/>
    <col min="9" max="9" width="84.44140625" style="160" bestFit="1" customWidth="1"/>
    <col min="10" max="10" width="11.88671875" style="160" bestFit="1" customWidth="1"/>
    <col min="11" max="16384" width="9.109375" style="160"/>
  </cols>
  <sheetData>
    <row r="1" spans="1:7" ht="30" customHeight="1" x14ac:dyDescent="0.3">
      <c r="B1" s="161" t="s">
        <v>15</v>
      </c>
      <c r="C1" s="161" t="s">
        <v>1</v>
      </c>
      <c r="E1" s="161" t="s">
        <v>15</v>
      </c>
      <c r="F1" s="162" t="s">
        <v>30</v>
      </c>
      <c r="G1" s="236" t="s">
        <v>1</v>
      </c>
    </row>
    <row r="2" spans="1:7" x14ac:dyDescent="0.3">
      <c r="B2" s="163" t="s">
        <v>53</v>
      </c>
      <c r="C2" s="164" t="s">
        <v>6</v>
      </c>
      <c r="E2" s="163" t="s">
        <v>53</v>
      </c>
      <c r="F2" s="165">
        <v>1990</v>
      </c>
      <c r="G2" s="164" t="s">
        <v>6</v>
      </c>
    </row>
    <row r="3" spans="1:7" x14ac:dyDescent="0.3">
      <c r="A3" s="160" t="s">
        <v>162</v>
      </c>
      <c r="B3" s="163" t="s">
        <v>89</v>
      </c>
      <c r="C3" s="164" t="s">
        <v>6</v>
      </c>
      <c r="E3" s="163" t="s">
        <v>89</v>
      </c>
      <c r="F3" s="165">
        <v>2500</v>
      </c>
      <c r="G3" s="164" t="s">
        <v>6</v>
      </c>
    </row>
    <row r="4" spans="1:7" x14ac:dyDescent="0.3">
      <c r="A4" s="160" t="s">
        <v>177</v>
      </c>
      <c r="B4" s="163" t="s">
        <v>176</v>
      </c>
      <c r="C4" s="164" t="s">
        <v>6</v>
      </c>
      <c r="E4" s="163" t="s">
        <v>176</v>
      </c>
      <c r="F4" s="165">
        <v>2600</v>
      </c>
      <c r="G4" s="164" t="s">
        <v>6</v>
      </c>
    </row>
    <row r="5" spans="1:7" x14ac:dyDescent="0.3">
      <c r="A5" s="229">
        <v>243171</v>
      </c>
      <c r="B5" s="163" t="s">
        <v>534</v>
      </c>
      <c r="C5" s="164" t="s">
        <v>6</v>
      </c>
      <c r="E5" s="163" t="s">
        <v>534</v>
      </c>
      <c r="F5" s="165">
        <v>2200</v>
      </c>
      <c r="G5" s="164" t="s">
        <v>6</v>
      </c>
    </row>
    <row r="6" spans="1:7" x14ac:dyDescent="0.3">
      <c r="B6" s="166" t="s">
        <v>130</v>
      </c>
      <c r="C6" s="164" t="s">
        <v>6</v>
      </c>
      <c r="E6" s="166" t="s">
        <v>130</v>
      </c>
      <c r="F6" s="165">
        <v>1177</v>
      </c>
      <c r="G6" s="164" t="s">
        <v>6</v>
      </c>
    </row>
    <row r="7" spans="1:7" x14ac:dyDescent="0.3">
      <c r="B7" s="166" t="s">
        <v>131</v>
      </c>
      <c r="C7" s="164" t="s">
        <v>6</v>
      </c>
      <c r="E7" s="166" t="s">
        <v>131</v>
      </c>
      <c r="F7" s="165">
        <v>1712</v>
      </c>
      <c r="G7" s="164" t="s">
        <v>6</v>
      </c>
    </row>
    <row r="8" spans="1:7" x14ac:dyDescent="0.3">
      <c r="B8" s="166" t="s">
        <v>132</v>
      </c>
      <c r="C8" s="164" t="s">
        <v>6</v>
      </c>
      <c r="E8" s="166" t="s">
        <v>132</v>
      </c>
      <c r="F8" s="165">
        <v>1926</v>
      </c>
      <c r="G8" s="164" t="s">
        <v>6</v>
      </c>
    </row>
    <row r="9" spans="1:7" x14ac:dyDescent="0.3">
      <c r="B9" s="166" t="s">
        <v>133</v>
      </c>
      <c r="C9" s="164" t="s">
        <v>6</v>
      </c>
      <c r="E9" s="166" t="s">
        <v>133</v>
      </c>
      <c r="F9" s="165">
        <v>2568</v>
      </c>
      <c r="G9" s="164" t="s">
        <v>6</v>
      </c>
    </row>
    <row r="10" spans="1:7" x14ac:dyDescent="0.3">
      <c r="B10" s="163" t="s">
        <v>92</v>
      </c>
      <c r="C10" s="164" t="s">
        <v>6</v>
      </c>
      <c r="E10" s="163" t="s">
        <v>92</v>
      </c>
      <c r="F10" s="165">
        <v>1050</v>
      </c>
      <c r="G10" s="164" t="s">
        <v>6</v>
      </c>
    </row>
    <row r="11" spans="1:7" x14ac:dyDescent="0.3">
      <c r="B11" s="163" t="s">
        <v>529</v>
      </c>
      <c r="C11" s="164" t="s">
        <v>6</v>
      </c>
      <c r="E11" s="163" t="s">
        <v>529</v>
      </c>
      <c r="F11" s="165">
        <v>2600</v>
      </c>
      <c r="G11" s="164" t="s">
        <v>6</v>
      </c>
    </row>
    <row r="12" spans="1:7" x14ac:dyDescent="0.3">
      <c r="B12" s="167" t="s">
        <v>126</v>
      </c>
      <c r="C12" s="164" t="s">
        <v>6</v>
      </c>
      <c r="E12" s="167" t="s">
        <v>126</v>
      </c>
      <c r="F12" s="165">
        <v>14552</v>
      </c>
      <c r="G12" s="164" t="s">
        <v>6</v>
      </c>
    </row>
    <row r="13" spans="1:7" x14ac:dyDescent="0.3">
      <c r="B13" s="167" t="s">
        <v>127</v>
      </c>
      <c r="C13" s="164" t="s">
        <v>6</v>
      </c>
      <c r="E13" s="167" t="s">
        <v>127</v>
      </c>
      <c r="F13" s="165">
        <v>18511</v>
      </c>
      <c r="G13" s="164" t="s">
        <v>6</v>
      </c>
    </row>
    <row r="14" spans="1:7" x14ac:dyDescent="0.3">
      <c r="B14" s="167" t="s">
        <v>128</v>
      </c>
      <c r="C14" s="164" t="s">
        <v>6</v>
      </c>
      <c r="E14" s="167" t="s">
        <v>128</v>
      </c>
      <c r="F14" s="165">
        <v>24075</v>
      </c>
      <c r="G14" s="164" t="s">
        <v>6</v>
      </c>
    </row>
    <row r="15" spans="1:7" x14ac:dyDescent="0.3">
      <c r="B15" s="167" t="s">
        <v>129</v>
      </c>
      <c r="C15" s="164" t="s">
        <v>6</v>
      </c>
      <c r="E15" s="167" t="s">
        <v>129</v>
      </c>
      <c r="F15" s="165">
        <v>39269</v>
      </c>
      <c r="G15" s="164" t="s">
        <v>6</v>
      </c>
    </row>
    <row r="16" spans="1:7" x14ac:dyDescent="0.3">
      <c r="B16" s="167" t="s">
        <v>123</v>
      </c>
      <c r="C16" s="164" t="s">
        <v>6</v>
      </c>
      <c r="E16" s="167" t="s">
        <v>123</v>
      </c>
      <c r="F16" s="168">
        <v>6741</v>
      </c>
      <c r="G16" s="164" t="s">
        <v>6</v>
      </c>
    </row>
    <row r="17" spans="1:7" x14ac:dyDescent="0.3">
      <c r="B17" s="167" t="s">
        <v>124</v>
      </c>
      <c r="C17" s="164" t="s">
        <v>6</v>
      </c>
      <c r="E17" s="167" t="s">
        <v>124</v>
      </c>
      <c r="F17" s="168">
        <v>8506</v>
      </c>
      <c r="G17" s="164" t="s">
        <v>6</v>
      </c>
    </row>
    <row r="18" spans="1:7" x14ac:dyDescent="0.3">
      <c r="B18" s="167" t="s">
        <v>125</v>
      </c>
      <c r="C18" s="164" t="s">
        <v>6</v>
      </c>
      <c r="E18" s="167" t="s">
        <v>125</v>
      </c>
      <c r="F18" s="168">
        <v>21668</v>
      </c>
      <c r="G18" s="164" t="s">
        <v>6</v>
      </c>
    </row>
    <row r="19" spans="1:7" x14ac:dyDescent="0.3">
      <c r="A19" s="160" t="s">
        <v>162</v>
      </c>
      <c r="B19" s="167" t="s">
        <v>163</v>
      </c>
      <c r="C19" s="164" t="s">
        <v>6</v>
      </c>
      <c r="E19" s="167" t="s">
        <v>163</v>
      </c>
      <c r="F19" s="168">
        <v>9700</v>
      </c>
      <c r="G19" s="164" t="s">
        <v>6</v>
      </c>
    </row>
    <row r="20" spans="1:7" x14ac:dyDescent="0.3">
      <c r="A20" s="160" t="s">
        <v>162</v>
      </c>
      <c r="B20" s="167" t="s">
        <v>164</v>
      </c>
      <c r="C20" s="164" t="s">
        <v>6</v>
      </c>
      <c r="E20" s="167" t="s">
        <v>164</v>
      </c>
      <c r="F20" s="168">
        <v>12500</v>
      </c>
      <c r="G20" s="164" t="s">
        <v>6</v>
      </c>
    </row>
    <row r="21" spans="1:7" x14ac:dyDescent="0.3">
      <c r="A21" s="160" t="s">
        <v>162</v>
      </c>
      <c r="B21" s="167" t="s">
        <v>548</v>
      </c>
      <c r="C21" s="164" t="s">
        <v>6</v>
      </c>
      <c r="E21" s="167" t="s">
        <v>548</v>
      </c>
      <c r="F21" s="168">
        <v>12500</v>
      </c>
      <c r="G21" s="164" t="s">
        <v>6</v>
      </c>
    </row>
    <row r="22" spans="1:7" x14ac:dyDescent="0.3">
      <c r="B22" s="163" t="s">
        <v>120</v>
      </c>
      <c r="C22" s="164" t="s">
        <v>6</v>
      </c>
      <c r="E22" s="163" t="s">
        <v>120</v>
      </c>
      <c r="F22" s="165">
        <v>5990</v>
      </c>
      <c r="G22" s="164" t="s">
        <v>6</v>
      </c>
    </row>
    <row r="23" spans="1:7" x14ac:dyDescent="0.3">
      <c r="A23" s="229">
        <v>243171</v>
      </c>
      <c r="B23" s="163" t="s">
        <v>535</v>
      </c>
      <c r="C23" s="164" t="s">
        <v>6</v>
      </c>
      <c r="E23" s="163" t="s">
        <v>535</v>
      </c>
      <c r="F23" s="165">
        <v>5750</v>
      </c>
      <c r="G23" s="164" t="s">
        <v>6</v>
      </c>
    </row>
    <row r="24" spans="1:7" ht="31.2" x14ac:dyDescent="0.3">
      <c r="A24" s="229">
        <v>243171</v>
      </c>
      <c r="B24" s="163" t="s">
        <v>536</v>
      </c>
      <c r="C24" s="164" t="s">
        <v>6</v>
      </c>
      <c r="E24" s="163" t="s">
        <v>536</v>
      </c>
      <c r="F24" s="165">
        <v>3600</v>
      </c>
      <c r="G24" s="164" t="s">
        <v>6</v>
      </c>
    </row>
    <row r="25" spans="1:7" x14ac:dyDescent="0.3">
      <c r="A25" s="229">
        <v>243171</v>
      </c>
      <c r="B25" s="163" t="s">
        <v>537</v>
      </c>
      <c r="C25" s="164" t="s">
        <v>6</v>
      </c>
      <c r="E25" s="163" t="s">
        <v>537</v>
      </c>
      <c r="F25" s="165">
        <v>4500</v>
      </c>
      <c r="G25" s="164" t="s">
        <v>6</v>
      </c>
    </row>
    <row r="26" spans="1:7" x14ac:dyDescent="0.3">
      <c r="B26" s="163" t="s">
        <v>35</v>
      </c>
      <c r="C26" s="164" t="s">
        <v>6</v>
      </c>
      <c r="E26" s="163" t="s">
        <v>35</v>
      </c>
      <c r="F26" s="165">
        <v>3400</v>
      </c>
      <c r="G26" s="164" t="s">
        <v>6</v>
      </c>
    </row>
    <row r="27" spans="1:7" x14ac:dyDescent="0.3">
      <c r="B27" s="163" t="s">
        <v>36</v>
      </c>
      <c r="C27" s="164" t="s">
        <v>6</v>
      </c>
      <c r="E27" s="163" t="s">
        <v>36</v>
      </c>
      <c r="F27" s="165">
        <v>5120</v>
      </c>
      <c r="G27" s="164" t="s">
        <v>6</v>
      </c>
    </row>
    <row r="28" spans="1:7" x14ac:dyDescent="0.3">
      <c r="B28" s="163" t="s">
        <v>37</v>
      </c>
      <c r="C28" s="164" t="s">
        <v>6</v>
      </c>
      <c r="E28" s="163" t="s">
        <v>37</v>
      </c>
      <c r="F28" s="165">
        <v>5690</v>
      </c>
      <c r="G28" s="164" t="s">
        <v>6</v>
      </c>
    </row>
    <row r="29" spans="1:7" ht="46.8" x14ac:dyDescent="0.3">
      <c r="B29" s="163" t="s">
        <v>147</v>
      </c>
      <c r="C29" s="164" t="s">
        <v>65</v>
      </c>
      <c r="E29" s="163" t="s">
        <v>147</v>
      </c>
      <c r="F29" s="165">
        <v>3000</v>
      </c>
      <c r="G29" s="164" t="s">
        <v>65</v>
      </c>
    </row>
    <row r="30" spans="1:7" x14ac:dyDescent="0.3">
      <c r="B30" s="163" t="s">
        <v>38</v>
      </c>
      <c r="C30" s="164" t="s">
        <v>6</v>
      </c>
      <c r="E30" s="163" t="s">
        <v>38</v>
      </c>
      <c r="F30" s="165">
        <v>860</v>
      </c>
      <c r="G30" s="164" t="s">
        <v>6</v>
      </c>
    </row>
    <row r="31" spans="1:7" x14ac:dyDescent="0.3">
      <c r="B31" s="163" t="s">
        <v>39</v>
      </c>
      <c r="C31" s="164" t="s">
        <v>6</v>
      </c>
      <c r="E31" s="163" t="s">
        <v>39</v>
      </c>
      <c r="F31" s="165">
        <v>1230</v>
      </c>
      <c r="G31" s="164" t="s">
        <v>6</v>
      </c>
    </row>
    <row r="32" spans="1:7" x14ac:dyDescent="0.3">
      <c r="B32" s="163" t="s">
        <v>40</v>
      </c>
      <c r="C32" s="164" t="s">
        <v>6</v>
      </c>
      <c r="E32" s="163" t="s">
        <v>40</v>
      </c>
      <c r="F32" s="165">
        <v>490</v>
      </c>
      <c r="G32" s="164" t="s">
        <v>6</v>
      </c>
    </row>
    <row r="33" spans="2:10" x14ac:dyDescent="0.3">
      <c r="B33" s="163" t="s">
        <v>148</v>
      </c>
      <c r="C33" s="164" t="s">
        <v>6</v>
      </c>
      <c r="E33" s="163" t="s">
        <v>148</v>
      </c>
      <c r="F33" s="165">
        <v>1600</v>
      </c>
      <c r="G33" s="164" t="s">
        <v>6</v>
      </c>
    </row>
    <row r="34" spans="2:10" x14ac:dyDescent="0.3">
      <c r="B34" s="163" t="s">
        <v>149</v>
      </c>
      <c r="C34" s="164" t="s">
        <v>41</v>
      </c>
      <c r="E34" s="163" t="s">
        <v>149</v>
      </c>
      <c r="F34" s="165">
        <v>1830</v>
      </c>
      <c r="G34" s="164" t="s">
        <v>41</v>
      </c>
    </row>
    <row r="35" spans="2:10" x14ac:dyDescent="0.3">
      <c r="B35" s="163" t="s">
        <v>90</v>
      </c>
      <c r="C35" s="164" t="s">
        <v>41</v>
      </c>
      <c r="E35" s="163" t="s">
        <v>90</v>
      </c>
      <c r="F35" s="165">
        <v>3584</v>
      </c>
      <c r="G35" s="164" t="s">
        <v>41</v>
      </c>
    </row>
    <row r="36" spans="2:10" x14ac:dyDescent="0.3">
      <c r="B36" s="163" t="s">
        <v>88</v>
      </c>
      <c r="C36" s="164" t="s">
        <v>65</v>
      </c>
      <c r="E36" s="163" t="s">
        <v>88</v>
      </c>
      <c r="F36" s="165">
        <v>20</v>
      </c>
      <c r="G36" s="164" t="s">
        <v>65</v>
      </c>
    </row>
    <row r="37" spans="2:10" x14ac:dyDescent="0.3">
      <c r="B37" s="163" t="s">
        <v>42</v>
      </c>
      <c r="C37" s="164" t="s">
        <v>43</v>
      </c>
      <c r="E37" s="163" t="s">
        <v>42</v>
      </c>
      <c r="F37" s="165">
        <v>55</v>
      </c>
      <c r="G37" s="164" t="s">
        <v>43</v>
      </c>
    </row>
    <row r="38" spans="2:10" x14ac:dyDescent="0.3">
      <c r="B38" s="163" t="s">
        <v>44</v>
      </c>
      <c r="C38" s="164" t="s">
        <v>43</v>
      </c>
      <c r="E38" s="163" t="s">
        <v>44</v>
      </c>
      <c r="F38" s="165">
        <v>55</v>
      </c>
      <c r="G38" s="164" t="s">
        <v>43</v>
      </c>
    </row>
    <row r="39" spans="2:10" x14ac:dyDescent="0.3">
      <c r="B39" s="163" t="s">
        <v>45</v>
      </c>
      <c r="C39" s="164" t="s">
        <v>6</v>
      </c>
      <c r="E39" s="163" t="s">
        <v>45</v>
      </c>
      <c r="F39" s="165">
        <v>70</v>
      </c>
      <c r="G39" s="164" t="s">
        <v>6</v>
      </c>
    </row>
    <row r="40" spans="2:10" x14ac:dyDescent="0.3">
      <c r="B40" s="163" t="s">
        <v>482</v>
      </c>
      <c r="C40" s="164" t="s">
        <v>12</v>
      </c>
      <c r="E40" s="163" t="s">
        <v>482</v>
      </c>
      <c r="F40" s="165">
        <v>1500</v>
      </c>
      <c r="G40" s="164" t="s">
        <v>12</v>
      </c>
    </row>
    <row r="41" spans="2:10" x14ac:dyDescent="0.3">
      <c r="B41" s="163" t="s">
        <v>46</v>
      </c>
      <c r="C41" s="164" t="s">
        <v>6</v>
      </c>
      <c r="E41" s="163" t="s">
        <v>46</v>
      </c>
      <c r="F41" s="165">
        <v>1050</v>
      </c>
      <c r="G41" s="164" t="s">
        <v>6</v>
      </c>
    </row>
    <row r="42" spans="2:10" x14ac:dyDescent="0.3">
      <c r="B42" s="177" t="s">
        <v>157</v>
      </c>
      <c r="C42" s="174" t="s">
        <v>65</v>
      </c>
      <c r="D42" s="175"/>
      <c r="E42" s="177" t="s">
        <v>157</v>
      </c>
      <c r="F42" s="176">
        <v>510</v>
      </c>
      <c r="G42" s="174" t="s">
        <v>65</v>
      </c>
    </row>
    <row r="43" spans="2:10" x14ac:dyDescent="0.3">
      <c r="B43" s="166" t="s">
        <v>492</v>
      </c>
      <c r="C43" s="164" t="s">
        <v>6</v>
      </c>
      <c r="E43" s="166" t="s">
        <v>492</v>
      </c>
      <c r="F43" s="165">
        <v>2200</v>
      </c>
      <c r="G43" s="164" t="s">
        <v>6</v>
      </c>
    </row>
    <row r="44" spans="2:10" x14ac:dyDescent="0.3">
      <c r="B44" s="166" t="s">
        <v>458</v>
      </c>
      <c r="C44" s="164" t="s">
        <v>0</v>
      </c>
      <c r="E44" s="166" t="s">
        <v>458</v>
      </c>
      <c r="F44" s="165">
        <v>150</v>
      </c>
      <c r="G44" s="164" t="s">
        <v>0</v>
      </c>
    </row>
    <row r="45" spans="2:10" x14ac:dyDescent="0.3">
      <c r="B45" s="166" t="s">
        <v>476</v>
      </c>
      <c r="C45" s="164" t="s">
        <v>0</v>
      </c>
      <c r="E45" s="166" t="s">
        <v>476</v>
      </c>
      <c r="F45" s="165">
        <v>200</v>
      </c>
      <c r="G45" s="164" t="s">
        <v>0</v>
      </c>
      <c r="I45" s="199" t="s">
        <v>494</v>
      </c>
      <c r="J45" s="202">
        <v>500</v>
      </c>
    </row>
    <row r="46" spans="2:10" x14ac:dyDescent="0.3">
      <c r="B46" s="166" t="s">
        <v>477</v>
      </c>
      <c r="C46" s="164" t="s">
        <v>0</v>
      </c>
      <c r="E46" s="166" t="s">
        <v>477</v>
      </c>
      <c r="F46" s="165">
        <v>700</v>
      </c>
      <c r="G46" s="164" t="s">
        <v>0</v>
      </c>
      <c r="I46" s="199" t="s">
        <v>495</v>
      </c>
      <c r="J46" s="202">
        <v>1000</v>
      </c>
    </row>
    <row r="47" spans="2:10" x14ac:dyDescent="0.3">
      <c r="B47" s="166" t="s">
        <v>479</v>
      </c>
      <c r="C47" s="164" t="s">
        <v>0</v>
      </c>
      <c r="E47" s="166" t="s">
        <v>479</v>
      </c>
      <c r="F47" s="165">
        <v>500</v>
      </c>
      <c r="G47" s="164" t="s">
        <v>0</v>
      </c>
      <c r="I47" s="199" t="s">
        <v>496</v>
      </c>
      <c r="J47" s="202">
        <v>1500</v>
      </c>
    </row>
    <row r="48" spans="2:10" x14ac:dyDescent="0.3">
      <c r="B48" s="166" t="s">
        <v>478</v>
      </c>
      <c r="C48" s="164" t="s">
        <v>0</v>
      </c>
      <c r="E48" s="166" t="s">
        <v>478</v>
      </c>
      <c r="F48" s="165">
        <v>1000</v>
      </c>
      <c r="G48" s="164" t="s">
        <v>0</v>
      </c>
      <c r="H48" s="160" t="s">
        <v>56</v>
      </c>
      <c r="I48" s="199" t="s">
        <v>497</v>
      </c>
      <c r="J48" s="202">
        <v>2000</v>
      </c>
    </row>
    <row r="49" spans="2:10" x14ac:dyDescent="0.3">
      <c r="B49" s="169" t="s">
        <v>27</v>
      </c>
      <c r="C49" s="170" t="s">
        <v>6</v>
      </c>
      <c r="E49" s="169" t="s">
        <v>27</v>
      </c>
      <c r="F49" s="171">
        <v>21750</v>
      </c>
      <c r="G49" s="170" t="s">
        <v>6</v>
      </c>
      <c r="H49" s="160" t="s">
        <v>178</v>
      </c>
      <c r="I49" s="166" t="s">
        <v>458</v>
      </c>
      <c r="J49" s="165">
        <v>150</v>
      </c>
    </row>
    <row r="50" spans="2:10" x14ac:dyDescent="0.3">
      <c r="B50" s="172" t="s">
        <v>5</v>
      </c>
      <c r="C50" s="161" t="s">
        <v>6</v>
      </c>
      <c r="E50" s="172" t="s">
        <v>5</v>
      </c>
      <c r="F50" s="171">
        <v>14110</v>
      </c>
      <c r="G50" s="161" t="s">
        <v>6</v>
      </c>
      <c r="I50" s="166" t="s">
        <v>479</v>
      </c>
      <c r="J50" s="165">
        <v>500</v>
      </c>
    </row>
    <row r="51" spans="2:10" x14ac:dyDescent="0.3">
      <c r="B51" s="172" t="s">
        <v>7</v>
      </c>
      <c r="C51" s="161" t="s">
        <v>8</v>
      </c>
      <c r="E51" s="172" t="s">
        <v>7</v>
      </c>
      <c r="F51" s="171">
        <v>1952</v>
      </c>
      <c r="G51" s="161" t="s">
        <v>8</v>
      </c>
      <c r="I51" s="213" t="s">
        <v>526</v>
      </c>
      <c r="J51" s="214">
        <v>7</v>
      </c>
    </row>
    <row r="52" spans="2:10" x14ac:dyDescent="0.3">
      <c r="B52" s="172" t="s">
        <v>9</v>
      </c>
      <c r="C52" s="161" t="s">
        <v>8</v>
      </c>
      <c r="E52" s="172" t="s">
        <v>9</v>
      </c>
      <c r="F52" s="171">
        <v>220</v>
      </c>
      <c r="G52" s="161" t="s">
        <v>8</v>
      </c>
      <c r="I52" s="169" t="s">
        <v>519</v>
      </c>
      <c r="J52" s="171">
        <v>7</v>
      </c>
    </row>
    <row r="53" spans="2:10" x14ac:dyDescent="0.3">
      <c r="B53" s="172" t="s">
        <v>187</v>
      </c>
      <c r="C53" s="161" t="s">
        <v>10</v>
      </c>
      <c r="E53" s="172" t="s">
        <v>187</v>
      </c>
      <c r="F53" s="171">
        <v>180</v>
      </c>
      <c r="G53" s="161" t="s">
        <v>10</v>
      </c>
      <c r="I53" s="169" t="s">
        <v>467</v>
      </c>
      <c r="J53" s="171">
        <v>11</v>
      </c>
    </row>
    <row r="54" spans="2:10" x14ac:dyDescent="0.3">
      <c r="B54" s="172" t="s">
        <v>483</v>
      </c>
      <c r="C54" s="161" t="s">
        <v>10</v>
      </c>
      <c r="E54" s="172" t="s">
        <v>483</v>
      </c>
      <c r="F54" s="171">
        <v>180</v>
      </c>
      <c r="G54" s="161" t="s">
        <v>10</v>
      </c>
      <c r="I54" s="184" t="s">
        <v>468</v>
      </c>
      <c r="J54" s="187">
        <v>70</v>
      </c>
    </row>
    <row r="55" spans="2:10" x14ac:dyDescent="0.3">
      <c r="B55" s="172" t="s">
        <v>550</v>
      </c>
      <c r="C55" s="161" t="s">
        <v>10</v>
      </c>
      <c r="E55" s="172" t="s">
        <v>550</v>
      </c>
      <c r="F55" s="171">
        <v>180</v>
      </c>
      <c r="G55" s="161" t="s">
        <v>10</v>
      </c>
      <c r="I55" s="184" t="s">
        <v>66</v>
      </c>
      <c r="J55" s="187">
        <v>400</v>
      </c>
    </row>
    <row r="56" spans="2:10" x14ac:dyDescent="0.3">
      <c r="B56" s="172" t="s">
        <v>457</v>
      </c>
      <c r="C56" s="161" t="s">
        <v>10</v>
      </c>
      <c r="E56" s="172" t="s">
        <v>457</v>
      </c>
      <c r="F56" s="171">
        <v>180</v>
      </c>
      <c r="G56" s="161" t="s">
        <v>10</v>
      </c>
      <c r="I56" s="184" t="s">
        <v>471</v>
      </c>
      <c r="J56" s="187">
        <v>14</v>
      </c>
    </row>
    <row r="57" spans="2:10" x14ac:dyDescent="0.3">
      <c r="B57" s="172" t="s">
        <v>398</v>
      </c>
      <c r="C57" s="161" t="s">
        <v>10</v>
      </c>
      <c r="E57" s="172" t="s">
        <v>398</v>
      </c>
      <c r="F57" s="171">
        <v>180</v>
      </c>
      <c r="G57" s="161" t="s">
        <v>10</v>
      </c>
      <c r="I57" s="184" t="s">
        <v>473</v>
      </c>
      <c r="J57" s="187">
        <v>60</v>
      </c>
    </row>
    <row r="58" spans="2:10" x14ac:dyDescent="0.3">
      <c r="B58" s="172" t="s">
        <v>399</v>
      </c>
      <c r="C58" s="161" t="s">
        <v>10</v>
      </c>
      <c r="E58" s="172" t="s">
        <v>399</v>
      </c>
      <c r="F58" s="171">
        <v>180</v>
      </c>
      <c r="G58" s="161" t="s">
        <v>10</v>
      </c>
      <c r="I58" s="184" t="s">
        <v>475</v>
      </c>
      <c r="J58" s="187">
        <v>70</v>
      </c>
    </row>
    <row r="59" spans="2:10" x14ac:dyDescent="0.3">
      <c r="B59" s="172" t="s">
        <v>11</v>
      </c>
      <c r="C59" s="161" t="s">
        <v>10</v>
      </c>
      <c r="E59" s="172" t="s">
        <v>11</v>
      </c>
      <c r="F59" s="171">
        <v>84</v>
      </c>
      <c r="G59" s="161" t="s">
        <v>10</v>
      </c>
      <c r="I59" s="184" t="s">
        <v>501</v>
      </c>
      <c r="J59" s="188">
        <v>1000</v>
      </c>
    </row>
    <row r="60" spans="2:10" x14ac:dyDescent="0.3">
      <c r="B60" s="172" t="s">
        <v>13</v>
      </c>
      <c r="C60" s="161" t="s">
        <v>12</v>
      </c>
      <c r="E60" s="172" t="s">
        <v>13</v>
      </c>
      <c r="F60" s="171">
        <v>1500</v>
      </c>
      <c r="G60" s="161" t="s">
        <v>12</v>
      </c>
      <c r="I60" s="184" t="s">
        <v>135</v>
      </c>
      <c r="J60" s="187">
        <v>1500</v>
      </c>
    </row>
    <row r="61" spans="2:10" x14ac:dyDescent="0.3">
      <c r="B61" s="172" t="s">
        <v>556</v>
      </c>
      <c r="C61" s="161" t="s">
        <v>6</v>
      </c>
      <c r="E61" s="172" t="s">
        <v>556</v>
      </c>
      <c r="F61" s="171">
        <v>37500</v>
      </c>
      <c r="G61" s="161" t="s">
        <v>6</v>
      </c>
      <c r="I61" s="184" t="s">
        <v>502</v>
      </c>
      <c r="J61" s="188">
        <v>1000</v>
      </c>
    </row>
    <row r="62" spans="2:10" x14ac:dyDescent="0.3">
      <c r="B62" s="172" t="s">
        <v>557</v>
      </c>
      <c r="C62" s="161" t="s">
        <v>6</v>
      </c>
      <c r="E62" s="172" t="s">
        <v>557</v>
      </c>
      <c r="F62" s="171">
        <v>64000</v>
      </c>
      <c r="G62" s="161" t="s">
        <v>6</v>
      </c>
      <c r="I62" s="184" t="s">
        <v>175</v>
      </c>
      <c r="J62" s="188">
        <v>1500</v>
      </c>
    </row>
    <row r="63" spans="2:10" x14ac:dyDescent="0.3">
      <c r="B63" s="211" t="s">
        <v>530</v>
      </c>
      <c r="C63" s="161" t="s">
        <v>6</v>
      </c>
      <c r="E63" s="211" t="s">
        <v>530</v>
      </c>
      <c r="F63" s="210">
        <v>550</v>
      </c>
      <c r="G63" s="161" t="s">
        <v>6</v>
      </c>
    </row>
    <row r="64" spans="2:10" x14ac:dyDescent="0.3">
      <c r="B64" s="211" t="s">
        <v>531</v>
      </c>
      <c r="C64" s="161" t="s">
        <v>6</v>
      </c>
      <c r="E64" s="211" t="s">
        <v>531</v>
      </c>
      <c r="F64" s="210">
        <v>1400</v>
      </c>
      <c r="G64" s="161" t="s">
        <v>6</v>
      </c>
    </row>
    <row r="65" spans="2:10" ht="19.8" x14ac:dyDescent="0.3">
      <c r="B65" s="232" t="s">
        <v>540</v>
      </c>
      <c r="C65" s="200" t="s">
        <v>6</v>
      </c>
      <c r="D65" s="232"/>
      <c r="E65" s="232" t="s">
        <v>540</v>
      </c>
      <c r="F65" s="231">
        <v>9200</v>
      </c>
      <c r="G65" s="200" t="s">
        <v>6</v>
      </c>
    </row>
    <row r="66" spans="2:10" x14ac:dyDescent="0.3">
      <c r="B66" s="230" t="s">
        <v>539</v>
      </c>
      <c r="C66" s="200" t="s">
        <v>6</v>
      </c>
      <c r="D66" s="201"/>
      <c r="E66" s="230" t="s">
        <v>539</v>
      </c>
      <c r="F66" s="231">
        <v>1500</v>
      </c>
      <c r="G66" s="200" t="s">
        <v>6</v>
      </c>
    </row>
    <row r="67" spans="2:10" x14ac:dyDescent="0.3">
      <c r="B67" s="230" t="s">
        <v>538</v>
      </c>
      <c r="C67" s="200" t="s">
        <v>6</v>
      </c>
      <c r="D67" s="201"/>
      <c r="E67" s="230" t="s">
        <v>538</v>
      </c>
      <c r="F67" s="231">
        <v>3000</v>
      </c>
      <c r="G67" s="200" t="s">
        <v>6</v>
      </c>
    </row>
    <row r="68" spans="2:10" x14ac:dyDescent="0.3">
      <c r="B68" s="173" t="s">
        <v>141</v>
      </c>
      <c r="C68" s="174" t="s">
        <v>6</v>
      </c>
      <c r="D68" s="175"/>
      <c r="E68" s="173" t="s">
        <v>141</v>
      </c>
      <c r="F68" s="176">
        <v>4400</v>
      </c>
      <c r="G68" s="174" t="s">
        <v>6</v>
      </c>
      <c r="I68" s="169" t="s">
        <v>58</v>
      </c>
      <c r="J68" s="171">
        <v>3.21</v>
      </c>
    </row>
    <row r="69" spans="2:10" x14ac:dyDescent="0.3">
      <c r="B69" s="177" t="s">
        <v>142</v>
      </c>
      <c r="C69" s="174" t="s">
        <v>6</v>
      </c>
      <c r="D69" s="175"/>
      <c r="E69" s="177" t="s">
        <v>142</v>
      </c>
      <c r="F69" s="176">
        <v>51360</v>
      </c>
      <c r="G69" s="174" t="s">
        <v>6</v>
      </c>
      <c r="I69" s="212" t="s">
        <v>59</v>
      </c>
      <c r="J69" s="171">
        <v>12</v>
      </c>
    </row>
    <row r="70" spans="2:10" x14ac:dyDescent="0.3">
      <c r="B70" s="177" t="s">
        <v>143</v>
      </c>
      <c r="C70" s="174" t="s">
        <v>6</v>
      </c>
      <c r="D70" s="175"/>
      <c r="E70" s="177" t="s">
        <v>143</v>
      </c>
      <c r="F70" s="176">
        <v>86884</v>
      </c>
      <c r="G70" s="174" t="s">
        <v>6</v>
      </c>
      <c r="I70" s="212" t="s">
        <v>60</v>
      </c>
      <c r="J70" s="171">
        <v>18</v>
      </c>
    </row>
    <row r="71" spans="2:10" x14ac:dyDescent="0.3">
      <c r="B71" s="177" t="s">
        <v>151</v>
      </c>
      <c r="C71" s="174" t="s">
        <v>6</v>
      </c>
      <c r="D71" s="175"/>
      <c r="E71" s="177" t="s">
        <v>151</v>
      </c>
      <c r="F71" s="176">
        <v>64000</v>
      </c>
      <c r="G71" s="174" t="s">
        <v>6</v>
      </c>
      <c r="I71" s="212" t="s">
        <v>61</v>
      </c>
      <c r="J71" s="171">
        <v>26</v>
      </c>
    </row>
    <row r="72" spans="2:10" x14ac:dyDescent="0.3">
      <c r="B72" s="177" t="s">
        <v>461</v>
      </c>
      <c r="C72" s="174" t="s">
        <v>6</v>
      </c>
      <c r="D72" s="175"/>
      <c r="E72" s="177" t="s">
        <v>461</v>
      </c>
      <c r="F72" s="176">
        <v>18000</v>
      </c>
      <c r="G72" s="174" t="s">
        <v>6</v>
      </c>
      <c r="I72" s="169" t="s">
        <v>62</v>
      </c>
      <c r="J72" s="171">
        <v>38</v>
      </c>
    </row>
    <row r="73" spans="2:10" x14ac:dyDescent="0.3">
      <c r="B73" s="177" t="s">
        <v>463</v>
      </c>
      <c r="C73" s="174" t="s">
        <v>6</v>
      </c>
      <c r="D73" s="175"/>
      <c r="E73" s="177" t="s">
        <v>463</v>
      </c>
      <c r="F73" s="176">
        <v>35000</v>
      </c>
      <c r="G73" s="174" t="s">
        <v>6</v>
      </c>
      <c r="I73" s="213" t="s">
        <v>523</v>
      </c>
      <c r="J73" s="214">
        <v>6</v>
      </c>
    </row>
    <row r="74" spans="2:10" x14ac:dyDescent="0.3">
      <c r="B74" s="177" t="s">
        <v>464</v>
      </c>
      <c r="C74" s="174" t="s">
        <v>6</v>
      </c>
      <c r="D74" s="175"/>
      <c r="E74" s="177" t="s">
        <v>464</v>
      </c>
      <c r="F74" s="176">
        <v>75000</v>
      </c>
      <c r="G74" s="174" t="s">
        <v>6</v>
      </c>
      <c r="I74" s="213" t="s">
        <v>524</v>
      </c>
      <c r="J74" s="214">
        <v>38</v>
      </c>
    </row>
    <row r="75" spans="2:10" x14ac:dyDescent="0.3">
      <c r="B75" s="177" t="s">
        <v>462</v>
      </c>
      <c r="C75" s="174" t="s">
        <v>6</v>
      </c>
      <c r="D75" s="175"/>
      <c r="E75" s="177" t="s">
        <v>462</v>
      </c>
      <c r="F75" s="176">
        <v>110000</v>
      </c>
      <c r="G75" s="174" t="s">
        <v>6</v>
      </c>
      <c r="I75" s="213" t="s">
        <v>525</v>
      </c>
      <c r="J75" s="214">
        <v>27</v>
      </c>
    </row>
    <row r="76" spans="2:10" x14ac:dyDescent="0.3">
      <c r="B76" s="177" t="s">
        <v>28</v>
      </c>
      <c r="C76" s="174" t="s">
        <v>6</v>
      </c>
      <c r="D76" s="175"/>
      <c r="E76" s="177" t="s">
        <v>28</v>
      </c>
      <c r="F76" s="176">
        <v>107</v>
      </c>
      <c r="G76" s="174" t="s">
        <v>6</v>
      </c>
      <c r="I76" s="169" t="s">
        <v>466</v>
      </c>
      <c r="J76" s="171">
        <v>14</v>
      </c>
    </row>
    <row r="77" spans="2:10" x14ac:dyDescent="0.3">
      <c r="B77" s="177" t="s">
        <v>29</v>
      </c>
      <c r="C77" s="174" t="s">
        <v>6</v>
      </c>
      <c r="D77" s="175"/>
      <c r="E77" s="177" t="s">
        <v>29</v>
      </c>
      <c r="F77" s="176">
        <v>299.60000000000002</v>
      </c>
      <c r="G77" s="174" t="s">
        <v>6</v>
      </c>
      <c r="I77" s="169" t="s">
        <v>474</v>
      </c>
      <c r="J77" s="171">
        <v>23.5</v>
      </c>
    </row>
    <row r="78" spans="2:10" x14ac:dyDescent="0.3">
      <c r="B78" s="177" t="s">
        <v>441</v>
      </c>
      <c r="C78" s="174" t="s">
        <v>6</v>
      </c>
      <c r="D78" s="175"/>
      <c r="E78" s="177" t="s">
        <v>441</v>
      </c>
      <c r="F78" s="176">
        <v>500</v>
      </c>
      <c r="G78" s="174" t="s">
        <v>6</v>
      </c>
      <c r="I78" s="184" t="s">
        <v>469</v>
      </c>
      <c r="J78" s="187">
        <v>135</v>
      </c>
    </row>
    <row r="79" spans="2:10" x14ac:dyDescent="0.3">
      <c r="B79" s="177" t="s">
        <v>541</v>
      </c>
      <c r="C79" s="174" t="s">
        <v>6</v>
      </c>
      <c r="D79" s="175"/>
      <c r="E79" s="177" t="s">
        <v>541</v>
      </c>
      <c r="F79" s="176">
        <v>750</v>
      </c>
      <c r="G79" s="174" t="s">
        <v>6</v>
      </c>
      <c r="I79" s="184" t="s">
        <v>67</v>
      </c>
      <c r="J79" s="187">
        <v>800</v>
      </c>
    </row>
    <row r="80" spans="2:10" x14ac:dyDescent="0.3">
      <c r="B80" s="177" t="s">
        <v>16</v>
      </c>
      <c r="C80" s="174" t="s">
        <v>6</v>
      </c>
      <c r="D80" s="175"/>
      <c r="E80" s="177" t="s">
        <v>16</v>
      </c>
      <c r="F80" s="176">
        <v>2150</v>
      </c>
      <c r="G80" s="174" t="s">
        <v>6</v>
      </c>
      <c r="I80" s="184" t="s">
        <v>470</v>
      </c>
      <c r="J80" s="187">
        <v>23</v>
      </c>
    </row>
    <row r="81" spans="2:10" x14ac:dyDescent="0.3">
      <c r="B81" s="177" t="s">
        <v>499</v>
      </c>
      <c r="C81" s="174" t="s">
        <v>6</v>
      </c>
      <c r="D81" s="175"/>
      <c r="E81" s="177" t="s">
        <v>499</v>
      </c>
      <c r="F81" s="176">
        <v>2150</v>
      </c>
      <c r="G81" s="174" t="s">
        <v>6</v>
      </c>
      <c r="I81" s="184" t="s">
        <v>472</v>
      </c>
      <c r="J81" s="187">
        <v>120</v>
      </c>
    </row>
    <row r="82" spans="2:10" x14ac:dyDescent="0.3">
      <c r="B82" s="177" t="s">
        <v>153</v>
      </c>
      <c r="C82" s="174" t="s">
        <v>6</v>
      </c>
      <c r="D82" s="175"/>
      <c r="E82" s="177" t="s">
        <v>153</v>
      </c>
      <c r="F82" s="176">
        <v>4112</v>
      </c>
      <c r="G82" s="174" t="s">
        <v>6</v>
      </c>
      <c r="I82" s="184" t="s">
        <v>33</v>
      </c>
      <c r="J82" s="187">
        <v>135</v>
      </c>
    </row>
    <row r="83" spans="2:10" x14ac:dyDescent="0.3">
      <c r="B83" s="177" t="s">
        <v>154</v>
      </c>
      <c r="C83" s="174" t="s">
        <v>6</v>
      </c>
      <c r="D83" s="175"/>
      <c r="E83" s="177" t="s">
        <v>154</v>
      </c>
      <c r="F83" s="176">
        <v>5888</v>
      </c>
      <c r="G83" s="174" t="s">
        <v>6</v>
      </c>
      <c r="I83" s="184" t="s">
        <v>488</v>
      </c>
      <c r="J83" s="187">
        <v>1070</v>
      </c>
    </row>
    <row r="84" spans="2:10" x14ac:dyDescent="0.3">
      <c r="B84" s="177" t="s">
        <v>134</v>
      </c>
      <c r="C84" s="174" t="s">
        <v>6</v>
      </c>
      <c r="D84" s="175"/>
      <c r="E84" s="177" t="s">
        <v>134</v>
      </c>
      <c r="F84" s="176">
        <v>1900</v>
      </c>
      <c r="G84" s="174" t="s">
        <v>6</v>
      </c>
      <c r="I84" s="184" t="s">
        <v>490</v>
      </c>
      <c r="J84" s="187">
        <v>40</v>
      </c>
    </row>
    <row r="85" spans="2:10" x14ac:dyDescent="0.3">
      <c r="B85" s="177" t="s">
        <v>158</v>
      </c>
      <c r="C85" s="174" t="s">
        <v>6</v>
      </c>
      <c r="D85" s="175"/>
      <c r="E85" s="177" t="s">
        <v>158</v>
      </c>
      <c r="F85" s="176">
        <v>2093</v>
      </c>
      <c r="G85" s="174" t="s">
        <v>6</v>
      </c>
      <c r="I85" s="184" t="s">
        <v>489</v>
      </c>
      <c r="J85" s="187">
        <v>2500</v>
      </c>
    </row>
    <row r="86" spans="2:10" x14ac:dyDescent="0.3">
      <c r="B86" s="177" t="s">
        <v>17</v>
      </c>
      <c r="C86" s="174" t="s">
        <v>6</v>
      </c>
      <c r="D86" s="175"/>
      <c r="E86" s="177" t="s">
        <v>17</v>
      </c>
      <c r="F86" s="176">
        <v>1400</v>
      </c>
      <c r="G86" s="174" t="s">
        <v>6</v>
      </c>
      <c r="I86" s="184" t="s">
        <v>487</v>
      </c>
      <c r="J86" s="187">
        <v>2000</v>
      </c>
    </row>
    <row r="87" spans="2:10" x14ac:dyDescent="0.3">
      <c r="B87" s="177" t="s">
        <v>18</v>
      </c>
      <c r="C87" s="174" t="s">
        <v>6</v>
      </c>
      <c r="D87" s="175"/>
      <c r="E87" s="177" t="s">
        <v>18</v>
      </c>
      <c r="F87" s="176">
        <v>1400</v>
      </c>
      <c r="G87" s="174" t="s">
        <v>6</v>
      </c>
      <c r="I87" s="184" t="s">
        <v>68</v>
      </c>
      <c r="J87" s="187">
        <v>535</v>
      </c>
    </row>
    <row r="88" spans="2:10" x14ac:dyDescent="0.3">
      <c r="B88" s="178" t="s">
        <v>155</v>
      </c>
      <c r="C88" s="174" t="s">
        <v>6</v>
      </c>
      <c r="D88" s="175"/>
      <c r="E88" s="178" t="s">
        <v>155</v>
      </c>
      <c r="F88" s="176">
        <v>2700</v>
      </c>
      <c r="G88" s="174" t="s">
        <v>6</v>
      </c>
      <c r="I88" s="184" t="s">
        <v>500</v>
      </c>
      <c r="J88" s="187">
        <v>2500</v>
      </c>
    </row>
    <row r="89" spans="2:10" x14ac:dyDescent="0.3">
      <c r="B89" s="178" t="s">
        <v>156</v>
      </c>
      <c r="C89" s="174" t="s">
        <v>6</v>
      </c>
      <c r="D89" s="175"/>
      <c r="E89" s="178" t="s">
        <v>156</v>
      </c>
      <c r="F89" s="176">
        <v>3200</v>
      </c>
      <c r="G89" s="174" t="s">
        <v>6</v>
      </c>
      <c r="I89" s="209" t="s">
        <v>520</v>
      </c>
      <c r="J89" s="210">
        <v>2500</v>
      </c>
    </row>
    <row r="90" spans="2:10" x14ac:dyDescent="0.3">
      <c r="B90" s="179" t="s">
        <v>169</v>
      </c>
      <c r="C90" s="174" t="s">
        <v>6</v>
      </c>
      <c r="D90" s="175"/>
      <c r="E90" s="179" t="s">
        <v>169</v>
      </c>
      <c r="F90" s="176">
        <v>400</v>
      </c>
      <c r="G90" s="174" t="s">
        <v>6</v>
      </c>
      <c r="I90" s="209" t="s">
        <v>521</v>
      </c>
      <c r="J90" s="210">
        <v>3000</v>
      </c>
    </row>
    <row r="91" spans="2:10" x14ac:dyDescent="0.3">
      <c r="B91" s="179" t="s">
        <v>170</v>
      </c>
      <c r="C91" s="174" t="s">
        <v>6</v>
      </c>
      <c r="D91" s="175"/>
      <c r="E91" s="179" t="s">
        <v>170</v>
      </c>
      <c r="F91" s="176">
        <v>400</v>
      </c>
      <c r="G91" s="174" t="s">
        <v>6</v>
      </c>
      <c r="I91" s="209" t="s">
        <v>522</v>
      </c>
      <c r="J91" s="210">
        <v>3500</v>
      </c>
    </row>
    <row r="92" spans="2:10" x14ac:dyDescent="0.3">
      <c r="B92" s="179" t="s">
        <v>171</v>
      </c>
      <c r="C92" s="174" t="s">
        <v>6</v>
      </c>
      <c r="D92" s="175"/>
      <c r="E92" s="179" t="s">
        <v>171</v>
      </c>
      <c r="F92" s="176">
        <v>400</v>
      </c>
      <c r="G92" s="174" t="s">
        <v>6</v>
      </c>
      <c r="I92" s="184" t="s">
        <v>512</v>
      </c>
      <c r="J92" s="187">
        <v>1500</v>
      </c>
    </row>
    <row r="93" spans="2:10" x14ac:dyDescent="0.3">
      <c r="B93" s="179" t="s">
        <v>172</v>
      </c>
      <c r="C93" s="174" t="s">
        <v>6</v>
      </c>
      <c r="D93" s="175"/>
      <c r="E93" s="179" t="s">
        <v>172</v>
      </c>
      <c r="F93" s="176">
        <v>115</v>
      </c>
      <c r="G93" s="174" t="s">
        <v>6</v>
      </c>
      <c r="I93" s="184" t="s">
        <v>513</v>
      </c>
      <c r="J93" s="187">
        <v>2500</v>
      </c>
    </row>
    <row r="94" spans="2:10" x14ac:dyDescent="0.3">
      <c r="B94" s="179" t="s">
        <v>173</v>
      </c>
      <c r="C94" s="174" t="s">
        <v>6</v>
      </c>
      <c r="D94" s="175"/>
      <c r="E94" s="179" t="s">
        <v>173</v>
      </c>
      <c r="F94" s="176">
        <v>90</v>
      </c>
      <c r="G94" s="174" t="s">
        <v>6</v>
      </c>
      <c r="I94" s="184" t="s">
        <v>555</v>
      </c>
      <c r="J94" s="187">
        <v>3000</v>
      </c>
    </row>
    <row r="95" spans="2:10" x14ac:dyDescent="0.3">
      <c r="B95" s="177" t="s">
        <v>152</v>
      </c>
      <c r="C95" s="174" t="s">
        <v>6</v>
      </c>
      <c r="D95" s="175"/>
      <c r="E95" s="177" t="s">
        <v>152</v>
      </c>
      <c r="F95" s="176">
        <v>36</v>
      </c>
      <c r="G95" s="174" t="s">
        <v>6</v>
      </c>
      <c r="I95" s="184" t="s">
        <v>514</v>
      </c>
      <c r="J95" s="187">
        <v>15000</v>
      </c>
    </row>
    <row r="96" spans="2:10" x14ac:dyDescent="0.3">
      <c r="B96" s="180" t="s">
        <v>32</v>
      </c>
      <c r="C96" s="174" t="s">
        <v>4</v>
      </c>
      <c r="D96" s="175"/>
      <c r="E96" s="180" t="s">
        <v>32</v>
      </c>
      <c r="F96" s="181">
        <v>8.6562999999999999</v>
      </c>
      <c r="G96" s="174" t="s">
        <v>4</v>
      </c>
      <c r="I96" s="166" t="s">
        <v>476</v>
      </c>
      <c r="J96" s="165">
        <v>200</v>
      </c>
    </row>
    <row r="97" spans="2:10" x14ac:dyDescent="0.3">
      <c r="B97" s="177" t="s">
        <v>63</v>
      </c>
      <c r="C97" s="174" t="s">
        <v>4</v>
      </c>
      <c r="D97" s="175"/>
      <c r="E97" s="177" t="s">
        <v>63</v>
      </c>
      <c r="F97" s="176">
        <v>10.75</v>
      </c>
      <c r="G97" s="174" t="s">
        <v>4</v>
      </c>
      <c r="I97" s="166" t="s">
        <v>477</v>
      </c>
      <c r="J97" s="165">
        <v>700</v>
      </c>
    </row>
    <row r="98" spans="2:10" x14ac:dyDescent="0.3">
      <c r="B98" s="177" t="s">
        <v>547</v>
      </c>
      <c r="C98" s="174" t="s">
        <v>4</v>
      </c>
      <c r="D98" s="175"/>
      <c r="E98" s="177" t="s">
        <v>547</v>
      </c>
      <c r="F98" s="181">
        <v>6.5</v>
      </c>
      <c r="G98" s="174" t="s">
        <v>4</v>
      </c>
      <c r="I98" s="166" t="s">
        <v>478</v>
      </c>
      <c r="J98" s="165">
        <v>1000</v>
      </c>
    </row>
    <row r="99" spans="2:10" x14ac:dyDescent="0.3">
      <c r="B99" s="177" t="s">
        <v>21</v>
      </c>
      <c r="C99" s="174" t="s">
        <v>4</v>
      </c>
      <c r="D99" s="175"/>
      <c r="E99" s="177" t="s">
        <v>21</v>
      </c>
      <c r="F99" s="181">
        <v>4.4939999999999998</v>
      </c>
      <c r="G99" s="174" t="s">
        <v>4</v>
      </c>
    </row>
    <row r="100" spans="2:10" x14ac:dyDescent="0.3">
      <c r="B100" s="177" t="s">
        <v>64</v>
      </c>
      <c r="C100" s="174" t="s">
        <v>65</v>
      </c>
      <c r="D100" s="175"/>
      <c r="E100" s="177" t="s">
        <v>64</v>
      </c>
      <c r="F100" s="176">
        <v>950</v>
      </c>
      <c r="G100" s="174" t="s">
        <v>65</v>
      </c>
    </row>
    <row r="101" spans="2:10" x14ac:dyDescent="0.3">
      <c r="B101" s="177" t="s">
        <v>150</v>
      </c>
      <c r="C101" s="174" t="s">
        <v>65</v>
      </c>
      <c r="D101" s="175"/>
      <c r="E101" s="177" t="s">
        <v>150</v>
      </c>
      <c r="F101" s="176">
        <v>1650</v>
      </c>
      <c r="G101" s="174" t="s">
        <v>65</v>
      </c>
    </row>
    <row r="102" spans="2:10" x14ac:dyDescent="0.3">
      <c r="B102" s="180" t="s">
        <v>183</v>
      </c>
      <c r="C102" s="174" t="s">
        <v>6</v>
      </c>
      <c r="D102" s="175"/>
      <c r="E102" s="180" t="s">
        <v>183</v>
      </c>
      <c r="F102" s="176">
        <v>2200</v>
      </c>
      <c r="G102" s="174" t="s">
        <v>6</v>
      </c>
    </row>
    <row r="103" spans="2:10" x14ac:dyDescent="0.3">
      <c r="B103" s="180" t="s">
        <v>181</v>
      </c>
      <c r="C103" s="174" t="s">
        <v>6</v>
      </c>
      <c r="D103" s="175"/>
      <c r="E103" s="180" t="s">
        <v>181</v>
      </c>
      <c r="F103" s="176">
        <v>2500</v>
      </c>
      <c r="G103" s="174" t="s">
        <v>6</v>
      </c>
    </row>
    <row r="104" spans="2:10" x14ac:dyDescent="0.3">
      <c r="B104" s="180" t="s">
        <v>182</v>
      </c>
      <c r="C104" s="174" t="s">
        <v>6</v>
      </c>
      <c r="D104" s="175"/>
      <c r="E104" s="180" t="s">
        <v>182</v>
      </c>
      <c r="F104" s="176">
        <v>2850</v>
      </c>
      <c r="G104" s="174" t="s">
        <v>6</v>
      </c>
    </row>
    <row r="105" spans="2:10" x14ac:dyDescent="0.3">
      <c r="B105" s="177" t="s">
        <v>179</v>
      </c>
      <c r="C105" s="174" t="s">
        <v>10</v>
      </c>
      <c r="D105" s="175"/>
      <c r="E105" s="177" t="s">
        <v>179</v>
      </c>
      <c r="F105" s="176">
        <v>850</v>
      </c>
      <c r="G105" s="174" t="s">
        <v>10</v>
      </c>
    </row>
    <row r="106" spans="2:10" x14ac:dyDescent="0.3">
      <c r="B106" s="177" t="s">
        <v>157</v>
      </c>
      <c r="C106" s="174" t="s">
        <v>65</v>
      </c>
      <c r="D106" s="175"/>
      <c r="E106" s="177" t="s">
        <v>157</v>
      </c>
      <c r="F106" s="176">
        <v>510</v>
      </c>
      <c r="G106" s="174" t="s">
        <v>65</v>
      </c>
    </row>
    <row r="107" spans="2:10" x14ac:dyDescent="0.3">
      <c r="B107" s="177" t="s">
        <v>416</v>
      </c>
      <c r="C107" s="174" t="s">
        <v>417</v>
      </c>
      <c r="D107" s="175"/>
      <c r="E107" s="177" t="s">
        <v>416</v>
      </c>
      <c r="F107" s="176">
        <v>590</v>
      </c>
      <c r="G107" s="174" t="s">
        <v>417</v>
      </c>
    </row>
    <row r="108" spans="2:10" x14ac:dyDescent="0.3">
      <c r="B108" s="177" t="s">
        <v>527</v>
      </c>
      <c r="C108" s="174" t="s">
        <v>6</v>
      </c>
      <c r="D108" s="175"/>
      <c r="E108" s="177" t="s">
        <v>527</v>
      </c>
      <c r="F108" s="176">
        <v>550</v>
      </c>
      <c r="G108" s="174" t="s">
        <v>6</v>
      </c>
    </row>
    <row r="109" spans="2:10" x14ac:dyDescent="0.3">
      <c r="B109" s="177" t="s">
        <v>22</v>
      </c>
      <c r="C109" s="174" t="s">
        <v>6</v>
      </c>
      <c r="D109" s="175"/>
      <c r="E109" s="177" t="s">
        <v>22</v>
      </c>
      <c r="F109" s="176">
        <v>26.75</v>
      </c>
      <c r="G109" s="174" t="s">
        <v>6</v>
      </c>
    </row>
    <row r="110" spans="2:10" x14ac:dyDescent="0.3">
      <c r="B110" s="177" t="s">
        <v>23</v>
      </c>
      <c r="C110" s="174" t="s">
        <v>6</v>
      </c>
      <c r="D110" s="175"/>
      <c r="E110" s="177" t="s">
        <v>23</v>
      </c>
      <c r="F110" s="176">
        <v>46.01</v>
      </c>
      <c r="G110" s="174" t="s">
        <v>6</v>
      </c>
    </row>
    <row r="111" spans="2:10" x14ac:dyDescent="0.3">
      <c r="B111" s="177" t="s">
        <v>24</v>
      </c>
      <c r="C111" s="174" t="s">
        <v>6</v>
      </c>
      <c r="D111" s="175"/>
      <c r="E111" s="177" t="s">
        <v>24</v>
      </c>
      <c r="F111" s="176">
        <v>50.29</v>
      </c>
      <c r="G111" s="174" t="s">
        <v>6</v>
      </c>
    </row>
    <row r="112" spans="2:10" x14ac:dyDescent="0.3">
      <c r="B112" s="177" t="s">
        <v>25</v>
      </c>
      <c r="C112" s="174" t="s">
        <v>6</v>
      </c>
      <c r="D112" s="175"/>
      <c r="E112" s="177" t="s">
        <v>25</v>
      </c>
      <c r="F112" s="176">
        <v>46.01</v>
      </c>
      <c r="G112" s="174" t="s">
        <v>6</v>
      </c>
    </row>
    <row r="113" spans="2:7" x14ac:dyDescent="0.3">
      <c r="B113" s="177" t="s">
        <v>26</v>
      </c>
      <c r="C113" s="174" t="s">
        <v>6</v>
      </c>
      <c r="D113" s="175"/>
      <c r="E113" s="177" t="s">
        <v>26</v>
      </c>
      <c r="F113" s="176">
        <v>58.85</v>
      </c>
      <c r="G113" s="174" t="s">
        <v>6</v>
      </c>
    </row>
    <row r="114" spans="2:7" x14ac:dyDescent="0.3">
      <c r="B114" s="182" t="s">
        <v>19</v>
      </c>
      <c r="C114" s="174" t="s">
        <v>6</v>
      </c>
      <c r="D114" s="175"/>
      <c r="E114" s="182" t="s">
        <v>19</v>
      </c>
      <c r="F114" s="176">
        <v>11.21</v>
      </c>
      <c r="G114" s="174" t="s">
        <v>6</v>
      </c>
    </row>
    <row r="115" spans="2:7" x14ac:dyDescent="0.3">
      <c r="B115" s="182" t="s">
        <v>20</v>
      </c>
      <c r="C115" s="174" t="s">
        <v>6</v>
      </c>
      <c r="D115" s="175"/>
      <c r="E115" s="182" t="s">
        <v>20</v>
      </c>
      <c r="F115" s="176">
        <v>2.4931000000000001</v>
      </c>
      <c r="G115" s="174" t="s">
        <v>6</v>
      </c>
    </row>
    <row r="116" spans="2:7" x14ac:dyDescent="0.3">
      <c r="B116" s="182" t="s">
        <v>160</v>
      </c>
      <c r="C116" s="174" t="s">
        <v>6</v>
      </c>
      <c r="D116" s="175"/>
      <c r="E116" s="182" t="s">
        <v>160</v>
      </c>
      <c r="F116" s="176">
        <v>2.34</v>
      </c>
      <c r="G116" s="174" t="s">
        <v>6</v>
      </c>
    </row>
    <row r="117" spans="2:7" x14ac:dyDescent="0.3">
      <c r="B117" s="182" t="s">
        <v>159</v>
      </c>
      <c r="C117" s="174" t="s">
        <v>6</v>
      </c>
      <c r="D117" s="175"/>
      <c r="E117" s="182" t="s">
        <v>159</v>
      </c>
      <c r="F117" s="176">
        <v>4.3899999999999997</v>
      </c>
      <c r="G117" s="174" t="s">
        <v>6</v>
      </c>
    </row>
    <row r="118" spans="2:7" x14ac:dyDescent="0.3">
      <c r="B118" s="182" t="s">
        <v>146</v>
      </c>
      <c r="C118" s="174" t="s">
        <v>6</v>
      </c>
      <c r="D118" s="175"/>
      <c r="E118" s="182" t="s">
        <v>146</v>
      </c>
      <c r="F118" s="176">
        <v>0.2</v>
      </c>
      <c r="G118" s="174" t="s">
        <v>6</v>
      </c>
    </row>
    <row r="119" spans="2:7" x14ac:dyDescent="0.3">
      <c r="B119" s="180" t="s">
        <v>165</v>
      </c>
      <c r="C119" s="174" t="s">
        <v>10</v>
      </c>
      <c r="D119" s="175"/>
      <c r="E119" s="180" t="s">
        <v>165</v>
      </c>
      <c r="F119" s="176">
        <v>0.55000000000000004</v>
      </c>
      <c r="G119" s="174" t="s">
        <v>10</v>
      </c>
    </row>
    <row r="120" spans="2:7" x14ac:dyDescent="0.3">
      <c r="B120" s="183" t="s">
        <v>166</v>
      </c>
      <c r="C120" s="174" t="s">
        <v>10</v>
      </c>
      <c r="D120" s="175"/>
      <c r="E120" s="183" t="s">
        <v>166</v>
      </c>
      <c r="F120" s="176">
        <v>0.55000000000000004</v>
      </c>
      <c r="G120" s="174" t="s">
        <v>10</v>
      </c>
    </row>
    <row r="121" spans="2:7" x14ac:dyDescent="0.3">
      <c r="B121" s="180" t="s">
        <v>168</v>
      </c>
      <c r="C121" s="174" t="s">
        <v>10</v>
      </c>
      <c r="D121" s="175"/>
      <c r="E121" s="180" t="s">
        <v>168</v>
      </c>
      <c r="F121" s="176">
        <v>1</v>
      </c>
      <c r="G121" s="174" t="s">
        <v>10</v>
      </c>
    </row>
    <row r="122" spans="2:7" x14ac:dyDescent="0.3">
      <c r="B122" s="177" t="s">
        <v>167</v>
      </c>
      <c r="C122" s="174" t="s">
        <v>10</v>
      </c>
      <c r="D122" s="175"/>
      <c r="E122" s="177" t="s">
        <v>167</v>
      </c>
      <c r="F122" s="176">
        <v>180</v>
      </c>
      <c r="G122" s="174" t="s">
        <v>10</v>
      </c>
    </row>
    <row r="123" spans="2:7" x14ac:dyDescent="0.3">
      <c r="B123" s="177" t="s">
        <v>174</v>
      </c>
      <c r="C123" s="174" t="s">
        <v>41</v>
      </c>
      <c r="D123" s="175"/>
      <c r="E123" s="177" t="s">
        <v>174</v>
      </c>
      <c r="F123" s="176">
        <v>690</v>
      </c>
      <c r="G123" s="174" t="s">
        <v>41</v>
      </c>
    </row>
    <row r="124" spans="2:7" x14ac:dyDescent="0.3">
      <c r="B124" s="177" t="s">
        <v>459</v>
      </c>
      <c r="C124" s="174" t="s">
        <v>41</v>
      </c>
      <c r="D124" s="175"/>
      <c r="E124" s="177" t="s">
        <v>459</v>
      </c>
      <c r="F124" s="176">
        <v>850</v>
      </c>
      <c r="G124" s="174" t="s">
        <v>41</v>
      </c>
    </row>
    <row r="125" spans="2:7" x14ac:dyDescent="0.3">
      <c r="B125" s="199" t="s">
        <v>460</v>
      </c>
      <c r="C125" s="200" t="s">
        <v>41</v>
      </c>
      <c r="D125" s="201"/>
      <c r="E125" s="199" t="s">
        <v>460</v>
      </c>
      <c r="F125" s="202">
        <v>1200</v>
      </c>
      <c r="G125" s="200" t="s">
        <v>41</v>
      </c>
    </row>
    <row r="126" spans="2:7" x14ac:dyDescent="0.3">
      <c r="B126" s="199" t="s">
        <v>494</v>
      </c>
      <c r="C126" s="200" t="s">
        <v>498</v>
      </c>
      <c r="D126" s="201"/>
      <c r="E126" s="199" t="s">
        <v>494</v>
      </c>
      <c r="F126" s="202">
        <v>500</v>
      </c>
      <c r="G126" s="200" t="s">
        <v>498</v>
      </c>
    </row>
    <row r="127" spans="2:7" x14ac:dyDescent="0.3">
      <c r="B127" s="199" t="s">
        <v>495</v>
      </c>
      <c r="C127" s="200" t="s">
        <v>498</v>
      </c>
      <c r="D127" s="201"/>
      <c r="E127" s="199" t="s">
        <v>495</v>
      </c>
      <c r="F127" s="202">
        <v>1000</v>
      </c>
      <c r="G127" s="200" t="s">
        <v>498</v>
      </c>
    </row>
    <row r="128" spans="2:7" x14ac:dyDescent="0.3">
      <c r="B128" s="199" t="s">
        <v>496</v>
      </c>
      <c r="C128" s="200" t="s">
        <v>498</v>
      </c>
      <c r="D128" s="201"/>
      <c r="E128" s="199" t="s">
        <v>496</v>
      </c>
      <c r="F128" s="202">
        <v>1500</v>
      </c>
      <c r="G128" s="200" t="s">
        <v>498</v>
      </c>
    </row>
    <row r="129" spans="2:7" x14ac:dyDescent="0.3">
      <c r="B129" s="199" t="s">
        <v>497</v>
      </c>
      <c r="C129" s="200" t="s">
        <v>498</v>
      </c>
      <c r="D129" s="201"/>
      <c r="E129" s="199" t="s">
        <v>497</v>
      </c>
      <c r="F129" s="202">
        <v>2000</v>
      </c>
      <c r="G129" s="200" t="s">
        <v>498</v>
      </c>
    </row>
    <row r="130" spans="2:7" x14ac:dyDescent="0.3">
      <c r="B130" s="169" t="s">
        <v>58</v>
      </c>
      <c r="C130" s="185" t="s">
        <v>4</v>
      </c>
      <c r="D130" s="186"/>
      <c r="E130" s="169" t="s">
        <v>58</v>
      </c>
      <c r="F130" s="171">
        <v>3.21</v>
      </c>
      <c r="G130" s="185" t="s">
        <v>4</v>
      </c>
    </row>
    <row r="131" spans="2:7" x14ac:dyDescent="0.3">
      <c r="B131" s="212" t="s">
        <v>59</v>
      </c>
      <c r="C131" s="185" t="s">
        <v>4</v>
      </c>
      <c r="D131" s="186"/>
      <c r="E131" s="212" t="s">
        <v>59</v>
      </c>
      <c r="F131" s="171">
        <v>12</v>
      </c>
      <c r="G131" s="185" t="s">
        <v>4</v>
      </c>
    </row>
    <row r="132" spans="2:7" x14ac:dyDescent="0.3">
      <c r="B132" s="212" t="s">
        <v>60</v>
      </c>
      <c r="C132" s="185" t="s">
        <v>4</v>
      </c>
      <c r="D132" s="186"/>
      <c r="E132" s="212" t="s">
        <v>60</v>
      </c>
      <c r="F132" s="171">
        <v>18</v>
      </c>
      <c r="G132" s="185" t="s">
        <v>4</v>
      </c>
    </row>
    <row r="133" spans="2:7" x14ac:dyDescent="0.3">
      <c r="B133" s="212" t="s">
        <v>61</v>
      </c>
      <c r="C133" s="185" t="s">
        <v>4</v>
      </c>
      <c r="D133" s="186"/>
      <c r="E133" s="212" t="s">
        <v>61</v>
      </c>
      <c r="F133" s="171">
        <v>26</v>
      </c>
      <c r="G133" s="185" t="s">
        <v>4</v>
      </c>
    </row>
    <row r="134" spans="2:7" x14ac:dyDescent="0.3">
      <c r="B134" s="169" t="s">
        <v>62</v>
      </c>
      <c r="C134" s="185" t="s">
        <v>4</v>
      </c>
      <c r="D134" s="186"/>
      <c r="E134" s="169" t="s">
        <v>62</v>
      </c>
      <c r="F134" s="171">
        <v>38</v>
      </c>
      <c r="G134" s="185" t="s">
        <v>4</v>
      </c>
    </row>
    <row r="135" spans="2:7" x14ac:dyDescent="0.3">
      <c r="B135" s="213" t="s">
        <v>523</v>
      </c>
      <c r="C135" s="185" t="s">
        <v>6</v>
      </c>
      <c r="D135" s="186"/>
      <c r="E135" s="213" t="s">
        <v>523</v>
      </c>
      <c r="F135" s="214">
        <v>6</v>
      </c>
      <c r="G135" s="185" t="s">
        <v>6</v>
      </c>
    </row>
    <row r="136" spans="2:7" x14ac:dyDescent="0.3">
      <c r="B136" s="213" t="s">
        <v>524</v>
      </c>
      <c r="C136" s="185" t="s">
        <v>6</v>
      </c>
      <c r="D136" s="186"/>
      <c r="E136" s="213" t="s">
        <v>524</v>
      </c>
      <c r="F136" s="214">
        <v>38</v>
      </c>
      <c r="G136" s="185" t="s">
        <v>6</v>
      </c>
    </row>
    <row r="137" spans="2:7" x14ac:dyDescent="0.3">
      <c r="B137" s="213" t="s">
        <v>549</v>
      </c>
      <c r="C137" s="185" t="s">
        <v>6</v>
      </c>
      <c r="D137" s="186"/>
      <c r="E137" s="213" t="s">
        <v>549</v>
      </c>
      <c r="F137" s="214">
        <v>20</v>
      </c>
      <c r="G137" s="185" t="s">
        <v>6</v>
      </c>
    </row>
    <row r="138" spans="2:7" x14ac:dyDescent="0.3">
      <c r="B138" s="213" t="s">
        <v>525</v>
      </c>
      <c r="C138" s="185" t="s">
        <v>6</v>
      </c>
      <c r="D138" s="186"/>
      <c r="E138" s="213" t="s">
        <v>525</v>
      </c>
      <c r="F138" s="214">
        <v>19</v>
      </c>
      <c r="G138" s="185" t="s">
        <v>6</v>
      </c>
    </row>
    <row r="139" spans="2:7" x14ac:dyDescent="0.3">
      <c r="B139" s="213" t="s">
        <v>526</v>
      </c>
      <c r="C139" s="185" t="s">
        <v>4</v>
      </c>
      <c r="D139" s="186"/>
      <c r="E139" s="213" t="s">
        <v>526</v>
      </c>
      <c r="F139" s="214">
        <v>7</v>
      </c>
      <c r="G139" s="185" t="s">
        <v>4</v>
      </c>
    </row>
    <row r="140" spans="2:7" x14ac:dyDescent="0.3">
      <c r="B140" s="169" t="s">
        <v>519</v>
      </c>
      <c r="C140" s="185" t="s">
        <v>4</v>
      </c>
      <c r="D140" s="186"/>
      <c r="E140" s="169" t="s">
        <v>519</v>
      </c>
      <c r="F140" s="171">
        <v>7</v>
      </c>
      <c r="G140" s="185" t="s">
        <v>4</v>
      </c>
    </row>
    <row r="141" spans="2:7" x14ac:dyDescent="0.3">
      <c r="B141" s="169" t="s">
        <v>466</v>
      </c>
      <c r="C141" s="185" t="s">
        <v>4</v>
      </c>
      <c r="D141" s="186"/>
      <c r="E141" s="169" t="s">
        <v>466</v>
      </c>
      <c r="F141" s="171">
        <v>14</v>
      </c>
      <c r="G141" s="185" t="s">
        <v>4</v>
      </c>
    </row>
    <row r="142" spans="2:7" x14ac:dyDescent="0.3">
      <c r="B142" s="184" t="s">
        <v>467</v>
      </c>
      <c r="C142" s="185" t="s">
        <v>4</v>
      </c>
      <c r="D142" s="186"/>
      <c r="E142" s="169" t="s">
        <v>467</v>
      </c>
      <c r="F142" s="171">
        <v>11</v>
      </c>
      <c r="G142" s="185" t="s">
        <v>4</v>
      </c>
    </row>
    <row r="143" spans="2:7" x14ac:dyDescent="0.3">
      <c r="B143" s="184" t="s">
        <v>474</v>
      </c>
      <c r="C143" s="185" t="s">
        <v>4</v>
      </c>
      <c r="D143" s="186"/>
      <c r="E143" s="169" t="s">
        <v>474</v>
      </c>
      <c r="F143" s="171">
        <v>23.5</v>
      </c>
      <c r="G143" s="185" t="s">
        <v>4</v>
      </c>
    </row>
    <row r="144" spans="2:7" x14ac:dyDescent="0.3">
      <c r="B144" s="184" t="s">
        <v>468</v>
      </c>
      <c r="C144" s="185" t="s">
        <v>4</v>
      </c>
      <c r="D144" s="186"/>
      <c r="E144" s="184" t="s">
        <v>468</v>
      </c>
      <c r="F144" s="187">
        <v>70</v>
      </c>
      <c r="G144" s="185" t="s">
        <v>4</v>
      </c>
    </row>
    <row r="145" spans="2:7" x14ac:dyDescent="0.3">
      <c r="B145" s="184" t="s">
        <v>469</v>
      </c>
      <c r="C145" s="185" t="s">
        <v>4</v>
      </c>
      <c r="D145" s="186"/>
      <c r="E145" s="184" t="s">
        <v>469</v>
      </c>
      <c r="F145" s="187">
        <v>135</v>
      </c>
      <c r="G145" s="185" t="s">
        <v>4</v>
      </c>
    </row>
    <row r="146" spans="2:7" x14ac:dyDescent="0.3">
      <c r="B146" s="184" t="s">
        <v>66</v>
      </c>
      <c r="C146" s="185" t="s">
        <v>4</v>
      </c>
      <c r="D146" s="186"/>
      <c r="E146" s="184" t="s">
        <v>66</v>
      </c>
      <c r="F146" s="187">
        <v>400</v>
      </c>
      <c r="G146" s="185" t="s">
        <v>4</v>
      </c>
    </row>
    <row r="147" spans="2:7" x14ac:dyDescent="0.3">
      <c r="B147" s="184" t="s">
        <v>67</v>
      </c>
      <c r="C147" s="185" t="s">
        <v>4</v>
      </c>
      <c r="D147" s="186"/>
      <c r="E147" s="184" t="s">
        <v>67</v>
      </c>
      <c r="F147" s="187">
        <v>800</v>
      </c>
      <c r="G147" s="185" t="s">
        <v>4</v>
      </c>
    </row>
    <row r="148" spans="2:7" x14ac:dyDescent="0.3">
      <c r="B148" s="184" t="s">
        <v>471</v>
      </c>
      <c r="C148" s="185" t="s">
        <v>4</v>
      </c>
      <c r="D148" s="186"/>
      <c r="E148" s="184" t="s">
        <v>471</v>
      </c>
      <c r="F148" s="187">
        <v>14</v>
      </c>
      <c r="G148" s="185" t="s">
        <v>4</v>
      </c>
    </row>
    <row r="149" spans="2:7" x14ac:dyDescent="0.3">
      <c r="B149" s="184" t="s">
        <v>470</v>
      </c>
      <c r="C149" s="185" t="s">
        <v>4</v>
      </c>
      <c r="D149" s="186"/>
      <c r="E149" s="184" t="s">
        <v>470</v>
      </c>
      <c r="F149" s="187">
        <v>23</v>
      </c>
      <c r="G149" s="185" t="s">
        <v>4</v>
      </c>
    </row>
    <row r="150" spans="2:7" x14ac:dyDescent="0.3">
      <c r="B150" s="184" t="s">
        <v>473</v>
      </c>
      <c r="C150" s="185" t="s">
        <v>4</v>
      </c>
      <c r="D150" s="186"/>
      <c r="E150" s="184" t="s">
        <v>473</v>
      </c>
      <c r="F150" s="187">
        <v>60</v>
      </c>
      <c r="G150" s="185" t="s">
        <v>4</v>
      </c>
    </row>
    <row r="151" spans="2:7" x14ac:dyDescent="0.3">
      <c r="B151" s="184" t="s">
        <v>472</v>
      </c>
      <c r="C151" s="185" t="s">
        <v>4</v>
      </c>
      <c r="D151" s="186"/>
      <c r="E151" s="184" t="s">
        <v>472</v>
      </c>
      <c r="F151" s="187">
        <v>120</v>
      </c>
      <c r="G151" s="185" t="s">
        <v>4</v>
      </c>
    </row>
    <row r="152" spans="2:7" x14ac:dyDescent="0.3">
      <c r="B152" s="184" t="s">
        <v>475</v>
      </c>
      <c r="C152" s="185" t="s">
        <v>4</v>
      </c>
      <c r="D152" s="186"/>
      <c r="E152" s="184" t="s">
        <v>475</v>
      </c>
      <c r="F152" s="187">
        <v>70</v>
      </c>
      <c r="G152" s="185" t="s">
        <v>4</v>
      </c>
    </row>
    <row r="153" spans="2:7" x14ac:dyDescent="0.3">
      <c r="B153" s="184" t="s">
        <v>33</v>
      </c>
      <c r="C153" s="185" t="s">
        <v>4</v>
      </c>
      <c r="D153" s="186"/>
      <c r="E153" s="184" t="s">
        <v>33</v>
      </c>
      <c r="F153" s="187">
        <v>135</v>
      </c>
      <c r="G153" s="185" t="s">
        <v>4</v>
      </c>
    </row>
    <row r="154" spans="2:7" x14ac:dyDescent="0.3">
      <c r="B154" s="184" t="s">
        <v>488</v>
      </c>
      <c r="C154" s="185" t="s">
        <v>51</v>
      </c>
      <c r="D154" s="186"/>
      <c r="E154" s="184" t="s">
        <v>488</v>
      </c>
      <c r="F154" s="187">
        <v>1070</v>
      </c>
      <c r="G154" s="185" t="s">
        <v>51</v>
      </c>
    </row>
    <row r="155" spans="2:7" x14ac:dyDescent="0.3">
      <c r="B155" s="184" t="s">
        <v>490</v>
      </c>
      <c r="C155" s="185" t="s">
        <v>4</v>
      </c>
      <c r="D155" s="186"/>
      <c r="E155" s="184" t="s">
        <v>490</v>
      </c>
      <c r="F155" s="187">
        <v>40</v>
      </c>
      <c r="G155" s="185" t="s">
        <v>4</v>
      </c>
    </row>
    <row r="156" spans="2:7" x14ac:dyDescent="0.3">
      <c r="B156" s="184" t="s">
        <v>489</v>
      </c>
      <c r="C156" s="185" t="s">
        <v>486</v>
      </c>
      <c r="D156" s="186"/>
      <c r="E156" s="184" t="s">
        <v>489</v>
      </c>
      <c r="F156" s="187">
        <v>2500</v>
      </c>
      <c r="G156" s="185" t="s">
        <v>486</v>
      </c>
    </row>
    <row r="157" spans="2:7" x14ac:dyDescent="0.3">
      <c r="B157" s="184" t="s">
        <v>487</v>
      </c>
      <c r="C157" s="185" t="s">
        <v>51</v>
      </c>
      <c r="D157" s="186"/>
      <c r="E157" s="184" t="s">
        <v>487</v>
      </c>
      <c r="F157" s="187">
        <v>2000</v>
      </c>
      <c r="G157" s="185" t="s">
        <v>51</v>
      </c>
    </row>
    <row r="158" spans="2:7" x14ac:dyDescent="0.3">
      <c r="B158" s="184" t="s">
        <v>68</v>
      </c>
      <c r="C158" s="185" t="s">
        <v>0</v>
      </c>
      <c r="D158" s="186"/>
      <c r="E158" s="184" t="s">
        <v>68</v>
      </c>
      <c r="F158" s="187">
        <v>535</v>
      </c>
      <c r="G158" s="185" t="s">
        <v>0</v>
      </c>
    </row>
    <row r="159" spans="2:7" x14ac:dyDescent="0.3">
      <c r="B159" s="184" t="s">
        <v>501</v>
      </c>
      <c r="C159" s="185" t="s">
        <v>0</v>
      </c>
      <c r="D159" s="186"/>
      <c r="E159" s="184" t="s">
        <v>501</v>
      </c>
      <c r="F159" s="188">
        <v>1000</v>
      </c>
      <c r="G159" s="185" t="s">
        <v>0</v>
      </c>
    </row>
    <row r="160" spans="2:7" x14ac:dyDescent="0.3">
      <c r="B160" s="184" t="s">
        <v>135</v>
      </c>
      <c r="C160" s="185" t="s">
        <v>0</v>
      </c>
      <c r="D160" s="186"/>
      <c r="E160" s="184" t="s">
        <v>135</v>
      </c>
      <c r="F160" s="187">
        <v>1500</v>
      </c>
      <c r="G160" s="185" t="s">
        <v>0</v>
      </c>
    </row>
    <row r="161" spans="2:10" x14ac:dyDescent="0.3">
      <c r="B161" s="184" t="s">
        <v>502</v>
      </c>
      <c r="C161" s="185" t="s">
        <v>0</v>
      </c>
      <c r="D161" s="186"/>
      <c r="E161" s="184" t="s">
        <v>502</v>
      </c>
      <c r="F161" s="188">
        <v>1000</v>
      </c>
      <c r="G161" s="185" t="s">
        <v>0</v>
      </c>
    </row>
    <row r="162" spans="2:10" x14ac:dyDescent="0.3">
      <c r="B162" s="184" t="s">
        <v>175</v>
      </c>
      <c r="C162" s="185" t="s">
        <v>0</v>
      </c>
      <c r="D162" s="186"/>
      <c r="E162" s="184" t="s">
        <v>175</v>
      </c>
      <c r="F162" s="188">
        <v>1500</v>
      </c>
      <c r="G162" s="185" t="s">
        <v>0</v>
      </c>
    </row>
    <row r="163" spans="2:10" x14ac:dyDescent="0.3">
      <c r="B163" s="184" t="s">
        <v>500</v>
      </c>
      <c r="C163" s="185" t="s">
        <v>0</v>
      </c>
      <c r="D163" s="186"/>
      <c r="E163" s="184" t="s">
        <v>500</v>
      </c>
      <c r="F163" s="187">
        <v>2500</v>
      </c>
      <c r="G163" s="185" t="s">
        <v>0</v>
      </c>
    </row>
    <row r="164" spans="2:10" x14ac:dyDescent="0.3">
      <c r="B164" s="209" t="s">
        <v>520</v>
      </c>
      <c r="C164" s="185" t="s">
        <v>0</v>
      </c>
      <c r="D164" s="186"/>
      <c r="E164" s="209" t="s">
        <v>520</v>
      </c>
      <c r="F164" s="210">
        <v>2500</v>
      </c>
      <c r="G164" s="185" t="s">
        <v>0</v>
      </c>
      <c r="I164" s="196" t="s">
        <v>137</v>
      </c>
      <c r="J164" s="196"/>
    </row>
    <row r="165" spans="2:10" x14ac:dyDescent="0.3">
      <c r="B165" s="209" t="s">
        <v>521</v>
      </c>
      <c r="C165" s="185" t="s">
        <v>0</v>
      </c>
      <c r="D165" s="186"/>
      <c r="E165" s="209" t="s">
        <v>521</v>
      </c>
      <c r="F165" s="210">
        <v>3000</v>
      </c>
      <c r="G165" s="185" t="s">
        <v>0</v>
      </c>
      <c r="I165" s="196" t="s">
        <v>144</v>
      </c>
      <c r="J165" s="196"/>
    </row>
    <row r="166" spans="2:10" x14ac:dyDescent="0.3">
      <c r="B166" s="209" t="s">
        <v>522</v>
      </c>
      <c r="C166" s="185" t="s">
        <v>0</v>
      </c>
      <c r="D166" s="186"/>
      <c r="E166" s="209" t="s">
        <v>522</v>
      </c>
      <c r="F166" s="210">
        <v>3500</v>
      </c>
      <c r="G166" s="185" t="s">
        <v>0</v>
      </c>
      <c r="I166" s="160" t="s">
        <v>106</v>
      </c>
    </row>
    <row r="167" spans="2:10" x14ac:dyDescent="0.3">
      <c r="B167" s="184" t="s">
        <v>512</v>
      </c>
      <c r="C167" s="185" t="s">
        <v>180</v>
      </c>
      <c r="D167" s="186"/>
      <c r="E167" s="184" t="s">
        <v>512</v>
      </c>
      <c r="F167" s="187">
        <v>1500</v>
      </c>
      <c r="G167" s="185" t="s">
        <v>180</v>
      </c>
      <c r="I167" s="160" t="s">
        <v>138</v>
      </c>
    </row>
    <row r="168" spans="2:10" x14ac:dyDescent="0.3">
      <c r="B168" s="184" t="s">
        <v>513</v>
      </c>
      <c r="C168" s="185" t="s">
        <v>180</v>
      </c>
      <c r="D168" s="186"/>
      <c r="E168" s="184" t="s">
        <v>513</v>
      </c>
      <c r="F168" s="187">
        <v>2500</v>
      </c>
      <c r="G168" s="185" t="s">
        <v>180</v>
      </c>
    </row>
    <row r="169" spans="2:10" x14ac:dyDescent="0.3">
      <c r="B169" s="184" t="s">
        <v>555</v>
      </c>
      <c r="C169" s="185" t="s">
        <v>180</v>
      </c>
      <c r="D169" s="186"/>
      <c r="E169" s="184" t="s">
        <v>555</v>
      </c>
      <c r="F169" s="187">
        <v>3000</v>
      </c>
      <c r="G169" s="185" t="s">
        <v>180</v>
      </c>
    </row>
    <row r="170" spans="2:10" x14ac:dyDescent="0.3">
      <c r="B170" s="184" t="s">
        <v>514</v>
      </c>
      <c r="C170" s="185" t="s">
        <v>51</v>
      </c>
      <c r="D170" s="186"/>
      <c r="E170" s="184" t="s">
        <v>514</v>
      </c>
      <c r="F170" s="187">
        <v>15000</v>
      </c>
      <c r="G170" s="185" t="s">
        <v>51</v>
      </c>
    </row>
    <row r="171" spans="2:10" x14ac:dyDescent="0.3">
      <c r="F171" s="160"/>
      <c r="G171" s="160"/>
    </row>
    <row r="172" spans="2:10" x14ac:dyDescent="0.3">
      <c r="B172" s="189"/>
      <c r="C172" s="190"/>
      <c r="E172" s="189" t="s">
        <v>355</v>
      </c>
      <c r="F172" s="191">
        <v>0</v>
      </c>
      <c r="G172" s="191"/>
    </row>
    <row r="173" spans="2:10" x14ac:dyDescent="0.3">
      <c r="B173" s="160" t="s">
        <v>349</v>
      </c>
      <c r="C173" s="190" t="s">
        <v>14</v>
      </c>
      <c r="E173" s="160" t="s">
        <v>349</v>
      </c>
      <c r="F173" s="192">
        <v>399</v>
      </c>
      <c r="G173" s="192"/>
    </row>
    <row r="174" spans="2:10" x14ac:dyDescent="0.3">
      <c r="B174" s="160" t="s">
        <v>350</v>
      </c>
      <c r="C174" s="190" t="s">
        <v>14</v>
      </c>
      <c r="E174" s="160" t="s">
        <v>350</v>
      </c>
      <c r="F174" s="191">
        <v>499</v>
      </c>
      <c r="G174" s="191"/>
      <c r="H174" s="196"/>
    </row>
    <row r="175" spans="2:10" x14ac:dyDescent="0.3">
      <c r="B175" s="160" t="s">
        <v>351</v>
      </c>
      <c r="C175" s="190" t="s">
        <v>14</v>
      </c>
      <c r="E175" s="160" t="s">
        <v>351</v>
      </c>
      <c r="F175" s="191">
        <v>599</v>
      </c>
      <c r="G175" s="191"/>
      <c r="H175" s="196"/>
    </row>
    <row r="176" spans="2:10" x14ac:dyDescent="0.3">
      <c r="B176" s="160" t="s">
        <v>553</v>
      </c>
      <c r="C176" s="190" t="s">
        <v>14</v>
      </c>
      <c r="E176" s="160" t="s">
        <v>553</v>
      </c>
      <c r="F176" s="191">
        <v>799</v>
      </c>
      <c r="G176" s="191"/>
    </row>
    <row r="177" spans="2:7" x14ac:dyDescent="0.3">
      <c r="C177" s="190"/>
      <c r="E177" s="160" t="s">
        <v>554</v>
      </c>
      <c r="F177" s="191">
        <v>1200</v>
      </c>
      <c r="G177" s="191"/>
    </row>
    <row r="178" spans="2:7" x14ac:dyDescent="0.3">
      <c r="B178" s="189"/>
      <c r="C178" s="160" t="s">
        <v>121</v>
      </c>
      <c r="E178" s="189"/>
      <c r="F178" s="191"/>
      <c r="G178" s="191"/>
    </row>
    <row r="179" spans="2:7" x14ac:dyDescent="0.3">
      <c r="B179" s="160" t="s">
        <v>34</v>
      </c>
      <c r="C179" s="160" t="s">
        <v>70</v>
      </c>
      <c r="E179" s="193" t="s">
        <v>72</v>
      </c>
      <c r="F179" s="194" t="s">
        <v>113</v>
      </c>
    </row>
    <row r="180" spans="2:7" x14ac:dyDescent="0.3">
      <c r="B180" s="160" t="s">
        <v>56</v>
      </c>
      <c r="C180" s="160" t="s">
        <v>184</v>
      </c>
      <c r="E180" s="195" t="s">
        <v>73</v>
      </c>
      <c r="F180" s="194" t="s">
        <v>161</v>
      </c>
    </row>
    <row r="181" spans="2:7" x14ac:dyDescent="0.3">
      <c r="B181" s="160" t="s">
        <v>55</v>
      </c>
      <c r="C181" s="160" t="s">
        <v>185</v>
      </c>
      <c r="E181" s="195" t="s">
        <v>74</v>
      </c>
      <c r="F181" s="194" t="s">
        <v>186</v>
      </c>
    </row>
    <row r="182" spans="2:7" x14ac:dyDescent="0.3">
      <c r="B182" s="160" t="s">
        <v>93</v>
      </c>
      <c r="C182" s="160" t="s">
        <v>69</v>
      </c>
      <c r="E182" s="195" t="s">
        <v>75</v>
      </c>
      <c r="F182" s="194" t="s">
        <v>114</v>
      </c>
    </row>
    <row r="183" spans="2:7" x14ac:dyDescent="0.3">
      <c r="B183" s="160" t="s">
        <v>94</v>
      </c>
      <c r="C183" s="160" t="s">
        <v>122</v>
      </c>
      <c r="E183" s="195" t="s">
        <v>76</v>
      </c>
      <c r="F183" s="194" t="s">
        <v>115</v>
      </c>
    </row>
    <row r="184" spans="2:7" x14ac:dyDescent="0.3">
      <c r="B184" s="160" t="s">
        <v>95</v>
      </c>
      <c r="E184" s="195" t="s">
        <v>77</v>
      </c>
      <c r="F184" s="194" t="s">
        <v>116</v>
      </c>
    </row>
    <row r="185" spans="2:7" x14ac:dyDescent="0.3">
      <c r="B185" s="160" t="s">
        <v>57</v>
      </c>
      <c r="E185" s="193" t="s">
        <v>78</v>
      </c>
    </row>
    <row r="186" spans="2:7" x14ac:dyDescent="0.3">
      <c r="E186" s="197" t="s">
        <v>79</v>
      </c>
      <c r="F186" s="198" t="s">
        <v>119</v>
      </c>
      <c r="G186" s="198"/>
    </row>
    <row r="187" spans="2:7" x14ac:dyDescent="0.3">
      <c r="E187" s="195" t="s">
        <v>80</v>
      </c>
      <c r="F187" s="198" t="s">
        <v>140</v>
      </c>
      <c r="G187" s="198"/>
    </row>
    <row r="188" spans="2:7" x14ac:dyDescent="0.3">
      <c r="E188" s="197" t="s">
        <v>81</v>
      </c>
      <c r="F188" s="198" t="s">
        <v>71</v>
      </c>
      <c r="G188" s="198"/>
    </row>
    <row r="189" spans="2:7" x14ac:dyDescent="0.3">
      <c r="E189" s="195" t="s">
        <v>82</v>
      </c>
      <c r="F189" s="198" t="s">
        <v>139</v>
      </c>
      <c r="G189" s="198"/>
    </row>
    <row r="190" spans="2:7" x14ac:dyDescent="0.3">
      <c r="E190" s="195" t="s">
        <v>83</v>
      </c>
    </row>
    <row r="191" spans="2:7" x14ac:dyDescent="0.3">
      <c r="E191" s="195" t="s">
        <v>84</v>
      </c>
    </row>
    <row r="192" spans="2:7" x14ac:dyDescent="0.3">
      <c r="E192" s="193" t="s">
        <v>85</v>
      </c>
    </row>
    <row r="193" spans="5:5" x14ac:dyDescent="0.3">
      <c r="E193" s="195" t="s">
        <v>86</v>
      </c>
    </row>
    <row r="194" spans="5:5" x14ac:dyDescent="0.3">
      <c r="E194" s="197" t="s">
        <v>87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80 E80" xr:uid="{4E72ACC1-F8D7-441A-AD53-CF900A231B63}">
      <formula1>$C$12:$C$736</formula1>
    </dataValidation>
  </dataValidations>
  <hyperlinks>
    <hyperlink ref="B16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3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16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3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S46"/>
  <sheetViews>
    <sheetView topLeftCell="A10" zoomScale="70" zoomScaleNormal="70" workbookViewId="0">
      <selection activeCell="J41" sqref="J4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26.21875" customWidth="1"/>
    <col min="10" max="10" width="36.6640625" bestFit="1" customWidth="1"/>
    <col min="11" max="11" width="42.21875" customWidth="1"/>
    <col min="12" max="12" width="2.44140625" customWidth="1"/>
    <col min="13" max="13" width="27.44140625" customWidth="1"/>
    <col min="14" max="14" width="20.33203125" customWidth="1"/>
    <col min="15" max="15" width="12.44140625" style="6" customWidth="1"/>
    <col min="16" max="16" width="13.44140625" style="6" bestFit="1" customWidth="1"/>
    <col min="18" max="18" width="23.33203125" customWidth="1"/>
    <col min="19" max="19" width="13.77734375" bestFit="1" customWidth="1"/>
  </cols>
  <sheetData>
    <row r="2" spans="2:19" ht="34.200000000000003" customHeight="1" x14ac:dyDescent="0.3">
      <c r="B2" s="4" t="s">
        <v>302</v>
      </c>
      <c r="C2" s="4" t="s">
        <v>303</v>
      </c>
      <c r="D2" s="4" t="s">
        <v>313</v>
      </c>
      <c r="E2" s="4" t="s">
        <v>314</v>
      </c>
      <c r="G2" s="5" t="s">
        <v>315</v>
      </c>
      <c r="H2" s="6"/>
    </row>
    <row r="3" spans="2:19" s="8" customFormat="1" ht="27.6" customHeight="1" x14ac:dyDescent="0.3">
      <c r="B3" s="7" t="s">
        <v>316</v>
      </c>
      <c r="C3" s="7" t="s">
        <v>188</v>
      </c>
      <c r="D3" s="7" t="s">
        <v>189</v>
      </c>
      <c r="E3" s="7" t="s">
        <v>189</v>
      </c>
      <c r="G3" s="7" t="s">
        <v>189</v>
      </c>
      <c r="H3" s="7" t="s">
        <v>189</v>
      </c>
      <c r="I3" s="7" t="s">
        <v>105</v>
      </c>
      <c r="J3" s="9" t="s">
        <v>317</v>
      </c>
      <c r="K3" s="9" t="s">
        <v>318</v>
      </c>
      <c r="M3" s="9" t="s">
        <v>319</v>
      </c>
      <c r="N3" s="9" t="s">
        <v>320</v>
      </c>
      <c r="O3" s="9"/>
      <c r="P3" s="24"/>
      <c r="R3" s="9"/>
      <c r="S3" s="9"/>
    </row>
    <row r="4" spans="2:19" ht="16.95" customHeight="1" x14ac:dyDescent="0.3">
      <c r="B4" s="10" t="s">
        <v>190</v>
      </c>
      <c r="C4" s="11" t="s">
        <v>191</v>
      </c>
      <c r="D4" s="11" t="s">
        <v>192</v>
      </c>
      <c r="E4" s="11" t="s">
        <v>322</v>
      </c>
      <c r="G4" s="11" t="s">
        <v>321</v>
      </c>
      <c r="H4" s="11" t="s">
        <v>321</v>
      </c>
      <c r="I4" s="12" t="s">
        <v>304</v>
      </c>
      <c r="J4" s="13" t="s">
        <v>310</v>
      </c>
      <c r="K4" s="12" t="s">
        <v>106</v>
      </c>
      <c r="M4" s="1" t="s">
        <v>264</v>
      </c>
      <c r="N4" s="2" t="s">
        <v>285</v>
      </c>
      <c r="O4" s="11" t="s">
        <v>323</v>
      </c>
      <c r="R4" s="12" t="s">
        <v>339</v>
      </c>
      <c r="S4" s="11" t="s">
        <v>256</v>
      </c>
    </row>
    <row r="5" spans="2:19" ht="16.95" customHeight="1" x14ac:dyDescent="0.3">
      <c r="B5" s="10" t="s">
        <v>193</v>
      </c>
      <c r="C5" s="11" t="s">
        <v>194</v>
      </c>
      <c r="D5" s="11" t="s">
        <v>192</v>
      </c>
      <c r="E5" s="11" t="s">
        <v>322</v>
      </c>
      <c r="G5" s="11" t="s">
        <v>321</v>
      </c>
      <c r="H5" s="11" t="s">
        <v>324</v>
      </c>
      <c r="I5" s="12" t="s">
        <v>305</v>
      </c>
      <c r="J5" s="13" t="s">
        <v>311</v>
      </c>
      <c r="K5" s="12" t="s">
        <v>138</v>
      </c>
      <c r="M5" s="14" t="s">
        <v>348</v>
      </c>
      <c r="N5" s="11" t="s">
        <v>286</v>
      </c>
      <c r="O5" s="11" t="s">
        <v>387</v>
      </c>
      <c r="P5" s="12" t="s">
        <v>341</v>
      </c>
      <c r="R5" s="12" t="s">
        <v>340</v>
      </c>
      <c r="S5" s="11" t="s">
        <v>328</v>
      </c>
    </row>
    <row r="6" spans="2:19" ht="16.95" customHeight="1" x14ac:dyDescent="0.3">
      <c r="B6" s="10" t="s">
        <v>195</v>
      </c>
      <c r="C6" s="11" t="s">
        <v>196</v>
      </c>
      <c r="D6" s="11" t="s">
        <v>197</v>
      </c>
      <c r="E6" s="11" t="s">
        <v>324</v>
      </c>
      <c r="G6" s="11" t="s">
        <v>324</v>
      </c>
      <c r="H6" s="11" t="s">
        <v>204</v>
      </c>
      <c r="I6" s="12" t="s">
        <v>306</v>
      </c>
      <c r="J6" s="15" t="s">
        <v>325</v>
      </c>
      <c r="K6" s="15" t="s">
        <v>71</v>
      </c>
      <c r="M6" s="14" t="s">
        <v>265</v>
      </c>
      <c r="N6" s="2" t="s">
        <v>287</v>
      </c>
      <c r="O6" s="11" t="s">
        <v>385</v>
      </c>
      <c r="P6" s="12" t="s">
        <v>341</v>
      </c>
      <c r="R6" s="12" t="s">
        <v>341</v>
      </c>
      <c r="S6" s="11" t="s">
        <v>312</v>
      </c>
    </row>
    <row r="7" spans="2:19" ht="16.95" customHeight="1" x14ac:dyDescent="0.3">
      <c r="B7" s="10" t="s">
        <v>198</v>
      </c>
      <c r="C7" s="11" t="s">
        <v>199</v>
      </c>
      <c r="D7" s="11" t="s">
        <v>197</v>
      </c>
      <c r="E7" s="11" t="s">
        <v>324</v>
      </c>
      <c r="G7" s="11" t="s">
        <v>204</v>
      </c>
      <c r="H7" s="11" t="s">
        <v>245</v>
      </c>
      <c r="I7" s="12" t="s">
        <v>307</v>
      </c>
      <c r="J7" s="16" t="s">
        <v>326</v>
      </c>
      <c r="K7" s="16" t="s">
        <v>139</v>
      </c>
      <c r="M7" s="14" t="s">
        <v>266</v>
      </c>
      <c r="N7" s="11" t="s">
        <v>288</v>
      </c>
      <c r="O7" s="11" t="s">
        <v>385</v>
      </c>
      <c r="P7" s="12" t="s">
        <v>341</v>
      </c>
      <c r="R7" s="12"/>
      <c r="S7" s="11"/>
    </row>
    <row r="8" spans="2:19" ht="16.95" customHeight="1" x14ac:dyDescent="0.3">
      <c r="B8" s="10" t="s">
        <v>200</v>
      </c>
      <c r="C8" s="11" t="s">
        <v>201</v>
      </c>
      <c r="D8" s="11" t="s">
        <v>197</v>
      </c>
      <c r="E8" s="11" t="s">
        <v>324</v>
      </c>
      <c r="G8" s="11" t="s">
        <v>324</v>
      </c>
      <c r="H8" s="11" t="s">
        <v>327</v>
      </c>
      <c r="I8" s="12" t="s">
        <v>308</v>
      </c>
      <c r="J8" s="15" t="s">
        <v>515</v>
      </c>
      <c r="K8" s="16" t="s">
        <v>516</v>
      </c>
      <c r="M8" s="14" t="s">
        <v>267</v>
      </c>
      <c r="N8" s="3" t="s">
        <v>289</v>
      </c>
      <c r="O8" s="11" t="s">
        <v>386</v>
      </c>
      <c r="P8" s="12" t="s">
        <v>340</v>
      </c>
    </row>
    <row r="9" spans="2:19" ht="16.95" customHeight="1" x14ac:dyDescent="0.3">
      <c r="B9" s="10" t="s">
        <v>202</v>
      </c>
      <c r="C9" s="11" t="s">
        <v>203</v>
      </c>
      <c r="D9" s="11" t="s">
        <v>204</v>
      </c>
      <c r="E9" s="11" t="s">
        <v>329</v>
      </c>
      <c r="G9" s="11" t="s">
        <v>204</v>
      </c>
      <c r="H9" s="11" t="s">
        <v>122</v>
      </c>
      <c r="I9" s="12" t="s">
        <v>309</v>
      </c>
      <c r="J9" t="s">
        <v>302</v>
      </c>
      <c r="M9" s="14" t="s">
        <v>268</v>
      </c>
      <c r="N9" s="2" t="s">
        <v>290</v>
      </c>
      <c r="O9" s="11" t="s">
        <v>384</v>
      </c>
      <c r="P9" s="12" t="s">
        <v>340</v>
      </c>
      <c r="R9" t="s">
        <v>372</v>
      </c>
      <c r="S9" s="6" t="s">
        <v>379</v>
      </c>
    </row>
    <row r="10" spans="2:19" ht="16.95" customHeight="1" x14ac:dyDescent="0.3">
      <c r="B10" s="10" t="s">
        <v>205</v>
      </c>
      <c r="C10" s="11" t="s">
        <v>206</v>
      </c>
      <c r="D10" s="11" t="s">
        <v>204</v>
      </c>
      <c r="E10" s="11" t="s">
        <v>329</v>
      </c>
      <c r="G10" s="11" t="s">
        <v>204</v>
      </c>
      <c r="H10" s="6" t="s">
        <v>425</v>
      </c>
      <c r="I10" s="27" t="s">
        <v>442</v>
      </c>
      <c r="J10" t="s">
        <v>302</v>
      </c>
      <c r="M10" s="1" t="s">
        <v>269</v>
      </c>
      <c r="N10" s="2" t="s">
        <v>291</v>
      </c>
      <c r="O10" s="11" t="s">
        <v>454</v>
      </c>
      <c r="P10" s="12" t="s">
        <v>456</v>
      </c>
      <c r="R10" t="s">
        <v>373</v>
      </c>
      <c r="S10" s="6" t="s">
        <v>380</v>
      </c>
    </row>
    <row r="11" spans="2:19" ht="16.95" customHeight="1" x14ac:dyDescent="0.3">
      <c r="B11" s="10" t="s">
        <v>207</v>
      </c>
      <c r="C11" s="11" t="s">
        <v>208</v>
      </c>
      <c r="D11" s="11" t="s">
        <v>209</v>
      </c>
      <c r="E11" s="11" t="s">
        <v>324</v>
      </c>
      <c r="G11" s="11" t="s">
        <v>245</v>
      </c>
      <c r="H11" s="6" t="s">
        <v>424</v>
      </c>
      <c r="I11" s="27" t="s">
        <v>430</v>
      </c>
      <c r="M11" s="14" t="s">
        <v>270</v>
      </c>
      <c r="N11" s="2" t="s">
        <v>292</v>
      </c>
      <c r="O11" s="11" t="s">
        <v>384</v>
      </c>
      <c r="P11" s="12" t="s">
        <v>340</v>
      </c>
      <c r="R11" t="s">
        <v>374</v>
      </c>
      <c r="S11" s="6" t="s">
        <v>382</v>
      </c>
    </row>
    <row r="12" spans="2:19" ht="16.95" customHeight="1" x14ac:dyDescent="0.3">
      <c r="B12" s="10" t="s">
        <v>210</v>
      </c>
      <c r="C12" s="11" t="s">
        <v>211</v>
      </c>
      <c r="D12" s="11" t="s">
        <v>209</v>
      </c>
      <c r="E12" s="11" t="s">
        <v>324</v>
      </c>
      <c r="G12" s="11" t="s">
        <v>324</v>
      </c>
      <c r="H12" s="6" t="s">
        <v>426</v>
      </c>
      <c r="I12" s="15" t="s">
        <v>325</v>
      </c>
      <c r="M12" s="17" t="s">
        <v>271</v>
      </c>
      <c r="N12" s="2" t="s">
        <v>293</v>
      </c>
      <c r="O12" s="11" t="s">
        <v>384</v>
      </c>
      <c r="P12" s="12" t="s">
        <v>340</v>
      </c>
      <c r="R12" t="s">
        <v>375</v>
      </c>
      <c r="S12" s="6" t="s">
        <v>383</v>
      </c>
    </row>
    <row r="13" spans="2:19" ht="16.95" customHeight="1" x14ac:dyDescent="0.3">
      <c r="B13" s="10" t="s">
        <v>212</v>
      </c>
      <c r="C13" s="11" t="s">
        <v>213</v>
      </c>
      <c r="D13" s="11" t="s">
        <v>209</v>
      </c>
      <c r="E13" s="11" t="s">
        <v>324</v>
      </c>
      <c r="G13" s="11" t="s">
        <v>324</v>
      </c>
      <c r="H13" s="6" t="s">
        <v>427</v>
      </c>
      <c r="I13" s="15" t="s">
        <v>325</v>
      </c>
      <c r="J13" s="6"/>
      <c r="M13" s="14" t="s">
        <v>272</v>
      </c>
      <c r="N13" s="2" t="s">
        <v>294</v>
      </c>
      <c r="O13" s="11" t="s">
        <v>384</v>
      </c>
      <c r="P13" s="12" t="s">
        <v>340</v>
      </c>
      <c r="R13" t="s">
        <v>390</v>
      </c>
      <c r="S13" s="6" t="s">
        <v>381</v>
      </c>
    </row>
    <row r="14" spans="2:19" ht="16.95" customHeight="1" x14ac:dyDescent="0.3">
      <c r="B14" s="10" t="s">
        <v>214</v>
      </c>
      <c r="C14" s="11" t="s">
        <v>215</v>
      </c>
      <c r="D14" s="11" t="s">
        <v>209</v>
      </c>
      <c r="E14" s="11" t="s">
        <v>324</v>
      </c>
      <c r="G14" s="11" t="s">
        <v>324</v>
      </c>
      <c r="H14" s="6" t="s">
        <v>423</v>
      </c>
      <c r="I14" s="28" t="s">
        <v>432</v>
      </c>
      <c r="M14" s="14" t="s">
        <v>273</v>
      </c>
      <c r="N14" s="2" t="s">
        <v>295</v>
      </c>
      <c r="O14" s="11" t="s">
        <v>384</v>
      </c>
      <c r="P14" s="12" t="s">
        <v>340</v>
      </c>
      <c r="R14" t="s">
        <v>391</v>
      </c>
    </row>
    <row r="15" spans="2:19" ht="16.95" customHeight="1" x14ac:dyDescent="0.3">
      <c r="B15" s="10" t="s">
        <v>216</v>
      </c>
      <c r="C15" s="11" t="s">
        <v>217</v>
      </c>
      <c r="D15" s="11" t="s">
        <v>209</v>
      </c>
      <c r="E15" s="11" t="s">
        <v>324</v>
      </c>
      <c r="G15" s="11" t="s">
        <v>245</v>
      </c>
      <c r="H15" s="6" t="s">
        <v>429</v>
      </c>
      <c r="I15" s="28" t="s">
        <v>434</v>
      </c>
      <c r="M15" s="14" t="s">
        <v>274</v>
      </c>
      <c r="N15" s="2" t="s">
        <v>296</v>
      </c>
      <c r="O15" s="11" t="s">
        <v>384</v>
      </c>
      <c r="P15" s="12" t="s">
        <v>340</v>
      </c>
      <c r="R15" t="s">
        <v>376</v>
      </c>
    </row>
    <row r="16" spans="2:19" ht="16.95" customHeight="1" x14ac:dyDescent="0.3">
      <c r="B16" s="10" t="s">
        <v>218</v>
      </c>
      <c r="C16" s="11" t="s">
        <v>219</v>
      </c>
      <c r="D16" s="11" t="s">
        <v>220</v>
      </c>
      <c r="E16" s="11" t="s">
        <v>322</v>
      </c>
      <c r="G16" s="11" t="s">
        <v>321</v>
      </c>
      <c r="H16" s="6" t="s">
        <v>428</v>
      </c>
      <c r="I16" s="28" t="s">
        <v>433</v>
      </c>
      <c r="M16" s="14" t="s">
        <v>275</v>
      </c>
      <c r="N16" s="2" t="s">
        <v>297</v>
      </c>
      <c r="O16" s="11" t="s">
        <v>384</v>
      </c>
      <c r="P16" s="12" t="s">
        <v>340</v>
      </c>
      <c r="R16" t="s">
        <v>377</v>
      </c>
    </row>
    <row r="17" spans="2:18" ht="16.95" customHeight="1" x14ac:dyDescent="0.3">
      <c r="B17" s="10" t="s">
        <v>221</v>
      </c>
      <c r="C17" s="11" t="s">
        <v>222</v>
      </c>
      <c r="D17" s="11" t="s">
        <v>220</v>
      </c>
      <c r="E17" s="11" t="s">
        <v>322</v>
      </c>
      <c r="G17" s="11" t="s">
        <v>321</v>
      </c>
      <c r="H17" s="6"/>
      <c r="M17" s="14" t="s">
        <v>276</v>
      </c>
      <c r="N17" s="2" t="s">
        <v>298</v>
      </c>
      <c r="O17" s="11" t="s">
        <v>256</v>
      </c>
      <c r="P17" s="12" t="s">
        <v>339</v>
      </c>
      <c r="R17" t="s">
        <v>378</v>
      </c>
    </row>
    <row r="18" spans="2:18" ht="16.95" customHeight="1" x14ac:dyDescent="0.3">
      <c r="B18" s="10" t="s">
        <v>223</v>
      </c>
      <c r="C18" s="11" t="s">
        <v>224</v>
      </c>
      <c r="D18" s="11" t="s">
        <v>220</v>
      </c>
      <c r="E18" s="11" t="s">
        <v>322</v>
      </c>
      <c r="G18" s="11" t="s">
        <v>321</v>
      </c>
      <c r="H18" s="6"/>
      <c r="I18" s="25" t="s">
        <v>400</v>
      </c>
      <c r="J18" s="22" t="s">
        <v>355</v>
      </c>
      <c r="K18" s="16" t="s">
        <v>326</v>
      </c>
      <c r="M18" s="14" t="s">
        <v>277</v>
      </c>
      <c r="N18" s="2"/>
      <c r="O18" s="11" t="s">
        <v>256</v>
      </c>
      <c r="P18" s="12" t="s">
        <v>339</v>
      </c>
    </row>
    <row r="19" spans="2:18" ht="16.95" customHeight="1" x14ac:dyDescent="0.3">
      <c r="B19" s="10" t="s">
        <v>225</v>
      </c>
      <c r="C19" s="11" t="s">
        <v>226</v>
      </c>
      <c r="D19" s="11" t="s">
        <v>227</v>
      </c>
      <c r="E19" s="11" t="s">
        <v>327</v>
      </c>
      <c r="G19" s="11" t="s">
        <v>327</v>
      </c>
      <c r="H19" s="6"/>
      <c r="I19" s="25" t="s">
        <v>401</v>
      </c>
      <c r="J19" s="22" t="s">
        <v>355</v>
      </c>
      <c r="K19" s="16" t="s">
        <v>326</v>
      </c>
      <c r="M19" s="14" t="s">
        <v>278</v>
      </c>
      <c r="N19" s="2" t="s">
        <v>330</v>
      </c>
      <c r="O19" s="11" t="s">
        <v>256</v>
      </c>
      <c r="P19" s="12" t="s">
        <v>339</v>
      </c>
    </row>
    <row r="20" spans="2:18" ht="16.95" customHeight="1" x14ac:dyDescent="0.3">
      <c r="B20" s="10" t="s">
        <v>228</v>
      </c>
      <c r="C20" s="11" t="s">
        <v>229</v>
      </c>
      <c r="D20" s="11" t="s">
        <v>227</v>
      </c>
      <c r="E20" s="11" t="s">
        <v>327</v>
      </c>
      <c r="G20" s="11" t="s">
        <v>327</v>
      </c>
      <c r="H20" s="6"/>
      <c r="I20" s="25" t="s">
        <v>402</v>
      </c>
      <c r="J20" s="22" t="s">
        <v>355</v>
      </c>
      <c r="K20" s="16" t="s">
        <v>326</v>
      </c>
      <c r="M20" s="14" t="s">
        <v>279</v>
      </c>
      <c r="N20" s="2"/>
      <c r="O20" s="11" t="s">
        <v>256</v>
      </c>
      <c r="P20" s="12" t="s">
        <v>339</v>
      </c>
    </row>
    <row r="21" spans="2:18" ht="16.95" customHeight="1" x14ac:dyDescent="0.3">
      <c r="B21" s="17" t="s">
        <v>230</v>
      </c>
      <c r="C21" s="11" t="s">
        <v>231</v>
      </c>
      <c r="D21" s="11" t="s">
        <v>232</v>
      </c>
      <c r="E21" s="11" t="s">
        <v>327</v>
      </c>
      <c r="G21" s="11" t="s">
        <v>327</v>
      </c>
      <c r="H21" s="6"/>
      <c r="I21" s="25" t="s">
        <v>493</v>
      </c>
      <c r="J21" s="23" t="s">
        <v>349</v>
      </c>
      <c r="K21" s="16" t="s">
        <v>326</v>
      </c>
      <c r="M21" s="1" t="s">
        <v>280</v>
      </c>
      <c r="N21" s="2" t="s">
        <v>299</v>
      </c>
      <c r="O21" s="11" t="s">
        <v>331</v>
      </c>
      <c r="P21" s="11" t="s">
        <v>388</v>
      </c>
    </row>
    <row r="22" spans="2:18" ht="16.95" customHeight="1" x14ac:dyDescent="0.3">
      <c r="B22" s="17" t="s">
        <v>233</v>
      </c>
      <c r="C22" s="11" t="s">
        <v>234</v>
      </c>
      <c r="D22" s="11" t="s">
        <v>232</v>
      </c>
      <c r="E22" s="11" t="s">
        <v>327</v>
      </c>
      <c r="G22" s="11" t="s">
        <v>327</v>
      </c>
      <c r="H22" s="6"/>
      <c r="I22" s="25" t="s">
        <v>403</v>
      </c>
      <c r="J22" s="23" t="s">
        <v>350</v>
      </c>
      <c r="K22" s="15" t="s">
        <v>515</v>
      </c>
      <c r="M22" s="14" t="s">
        <v>281</v>
      </c>
      <c r="N22" s="2" t="s">
        <v>300</v>
      </c>
      <c r="O22" s="11" t="s">
        <v>332</v>
      </c>
      <c r="P22" s="11" t="s">
        <v>389</v>
      </c>
    </row>
    <row r="23" spans="2:18" ht="16.95" customHeight="1" x14ac:dyDescent="0.3">
      <c r="B23" s="10" t="s">
        <v>235</v>
      </c>
      <c r="C23" s="11" t="s">
        <v>236</v>
      </c>
      <c r="D23" s="11" t="s">
        <v>122</v>
      </c>
      <c r="E23" s="11" t="s">
        <v>122</v>
      </c>
      <c r="G23" s="11" t="s">
        <v>122</v>
      </c>
      <c r="H23" s="6"/>
      <c r="I23" s="25" t="s">
        <v>404</v>
      </c>
      <c r="J23" s="22" t="s">
        <v>355</v>
      </c>
      <c r="K23" s="15" t="s">
        <v>515</v>
      </c>
      <c r="M23" s="17" t="s">
        <v>282</v>
      </c>
      <c r="N23" s="2" t="s">
        <v>301</v>
      </c>
      <c r="O23" s="11" t="s">
        <v>455</v>
      </c>
      <c r="P23" s="12" t="s">
        <v>341</v>
      </c>
    </row>
    <row r="24" spans="2:18" ht="16.95" customHeight="1" x14ac:dyDescent="0.3">
      <c r="B24" s="17" t="s">
        <v>237</v>
      </c>
      <c r="C24" s="11" t="s">
        <v>238</v>
      </c>
      <c r="D24" s="11" t="s">
        <v>122</v>
      </c>
      <c r="E24" s="11" t="s">
        <v>122</v>
      </c>
      <c r="G24" s="11" t="s">
        <v>122</v>
      </c>
      <c r="H24" s="6"/>
      <c r="I24" s="25" t="s">
        <v>405</v>
      </c>
      <c r="J24" s="23" t="s">
        <v>349</v>
      </c>
      <c r="K24" s="15" t="s">
        <v>515</v>
      </c>
      <c r="M24" s="14" t="s">
        <v>283</v>
      </c>
      <c r="N24" s="2" t="s">
        <v>333</v>
      </c>
      <c r="O24" s="11" t="s">
        <v>332</v>
      </c>
      <c r="P24" s="11" t="s">
        <v>389</v>
      </c>
    </row>
    <row r="25" spans="2:18" ht="16.95" customHeight="1" x14ac:dyDescent="0.3">
      <c r="B25" s="17" t="s">
        <v>239</v>
      </c>
      <c r="C25" s="11" t="s">
        <v>240</v>
      </c>
      <c r="D25" s="11" t="s">
        <v>122</v>
      </c>
      <c r="E25" s="11" t="s">
        <v>122</v>
      </c>
      <c r="G25" s="11" t="s">
        <v>122</v>
      </c>
      <c r="H25" s="6"/>
      <c r="I25" s="26" t="s">
        <v>406</v>
      </c>
      <c r="J25" s="22" t="s">
        <v>355</v>
      </c>
      <c r="K25" s="16" t="s">
        <v>326</v>
      </c>
      <c r="M25" s="14" t="s">
        <v>551</v>
      </c>
      <c r="N25" s="2" t="s">
        <v>552</v>
      </c>
      <c r="O25" s="11" t="s">
        <v>385</v>
      </c>
      <c r="P25" s="12" t="s">
        <v>341</v>
      </c>
    </row>
    <row r="26" spans="2:18" ht="15.6" x14ac:dyDescent="0.3">
      <c r="B26" s="10" t="s">
        <v>241</v>
      </c>
      <c r="C26" s="11" t="s">
        <v>242</v>
      </c>
      <c r="D26" s="11" t="s">
        <v>192</v>
      </c>
      <c r="E26" s="11" t="s">
        <v>322</v>
      </c>
      <c r="G26" s="11" t="s">
        <v>321</v>
      </c>
      <c r="H26" s="6"/>
      <c r="I26" s="26" t="s">
        <v>480</v>
      </c>
      <c r="J26" s="23" t="s">
        <v>350</v>
      </c>
      <c r="K26" s="15" t="s">
        <v>325</v>
      </c>
      <c r="M26" s="14" t="s">
        <v>418</v>
      </c>
      <c r="N26" s="2" t="s">
        <v>419</v>
      </c>
      <c r="O26" s="11" t="s">
        <v>385</v>
      </c>
      <c r="P26" s="12" t="s">
        <v>341</v>
      </c>
    </row>
    <row r="27" spans="2:18" ht="15.6" x14ac:dyDescent="0.3">
      <c r="B27" s="17" t="s">
        <v>335</v>
      </c>
      <c r="C27" s="11" t="s">
        <v>335</v>
      </c>
      <c r="D27" s="11" t="s">
        <v>122</v>
      </c>
      <c r="E27" s="11" t="s">
        <v>122</v>
      </c>
      <c r="G27" s="11" t="s">
        <v>122</v>
      </c>
      <c r="H27" s="6"/>
      <c r="I27" s="26" t="s">
        <v>481</v>
      </c>
      <c r="J27" s="23" t="s">
        <v>350</v>
      </c>
      <c r="K27" s="15" t="s">
        <v>325</v>
      </c>
      <c r="M27" s="14" t="s">
        <v>284</v>
      </c>
      <c r="N27" s="2" t="s">
        <v>334</v>
      </c>
      <c r="O27" s="11" t="s">
        <v>332</v>
      </c>
      <c r="P27" s="11" t="s">
        <v>389</v>
      </c>
    </row>
    <row r="28" spans="2:18" ht="15.6" x14ac:dyDescent="0.3">
      <c r="B28" s="10" t="s">
        <v>243</v>
      </c>
      <c r="C28" s="11" t="s">
        <v>244</v>
      </c>
      <c r="D28" s="11" t="s">
        <v>245</v>
      </c>
      <c r="E28" s="11" t="s">
        <v>329</v>
      </c>
      <c r="G28" s="11" t="s">
        <v>245</v>
      </c>
      <c r="H28" s="6"/>
      <c r="I28" s="26" t="s">
        <v>407</v>
      </c>
      <c r="J28" s="22" t="s">
        <v>355</v>
      </c>
      <c r="K28" s="15" t="s">
        <v>325</v>
      </c>
      <c r="M28" s="14"/>
      <c r="N28" s="2"/>
      <c r="O28" s="11"/>
      <c r="P28" s="12"/>
    </row>
    <row r="29" spans="2:18" ht="15.6" x14ac:dyDescent="0.3">
      <c r="B29" s="10" t="s">
        <v>246</v>
      </c>
      <c r="C29" s="11" t="s">
        <v>247</v>
      </c>
      <c r="D29" s="11" t="s">
        <v>245</v>
      </c>
      <c r="E29" s="11" t="s">
        <v>329</v>
      </c>
      <c r="G29" s="11" t="s">
        <v>245</v>
      </c>
      <c r="H29" s="6"/>
      <c r="I29" s="26" t="s">
        <v>408</v>
      </c>
      <c r="J29" s="22" t="s">
        <v>355</v>
      </c>
      <c r="K29" s="15" t="s">
        <v>325</v>
      </c>
      <c r="M29" s="12" t="s">
        <v>304</v>
      </c>
      <c r="N29" s="12" t="s">
        <v>443</v>
      </c>
    </row>
    <row r="30" spans="2:18" ht="15.6" x14ac:dyDescent="0.3">
      <c r="B30" s="10" t="s">
        <v>248</v>
      </c>
      <c r="C30" s="11" t="s">
        <v>249</v>
      </c>
      <c r="D30" s="11" t="s">
        <v>245</v>
      </c>
      <c r="E30" s="11" t="s">
        <v>329</v>
      </c>
      <c r="G30" s="11" t="s">
        <v>204</v>
      </c>
      <c r="H30" s="6"/>
      <c r="I30" s="26" t="s">
        <v>409</v>
      </c>
      <c r="J30" s="22" t="s">
        <v>355</v>
      </c>
      <c r="K30" s="15" t="s">
        <v>325</v>
      </c>
      <c r="M30" s="12" t="s">
        <v>305</v>
      </c>
      <c r="N30" s="12" t="s">
        <v>444</v>
      </c>
    </row>
    <row r="31" spans="2:18" ht="15.6" x14ac:dyDescent="0.3">
      <c r="B31" s="10" t="s">
        <v>250</v>
      </c>
      <c r="C31" s="11" t="s">
        <v>251</v>
      </c>
      <c r="D31" s="11" t="s">
        <v>245</v>
      </c>
      <c r="E31" s="11" t="s">
        <v>329</v>
      </c>
      <c r="G31" s="11" t="s">
        <v>204</v>
      </c>
      <c r="H31" s="6"/>
      <c r="I31" s="26" t="s">
        <v>410</v>
      </c>
      <c r="J31" s="22" t="s">
        <v>355</v>
      </c>
      <c r="K31" s="15" t="s">
        <v>325</v>
      </c>
      <c r="M31" s="12" t="s">
        <v>306</v>
      </c>
      <c r="N31" s="12" t="s">
        <v>445</v>
      </c>
    </row>
    <row r="32" spans="2:18" ht="15.6" x14ac:dyDescent="0.3">
      <c r="B32" s="10" t="s">
        <v>436</v>
      </c>
      <c r="C32" s="11" t="s">
        <v>438</v>
      </c>
      <c r="D32" s="11" t="s">
        <v>424</v>
      </c>
      <c r="E32" s="11" t="s">
        <v>424</v>
      </c>
      <c r="G32" s="11" t="s">
        <v>424</v>
      </c>
      <c r="H32" s="6"/>
      <c r="I32" s="26" t="s">
        <v>411</v>
      </c>
      <c r="J32" s="23" t="s">
        <v>349</v>
      </c>
      <c r="K32" s="15" t="s">
        <v>325</v>
      </c>
      <c r="M32" s="12" t="s">
        <v>307</v>
      </c>
      <c r="N32" s="12" t="s">
        <v>446</v>
      </c>
    </row>
    <row r="33" spans="2:14" ht="15.6" x14ac:dyDescent="0.3">
      <c r="B33" s="10" t="s">
        <v>420</v>
      </c>
      <c r="C33" s="11" t="s">
        <v>439</v>
      </c>
      <c r="D33" s="11" t="s">
        <v>425</v>
      </c>
      <c r="E33" s="11" t="s">
        <v>425</v>
      </c>
      <c r="G33" s="11" t="s">
        <v>425</v>
      </c>
      <c r="H33" s="6"/>
      <c r="I33" s="26" t="s">
        <v>558</v>
      </c>
      <c r="J33" s="22" t="s">
        <v>355</v>
      </c>
      <c r="K33" s="15" t="s">
        <v>325</v>
      </c>
      <c r="M33" s="12" t="s">
        <v>308</v>
      </c>
      <c r="N33" s="12" t="s">
        <v>447</v>
      </c>
    </row>
    <row r="34" spans="2:14" ht="15.6" x14ac:dyDescent="0.3">
      <c r="B34" s="10" t="s">
        <v>421</v>
      </c>
      <c r="C34" s="11" t="s">
        <v>440</v>
      </c>
      <c r="D34" s="11" t="s">
        <v>426</v>
      </c>
      <c r="E34" s="11" t="s">
        <v>426</v>
      </c>
      <c r="G34" s="11" t="s">
        <v>426</v>
      </c>
      <c r="H34" s="6"/>
      <c r="I34" s="26" t="s">
        <v>412</v>
      </c>
      <c r="J34" s="23" t="s">
        <v>350</v>
      </c>
      <c r="K34" s="15" t="s">
        <v>325</v>
      </c>
      <c r="M34" s="12" t="s">
        <v>309</v>
      </c>
      <c r="N34" s="14" t="s">
        <v>448</v>
      </c>
    </row>
    <row r="35" spans="2:14" ht="15.6" x14ac:dyDescent="0.3">
      <c r="B35" s="10" t="s">
        <v>422</v>
      </c>
      <c r="C35" s="11" t="s">
        <v>437</v>
      </c>
      <c r="D35" s="11" t="s">
        <v>427</v>
      </c>
      <c r="E35" s="11" t="s">
        <v>427</v>
      </c>
      <c r="G35" s="11" t="s">
        <v>427</v>
      </c>
      <c r="H35" s="6"/>
      <c r="I35" s="26" t="s">
        <v>413</v>
      </c>
      <c r="J35" s="22" t="s">
        <v>355</v>
      </c>
      <c r="K35" s="15" t="s">
        <v>325</v>
      </c>
      <c r="M35" s="12" t="s">
        <v>442</v>
      </c>
      <c r="N35" s="14" t="s">
        <v>449</v>
      </c>
    </row>
    <row r="36" spans="2:14" ht="15.6" x14ac:dyDescent="0.3">
      <c r="B36" s="18" t="s">
        <v>252</v>
      </c>
      <c r="C36" s="11" t="s">
        <v>253</v>
      </c>
      <c r="D36" s="11" t="s">
        <v>254</v>
      </c>
      <c r="E36" s="11" t="s">
        <v>254</v>
      </c>
      <c r="G36" s="19"/>
      <c r="H36" s="6"/>
      <c r="I36" s="26" t="s">
        <v>414</v>
      </c>
      <c r="J36" s="22" t="s">
        <v>355</v>
      </c>
      <c r="K36" s="15" t="s">
        <v>325</v>
      </c>
      <c r="M36" s="12" t="s">
        <v>430</v>
      </c>
      <c r="N36" s="14" t="s">
        <v>450</v>
      </c>
    </row>
    <row r="37" spans="2:14" ht="15.6" x14ac:dyDescent="0.3">
      <c r="B37" s="18" t="s">
        <v>255</v>
      </c>
      <c r="C37" s="11" t="s">
        <v>256</v>
      </c>
      <c r="D37" s="11" t="s">
        <v>254</v>
      </c>
      <c r="E37" s="11" t="s">
        <v>254</v>
      </c>
      <c r="G37" s="19" t="s">
        <v>423</v>
      </c>
      <c r="H37" s="6"/>
      <c r="I37" s="26" t="s">
        <v>415</v>
      </c>
      <c r="J37" s="23"/>
      <c r="M37" s="12" t="s">
        <v>431</v>
      </c>
      <c r="N37" s="14" t="s">
        <v>451</v>
      </c>
    </row>
    <row r="38" spans="2:14" x14ac:dyDescent="0.3">
      <c r="B38" s="20" t="s">
        <v>257</v>
      </c>
      <c r="C38" s="11" t="s">
        <v>258</v>
      </c>
      <c r="D38" s="11" t="s">
        <v>254</v>
      </c>
      <c r="E38" s="11" t="s">
        <v>254</v>
      </c>
      <c r="G38" s="19" t="s">
        <v>428</v>
      </c>
      <c r="H38" s="6"/>
      <c r="I38" s="26"/>
      <c r="M38" s="15" t="s">
        <v>325</v>
      </c>
      <c r="N38" s="12" t="s">
        <v>491</v>
      </c>
    </row>
    <row r="39" spans="2:14" x14ac:dyDescent="0.3">
      <c r="B39" s="21" t="s">
        <v>259</v>
      </c>
      <c r="C39" s="11" t="s">
        <v>260</v>
      </c>
      <c r="D39" s="11" t="s">
        <v>254</v>
      </c>
      <c r="E39" s="11" t="s">
        <v>254</v>
      </c>
      <c r="G39" s="19" t="s">
        <v>429</v>
      </c>
      <c r="H39" s="6"/>
      <c r="M39" s="14" t="s">
        <v>432</v>
      </c>
      <c r="N39" s="14" t="s">
        <v>453</v>
      </c>
    </row>
    <row r="40" spans="2:14" x14ac:dyDescent="0.3">
      <c r="B40" s="21" t="s">
        <v>261</v>
      </c>
      <c r="C40" s="11" t="s">
        <v>262</v>
      </c>
      <c r="D40" s="11" t="s">
        <v>254</v>
      </c>
      <c r="E40" s="11" t="s">
        <v>254</v>
      </c>
      <c r="G40" s="19"/>
      <c r="H40" s="6"/>
      <c r="M40" s="14" t="s">
        <v>434</v>
      </c>
      <c r="N40" s="12"/>
    </row>
    <row r="41" spans="2:14" x14ac:dyDescent="0.3">
      <c r="H41" s="6"/>
      <c r="M41" s="14" t="s">
        <v>433</v>
      </c>
      <c r="N41" s="12"/>
    </row>
    <row r="42" spans="2:14" x14ac:dyDescent="0.3">
      <c r="H42" s="6"/>
      <c r="M42" s="12"/>
      <c r="N42" s="12"/>
    </row>
    <row r="43" spans="2:14" x14ac:dyDescent="0.3">
      <c r="H43" s="6"/>
    </row>
    <row r="44" spans="2:14" x14ac:dyDescent="0.3">
      <c r="H44" s="6"/>
    </row>
    <row r="45" spans="2:14" x14ac:dyDescent="0.3">
      <c r="H45" s="6"/>
    </row>
    <row r="46" spans="2:14" x14ac:dyDescent="0.3">
      <c r="H46" s="6"/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7BC0-7123-4B90-8171-7A047AA7FF63}">
  <dimension ref="A1:N93"/>
  <sheetViews>
    <sheetView topLeftCell="A37" zoomScaleNormal="100" workbookViewId="0">
      <selection activeCell="B72" sqref="B72:G72"/>
    </sheetView>
  </sheetViews>
  <sheetFormatPr defaultColWidth="8.88671875" defaultRowHeight="14.4" x14ac:dyDescent="0.3"/>
  <cols>
    <col min="1" max="1" width="6" style="124" customWidth="1"/>
    <col min="2" max="2" width="19.5546875" style="32" customWidth="1"/>
    <col min="3" max="3" width="29.109375" style="32" customWidth="1"/>
    <col min="4" max="4" width="15.88671875" style="32" customWidth="1"/>
    <col min="5" max="5" width="14.33203125" style="32" customWidth="1"/>
    <col min="6" max="6" width="14.109375" style="32" customWidth="1"/>
    <col min="7" max="7" width="16.77734375" style="32" customWidth="1"/>
    <col min="8" max="8" width="15.109375" style="126" customWidth="1"/>
    <col min="9" max="9" width="15.109375" style="32" customWidth="1"/>
    <col min="10" max="10" width="17.109375" style="32" customWidth="1"/>
    <col min="11" max="11" width="19.5546875" style="126" customWidth="1"/>
    <col min="12" max="12" width="14.5546875" style="32" customWidth="1"/>
    <col min="13" max="13" width="0" style="32" hidden="1" customWidth="1"/>
    <col min="14" max="16384" width="8.88671875" style="32"/>
  </cols>
  <sheetData>
    <row r="1" spans="1:12" ht="25.8" x14ac:dyDescent="0.45">
      <c r="A1" s="29"/>
      <c r="B1" s="30"/>
      <c r="C1" s="30"/>
      <c r="D1" s="30"/>
      <c r="E1" s="246" t="s">
        <v>336</v>
      </c>
      <c r="F1" s="246"/>
      <c r="G1" s="246"/>
      <c r="H1" s="246"/>
      <c r="I1" s="30"/>
      <c r="J1" s="31" t="s">
        <v>96</v>
      </c>
      <c r="K1" s="249" t="s">
        <v>508</v>
      </c>
      <c r="L1" s="250"/>
    </row>
    <row r="2" spans="1:12" ht="23.4" x14ac:dyDescent="0.45">
      <c r="A2" s="33"/>
      <c r="B2" s="34"/>
      <c r="C2" s="34"/>
      <c r="D2" s="34"/>
      <c r="E2" s="34"/>
      <c r="F2" s="34"/>
      <c r="G2" s="35"/>
      <c r="H2" s="36"/>
      <c r="I2" s="34"/>
      <c r="J2" s="37" t="s">
        <v>54</v>
      </c>
      <c r="K2" s="251">
        <f ca="1">TODAY()</f>
        <v>44981</v>
      </c>
      <c r="L2" s="252"/>
    </row>
    <row r="3" spans="1:12" ht="24.6" customHeight="1" x14ac:dyDescent="0.45">
      <c r="A3" s="253" t="s">
        <v>394</v>
      </c>
      <c r="B3" s="254"/>
      <c r="C3" s="254"/>
      <c r="D3" s="38"/>
      <c r="E3" s="38"/>
      <c r="F3" s="38"/>
      <c r="G3" s="39"/>
      <c r="H3" s="40"/>
      <c r="I3" s="39"/>
      <c r="J3" s="39"/>
      <c r="K3" s="40"/>
      <c r="L3" s="41"/>
    </row>
    <row r="4" spans="1:12" ht="25.95" customHeight="1" x14ac:dyDescent="0.45">
      <c r="A4" s="244" t="s">
        <v>338</v>
      </c>
      <c r="B4" s="245"/>
      <c r="C4" s="255" t="s">
        <v>503</v>
      </c>
      <c r="D4" s="255"/>
      <c r="E4" s="255"/>
      <c r="F4" s="255"/>
      <c r="G4" s="143" t="s">
        <v>98</v>
      </c>
      <c r="H4" s="247" t="s">
        <v>505</v>
      </c>
      <c r="I4" s="247"/>
      <c r="J4" s="247"/>
      <c r="K4" s="247"/>
      <c r="L4" s="248"/>
    </row>
    <row r="5" spans="1:12" ht="25.95" customHeight="1" x14ac:dyDescent="0.45">
      <c r="A5" s="244" t="s">
        <v>97</v>
      </c>
      <c r="B5" s="245"/>
      <c r="C5" s="258" t="s">
        <v>504</v>
      </c>
      <c r="D5" s="258"/>
      <c r="E5" s="258"/>
      <c r="F5" s="258"/>
      <c r="G5" s="258"/>
      <c r="H5" s="258"/>
      <c r="I5" s="258"/>
      <c r="J5" s="143" t="s">
        <v>363</v>
      </c>
      <c r="K5" s="256" t="s">
        <v>373</v>
      </c>
      <c r="L5" s="257"/>
    </row>
    <row r="6" spans="1:12" s="42" customFormat="1" ht="25.95" customHeight="1" x14ac:dyDescent="0.45">
      <c r="A6" s="244" t="s">
        <v>397</v>
      </c>
      <c r="B6" s="245"/>
      <c r="C6" s="156" t="s">
        <v>481</v>
      </c>
      <c r="D6" s="143" t="s">
        <v>360</v>
      </c>
      <c r="E6" s="156">
        <v>1</v>
      </c>
      <c r="F6" s="144" t="s">
        <v>395</v>
      </c>
      <c r="G6" s="143" t="s">
        <v>112</v>
      </c>
      <c r="H6" s="156"/>
      <c r="I6" s="145" t="s">
        <v>361</v>
      </c>
      <c r="J6" s="143" t="s">
        <v>396</v>
      </c>
      <c r="K6" s="157">
        <v>53</v>
      </c>
      <c r="L6" s="146" t="s">
        <v>362</v>
      </c>
    </row>
    <row r="7" spans="1:12" s="42" customFormat="1" ht="23.4" x14ac:dyDescent="0.45">
      <c r="A7" s="244" t="s">
        <v>367</v>
      </c>
      <c r="B7" s="245"/>
      <c r="C7" s="256" t="s">
        <v>506</v>
      </c>
      <c r="D7" s="256"/>
      <c r="E7" s="256"/>
      <c r="F7" s="256"/>
      <c r="G7" s="143" t="s">
        <v>369</v>
      </c>
      <c r="H7" s="256" t="s">
        <v>380</v>
      </c>
      <c r="I7" s="256"/>
      <c r="J7" s="143" t="s">
        <v>370</v>
      </c>
      <c r="K7" s="256" t="s">
        <v>507</v>
      </c>
      <c r="L7" s="257"/>
    </row>
    <row r="8" spans="1:12" s="42" customFormat="1" ht="23.4" hidden="1" x14ac:dyDescent="0.45">
      <c r="A8" s="244" t="s">
        <v>368</v>
      </c>
      <c r="B8" s="245"/>
      <c r="C8" s="271"/>
      <c r="D8" s="271"/>
      <c r="E8" s="271"/>
      <c r="F8" s="271"/>
      <c r="G8" s="143" t="s">
        <v>369</v>
      </c>
      <c r="H8" s="272"/>
      <c r="I8" s="272"/>
      <c r="J8" s="143" t="s">
        <v>370</v>
      </c>
      <c r="K8" s="272"/>
      <c r="L8" s="276"/>
    </row>
    <row r="9" spans="1:12" s="42" customFormat="1" ht="23.4" x14ac:dyDescent="0.45">
      <c r="A9" s="147"/>
      <c r="B9" s="143" t="s">
        <v>111</v>
      </c>
      <c r="C9" s="157" t="s">
        <v>274</v>
      </c>
      <c r="D9" s="143" t="s">
        <v>369</v>
      </c>
      <c r="E9" s="269" t="str">
        <f>VLOOKUP(C9,'Ref.2'!M4:O27,3,0)</f>
        <v>Sales RS</v>
      </c>
      <c r="F9" s="269"/>
      <c r="G9" s="143" t="s">
        <v>366</v>
      </c>
      <c r="H9" s="269" t="str">
        <f>VLOOKUP(C9,'Ref.2'!M4:P27,4,0)</f>
        <v>Resident</v>
      </c>
      <c r="I9" s="269"/>
      <c r="J9" s="143" t="s">
        <v>370</v>
      </c>
      <c r="K9" s="274" t="str">
        <f>VLOOKUP(C9,'Ref.2'!M4:O27,2,0)</f>
        <v>064-290-9998</v>
      </c>
      <c r="L9" s="275"/>
    </row>
    <row r="10" spans="1:12" s="42" customFormat="1" ht="23.4" x14ac:dyDescent="0.45">
      <c r="A10" s="147"/>
      <c r="B10" s="143" t="s">
        <v>364</v>
      </c>
      <c r="C10" s="158" t="s">
        <v>243</v>
      </c>
      <c r="D10" s="143" t="s">
        <v>263</v>
      </c>
      <c r="E10" s="273" t="str">
        <f>VLOOKUP(C10,'Ref.2'!B4:G40,2,0)</f>
        <v>LY</v>
      </c>
      <c r="F10" s="273"/>
      <c r="G10" s="143" t="s">
        <v>337</v>
      </c>
      <c r="H10" s="273" t="str">
        <f>VLOOKUP(C10,'Ref.2'!B3:G40,6,0)</f>
        <v>J</v>
      </c>
      <c r="I10" s="273"/>
      <c r="J10" s="143" t="s">
        <v>371</v>
      </c>
      <c r="K10" s="274" t="str">
        <f>VLOOKUP(H10,'Ref.2'!H4:I16,2,0)</f>
        <v>นายถาวร ชนะวงษ์</v>
      </c>
      <c r="L10" s="275"/>
    </row>
    <row r="11" spans="1:12" s="42" customFormat="1" ht="24" customHeight="1" x14ac:dyDescent="0.45">
      <c r="A11" s="148"/>
      <c r="B11" s="143" t="s">
        <v>342</v>
      </c>
      <c r="C11" s="159" t="str">
        <f>C10</f>
        <v>ลาดยาว</v>
      </c>
      <c r="D11" s="143" t="s">
        <v>365</v>
      </c>
      <c r="E11" s="268" t="str">
        <f>VLOOKUP(C10,'Ref.2'!B2:D39,2,0)</f>
        <v>LY</v>
      </c>
      <c r="F11" s="268"/>
      <c r="G11" s="143" t="s">
        <v>452</v>
      </c>
      <c r="H11" s="273" t="str">
        <f>VLOOKUP(C11,'Ref.2'!B4:E40,3,0)</f>
        <v>J</v>
      </c>
      <c r="I11" s="273"/>
      <c r="J11" s="143" t="s">
        <v>370</v>
      </c>
      <c r="K11" s="269" t="str">
        <f>VLOOKUP(K10,'Ref.2'!M29:N41,2,0)</f>
        <v>089-259-9551</v>
      </c>
      <c r="L11" s="270"/>
    </row>
    <row r="12" spans="1:12" s="42" customFormat="1" ht="11.4" customHeight="1" thickBot="1" x14ac:dyDescent="0.5">
      <c r="A12" s="149"/>
      <c r="B12" s="150"/>
      <c r="C12" s="150"/>
      <c r="D12" s="150"/>
      <c r="E12" s="150"/>
      <c r="F12" s="150"/>
      <c r="G12" s="151"/>
      <c r="H12" s="152"/>
      <c r="I12" s="153"/>
      <c r="J12" s="151"/>
      <c r="K12" s="154"/>
      <c r="L12" s="155"/>
    </row>
    <row r="13" spans="1:12" s="42" customFormat="1" ht="23.4" x14ac:dyDescent="0.45">
      <c r="A13" s="43" t="s">
        <v>47</v>
      </c>
      <c r="B13" s="259" t="s">
        <v>99</v>
      </c>
      <c r="C13" s="260"/>
      <c r="D13" s="260"/>
      <c r="E13" s="260"/>
      <c r="F13" s="260"/>
      <c r="G13" s="261"/>
      <c r="H13" s="44" t="s">
        <v>48</v>
      </c>
      <c r="I13" s="45" t="s">
        <v>49</v>
      </c>
      <c r="J13" s="45" t="s">
        <v>1</v>
      </c>
      <c r="K13" s="44" t="s">
        <v>50</v>
      </c>
      <c r="L13" s="46" t="s">
        <v>1</v>
      </c>
    </row>
    <row r="14" spans="1:12" s="42" customFormat="1" ht="23.4" x14ac:dyDescent="0.45">
      <c r="A14" s="47">
        <v>1</v>
      </c>
      <c r="B14" s="262" t="s">
        <v>484</v>
      </c>
      <c r="C14" s="263"/>
      <c r="D14" s="263"/>
      <c r="E14" s="263"/>
      <c r="F14" s="263"/>
      <c r="G14" s="264"/>
      <c r="H14" s="127">
        <v>2000</v>
      </c>
      <c r="I14" s="128">
        <v>1</v>
      </c>
      <c r="J14" s="128" t="s">
        <v>52</v>
      </c>
      <c r="K14" s="48">
        <f>H14*I14</f>
        <v>2000</v>
      </c>
      <c r="L14" s="49" t="s">
        <v>14</v>
      </c>
    </row>
    <row r="15" spans="1:12" s="42" customFormat="1" ht="23.4" x14ac:dyDescent="0.45">
      <c r="A15" s="47">
        <v>2</v>
      </c>
      <c r="B15" s="262" t="s">
        <v>435</v>
      </c>
      <c r="C15" s="263"/>
      <c r="D15" s="263"/>
      <c r="E15" s="263"/>
      <c r="F15" s="263"/>
      <c r="G15" s="264"/>
      <c r="H15" s="127"/>
      <c r="I15" s="128">
        <v>1</v>
      </c>
      <c r="J15" s="128" t="s">
        <v>52</v>
      </c>
      <c r="K15" s="50">
        <f t="shared" ref="K15:K16" si="0">H15*I15</f>
        <v>0</v>
      </c>
      <c r="L15" s="49" t="s">
        <v>14</v>
      </c>
    </row>
    <row r="16" spans="1:12" s="42" customFormat="1" ht="23.4" x14ac:dyDescent="0.45">
      <c r="A16" s="47">
        <v>3</v>
      </c>
      <c r="B16" s="265" t="s">
        <v>344</v>
      </c>
      <c r="C16" s="266"/>
      <c r="D16" s="266"/>
      <c r="E16" s="266"/>
      <c r="F16" s="266"/>
      <c r="G16" s="267"/>
      <c r="H16" s="127"/>
      <c r="I16" s="128">
        <v>1</v>
      </c>
      <c r="J16" s="142" t="s">
        <v>51</v>
      </c>
      <c r="K16" s="50">
        <f t="shared" si="0"/>
        <v>0</v>
      </c>
      <c r="L16" s="49" t="s">
        <v>14</v>
      </c>
    </row>
    <row r="17" spans="1:14" s="42" customFormat="1" ht="23.4" x14ac:dyDescent="0.45">
      <c r="A17" s="47">
        <v>4</v>
      </c>
      <c r="B17" s="265" t="s">
        <v>345</v>
      </c>
      <c r="C17" s="266"/>
      <c r="D17" s="266"/>
      <c r="E17" s="266"/>
      <c r="F17" s="266"/>
      <c r="G17" s="267"/>
      <c r="H17" s="129"/>
      <c r="I17" s="128">
        <v>1</v>
      </c>
      <c r="J17" s="142" t="s">
        <v>51</v>
      </c>
      <c r="K17" s="50">
        <f>H17*I17</f>
        <v>0</v>
      </c>
      <c r="L17" s="51" t="s">
        <v>14</v>
      </c>
    </row>
    <row r="18" spans="1:14" s="42" customFormat="1" ht="23.4" x14ac:dyDescent="0.45">
      <c r="A18" s="52"/>
      <c r="B18" s="53"/>
      <c r="C18" s="53"/>
      <c r="D18" s="53"/>
      <c r="E18" s="53"/>
      <c r="F18" s="53"/>
      <c r="G18" s="54" t="s">
        <v>302</v>
      </c>
      <c r="H18" s="278" t="s">
        <v>346</v>
      </c>
      <c r="I18" s="278"/>
      <c r="J18" s="278"/>
      <c r="K18" s="55">
        <f>SUM(K14:K17)</f>
        <v>2000</v>
      </c>
      <c r="L18" s="56" t="s">
        <v>14</v>
      </c>
    </row>
    <row r="19" spans="1:14" s="42" customFormat="1" ht="23.4" x14ac:dyDescent="0.45">
      <c r="A19" s="52"/>
      <c r="B19" s="282"/>
      <c r="C19" s="282"/>
      <c r="D19" s="282"/>
      <c r="E19" s="282"/>
      <c r="F19" s="282"/>
      <c r="G19" s="282"/>
      <c r="H19" s="282" t="s">
        <v>100</v>
      </c>
      <c r="I19" s="282"/>
      <c r="J19" s="282"/>
      <c r="K19" s="55">
        <f>SUM(K14:K15)</f>
        <v>2000</v>
      </c>
      <c r="L19" s="56" t="s">
        <v>14</v>
      </c>
    </row>
    <row r="20" spans="1:14" s="42" customFormat="1" ht="23.4" x14ac:dyDescent="0.45">
      <c r="A20" s="52"/>
      <c r="B20" s="282"/>
      <c r="C20" s="282"/>
      <c r="D20" s="282"/>
      <c r="E20" s="282"/>
      <c r="F20" s="282"/>
      <c r="G20" s="282"/>
      <c r="H20" s="282" t="str">
        <f>VLOOKUP(C6,'Ref.2'!I18:J36,2,0)</f>
        <v>ค่าใช้จ่าย Internet ความเร็ว 300/300</v>
      </c>
      <c r="I20" s="282"/>
      <c r="J20" s="282"/>
      <c r="K20" s="57">
        <f>VLOOKUP(H20,'Ref.1'!E172:F177,2,0)</f>
        <v>499</v>
      </c>
      <c r="L20" s="56" t="s">
        <v>14</v>
      </c>
    </row>
    <row r="21" spans="1:14" ht="24" thickBot="1" x14ac:dyDescent="0.5">
      <c r="A21" s="58"/>
      <c r="B21" s="283"/>
      <c r="C21" s="283"/>
      <c r="D21" s="283"/>
      <c r="E21" s="283"/>
      <c r="F21" s="283"/>
      <c r="G21" s="283"/>
      <c r="H21" s="284" t="s">
        <v>101</v>
      </c>
      <c r="I21" s="284"/>
      <c r="J21" s="284"/>
      <c r="K21" s="59">
        <f>K20-K19</f>
        <v>-1501</v>
      </c>
      <c r="L21" s="60" t="s">
        <v>14</v>
      </c>
      <c r="M21" s="42"/>
      <c r="N21" s="42"/>
    </row>
    <row r="22" spans="1:14" ht="23.4" x14ac:dyDescent="0.45">
      <c r="A22" s="279" t="s">
        <v>392</v>
      </c>
      <c r="B22" s="280"/>
      <c r="C22" s="280"/>
      <c r="D22" s="280"/>
      <c r="E22" s="280"/>
      <c r="F22" s="280"/>
      <c r="G22" s="280"/>
      <c r="H22" s="61"/>
      <c r="I22" s="62"/>
      <c r="J22" s="62"/>
      <c r="K22" s="61"/>
      <c r="L22" s="63"/>
      <c r="M22" s="42"/>
      <c r="N22" s="42"/>
    </row>
    <row r="23" spans="1:14" ht="21" x14ac:dyDescent="0.4">
      <c r="A23" s="64" t="s">
        <v>47</v>
      </c>
      <c r="B23" s="281" t="s">
        <v>110</v>
      </c>
      <c r="C23" s="281"/>
      <c r="D23" s="281"/>
      <c r="E23" s="281"/>
      <c r="F23" s="281"/>
      <c r="G23" s="281"/>
      <c r="H23" s="65" t="s">
        <v>48</v>
      </c>
      <c r="I23" s="66" t="s">
        <v>49</v>
      </c>
      <c r="J23" s="66" t="s">
        <v>1</v>
      </c>
      <c r="K23" s="65" t="s">
        <v>50</v>
      </c>
      <c r="L23" s="67" t="s">
        <v>1</v>
      </c>
    </row>
    <row r="24" spans="1:14" ht="21" customHeight="1" x14ac:dyDescent="0.4">
      <c r="A24" s="68">
        <v>1</v>
      </c>
      <c r="B24" s="277" t="s">
        <v>134</v>
      </c>
      <c r="C24" s="277"/>
      <c r="D24" s="277"/>
      <c r="E24" s="277"/>
      <c r="F24" s="277"/>
      <c r="G24" s="277"/>
      <c r="H24" s="134">
        <f t="shared" ref="H24:H32" si="1">IFERROR(VLOOKUP(B24,Priceนอกอาคาร,2,FALSE),"")</f>
        <v>1900</v>
      </c>
      <c r="I24" s="135">
        <v>1</v>
      </c>
      <c r="J24" s="135" t="str">
        <f t="shared" ref="J24:J35" si="2">IFERROR(VLOOKUP(B24,หน่วยนอกอาคาร,2,FALSE),"")</f>
        <v>ตัว</v>
      </c>
      <c r="K24" s="69">
        <f t="shared" ref="K24:K35" si="3">IFERROR(I24*H24,0)</f>
        <v>1900</v>
      </c>
      <c r="L24" s="70" t="s">
        <v>14</v>
      </c>
    </row>
    <row r="25" spans="1:14" ht="21" x14ac:dyDescent="0.4">
      <c r="A25" s="71">
        <v>2</v>
      </c>
      <c r="B25" s="277" t="s">
        <v>155</v>
      </c>
      <c r="C25" s="277"/>
      <c r="D25" s="277"/>
      <c r="E25" s="277"/>
      <c r="F25" s="277"/>
      <c r="G25" s="277"/>
      <c r="H25" s="134">
        <f>IFERROR(VLOOKUP(B25,Priceนอกอาคาร,2,FALSE),"")</f>
        <v>2700</v>
      </c>
      <c r="I25" s="136">
        <v>1</v>
      </c>
      <c r="J25" s="135" t="str">
        <f>IFERROR(VLOOKUP(B25,หน่วยนอกอาคาร,2,FALSE),"")</f>
        <v>ตัว</v>
      </c>
      <c r="K25" s="69">
        <f t="shared" si="3"/>
        <v>2700</v>
      </c>
      <c r="L25" s="72" t="s">
        <v>14</v>
      </c>
    </row>
    <row r="26" spans="1:14" ht="21" x14ac:dyDescent="0.4">
      <c r="A26" s="68">
        <v>3</v>
      </c>
      <c r="B26" s="277" t="s">
        <v>169</v>
      </c>
      <c r="C26" s="277"/>
      <c r="D26" s="277"/>
      <c r="E26" s="277"/>
      <c r="F26" s="277"/>
      <c r="G26" s="277"/>
      <c r="H26" s="134">
        <f t="shared" ref="H26" si="4">IFERROR(VLOOKUP(B26,Priceนอกอาคาร,2,FALSE),"")</f>
        <v>400</v>
      </c>
      <c r="I26" s="136">
        <v>1</v>
      </c>
      <c r="J26" s="135" t="str">
        <f>IFERROR(VLOOKUP(B26,หน่วยนอกอาคาร,2,FALSE),"")</f>
        <v>ตัว</v>
      </c>
      <c r="K26" s="69">
        <f t="shared" si="3"/>
        <v>400</v>
      </c>
      <c r="L26" s="72" t="s">
        <v>14</v>
      </c>
    </row>
    <row r="27" spans="1:14" ht="21" customHeight="1" x14ac:dyDescent="0.4">
      <c r="A27" s="71">
        <v>4</v>
      </c>
      <c r="B27" s="277" t="s">
        <v>63</v>
      </c>
      <c r="C27" s="277"/>
      <c r="D27" s="277"/>
      <c r="E27" s="277"/>
      <c r="F27" s="277"/>
      <c r="G27" s="277"/>
      <c r="H27" s="134">
        <f t="shared" si="1"/>
        <v>10.75</v>
      </c>
      <c r="I27" s="136">
        <v>200</v>
      </c>
      <c r="J27" s="135" t="str">
        <f>IFERROR(VLOOKUP(B27,หน่วยนอกอาคาร,2,FALSE),"")</f>
        <v>เมตร</v>
      </c>
      <c r="K27" s="69">
        <f t="shared" si="3"/>
        <v>2150</v>
      </c>
      <c r="L27" s="72" t="s">
        <v>14</v>
      </c>
    </row>
    <row r="28" spans="1:14" ht="21" customHeight="1" x14ac:dyDescent="0.4">
      <c r="A28" s="68">
        <v>5</v>
      </c>
      <c r="B28" s="277" t="s">
        <v>152</v>
      </c>
      <c r="C28" s="277"/>
      <c r="D28" s="277"/>
      <c r="E28" s="277"/>
      <c r="F28" s="277"/>
      <c r="G28" s="277"/>
      <c r="H28" s="134">
        <f t="shared" si="1"/>
        <v>36</v>
      </c>
      <c r="I28" s="136">
        <v>3</v>
      </c>
      <c r="J28" s="135" t="str">
        <f t="shared" si="2"/>
        <v>ตัว</v>
      </c>
      <c r="K28" s="69">
        <f t="shared" si="3"/>
        <v>108</v>
      </c>
      <c r="L28" s="72" t="s">
        <v>14</v>
      </c>
    </row>
    <row r="29" spans="1:14" ht="21" customHeight="1" x14ac:dyDescent="0.4">
      <c r="A29" s="71">
        <v>6</v>
      </c>
      <c r="B29" s="277" t="s">
        <v>18</v>
      </c>
      <c r="C29" s="277"/>
      <c r="D29" s="277"/>
      <c r="E29" s="277"/>
      <c r="F29" s="277"/>
      <c r="G29" s="277"/>
      <c r="H29" s="134">
        <f t="shared" si="1"/>
        <v>1400</v>
      </c>
      <c r="I29" s="136">
        <v>1</v>
      </c>
      <c r="J29" s="135" t="str">
        <f t="shared" si="2"/>
        <v>ตัว</v>
      </c>
      <c r="K29" s="69">
        <f t="shared" si="3"/>
        <v>1400</v>
      </c>
      <c r="L29" s="72" t="s">
        <v>14</v>
      </c>
    </row>
    <row r="30" spans="1:14" ht="21" customHeight="1" x14ac:dyDescent="0.4">
      <c r="A30" s="68">
        <v>7</v>
      </c>
      <c r="B30" s="277" t="s">
        <v>495</v>
      </c>
      <c r="C30" s="277"/>
      <c r="D30" s="277"/>
      <c r="E30" s="277"/>
      <c r="F30" s="277"/>
      <c r="G30" s="277"/>
      <c r="H30" s="134">
        <f t="shared" si="1"/>
        <v>1000</v>
      </c>
      <c r="I30" s="136">
        <v>2</v>
      </c>
      <c r="J30" s="135" t="str">
        <f t="shared" si="2"/>
        <v>วัน</v>
      </c>
      <c r="K30" s="69">
        <f t="shared" si="3"/>
        <v>2000</v>
      </c>
      <c r="L30" s="72" t="s">
        <v>14</v>
      </c>
    </row>
    <row r="31" spans="1:14" ht="21" x14ac:dyDescent="0.4">
      <c r="A31" s="71">
        <v>8</v>
      </c>
      <c r="B31" s="277"/>
      <c r="C31" s="277"/>
      <c r="D31" s="277"/>
      <c r="E31" s="277"/>
      <c r="F31" s="277"/>
      <c r="G31" s="277"/>
      <c r="H31" s="134" t="str">
        <f t="shared" si="1"/>
        <v/>
      </c>
      <c r="I31" s="136"/>
      <c r="J31" s="135" t="str">
        <f t="shared" si="2"/>
        <v/>
      </c>
      <c r="K31" s="69">
        <f t="shared" si="3"/>
        <v>0</v>
      </c>
      <c r="L31" s="72" t="s">
        <v>14</v>
      </c>
    </row>
    <row r="32" spans="1:14" ht="21" x14ac:dyDescent="0.4">
      <c r="A32" s="68">
        <v>9</v>
      </c>
      <c r="B32" s="277"/>
      <c r="C32" s="277"/>
      <c r="D32" s="277"/>
      <c r="E32" s="277"/>
      <c r="F32" s="277"/>
      <c r="G32" s="277"/>
      <c r="H32" s="134" t="str">
        <f t="shared" si="1"/>
        <v/>
      </c>
      <c r="I32" s="136"/>
      <c r="J32" s="135" t="str">
        <f t="shared" si="2"/>
        <v/>
      </c>
      <c r="K32" s="69">
        <f t="shared" si="3"/>
        <v>0</v>
      </c>
      <c r="L32" s="72" t="s">
        <v>14</v>
      </c>
    </row>
    <row r="33" spans="1:12" ht="21" x14ac:dyDescent="0.4">
      <c r="A33" s="71">
        <v>10</v>
      </c>
      <c r="B33" s="277"/>
      <c r="C33" s="277"/>
      <c r="D33" s="277"/>
      <c r="E33" s="277"/>
      <c r="F33" s="277"/>
      <c r="G33" s="277"/>
      <c r="H33" s="134" t="str">
        <f>IFERROR(VLOOKUP(B33,Priceนอกอาคาร,2,FALSE),"")</f>
        <v/>
      </c>
      <c r="I33" s="136"/>
      <c r="J33" s="135" t="str">
        <f t="shared" si="2"/>
        <v/>
      </c>
      <c r="K33" s="69">
        <f t="shared" si="3"/>
        <v>0</v>
      </c>
      <c r="L33" s="72" t="s">
        <v>14</v>
      </c>
    </row>
    <row r="34" spans="1:12" ht="21" x14ac:dyDescent="0.4">
      <c r="A34" s="68">
        <v>11</v>
      </c>
      <c r="B34" s="277"/>
      <c r="C34" s="277"/>
      <c r="D34" s="277"/>
      <c r="E34" s="277"/>
      <c r="F34" s="277"/>
      <c r="G34" s="277"/>
      <c r="H34" s="134" t="str">
        <f>IFERROR(VLOOKUP(B34,Priceนอกอาคาร,2,FALSE),"")</f>
        <v/>
      </c>
      <c r="I34" s="136"/>
      <c r="J34" s="135" t="str">
        <f t="shared" si="2"/>
        <v/>
      </c>
      <c r="K34" s="69">
        <f t="shared" si="3"/>
        <v>0</v>
      </c>
      <c r="L34" s="72" t="s">
        <v>14</v>
      </c>
    </row>
    <row r="35" spans="1:12" ht="21" x14ac:dyDescent="0.4">
      <c r="A35" s="71">
        <v>12</v>
      </c>
      <c r="B35" s="285"/>
      <c r="C35" s="285"/>
      <c r="D35" s="285"/>
      <c r="E35" s="285"/>
      <c r="F35" s="285"/>
      <c r="G35" s="285"/>
      <c r="H35" s="134" t="str">
        <f t="shared" ref="H35" si="5">IFERROR(VLOOKUP(B35,Priceนอกอาคาร,2,FALSE),"")</f>
        <v/>
      </c>
      <c r="I35" s="136"/>
      <c r="J35" s="135" t="str">
        <f t="shared" si="2"/>
        <v/>
      </c>
      <c r="K35" s="69">
        <f t="shared" si="3"/>
        <v>0</v>
      </c>
      <c r="L35" s="72" t="s">
        <v>14</v>
      </c>
    </row>
    <row r="36" spans="1:12" ht="23.4" thickBot="1" x14ac:dyDescent="0.6">
      <c r="A36" s="73"/>
      <c r="B36" s="286"/>
      <c r="C36" s="286"/>
      <c r="D36" s="286"/>
      <c r="E36" s="286"/>
      <c r="F36" s="286"/>
      <c r="G36" s="286"/>
      <c r="H36" s="137"/>
      <c r="I36" s="292" t="s">
        <v>103</v>
      </c>
      <c r="J36" s="292"/>
      <c r="K36" s="74">
        <f>SUM(K24:K35)</f>
        <v>10658</v>
      </c>
      <c r="L36" s="75" t="s">
        <v>14</v>
      </c>
    </row>
    <row r="37" spans="1:12" s="76" customFormat="1" ht="27" customHeight="1" x14ac:dyDescent="0.4">
      <c r="A37" s="293" t="s">
        <v>393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5"/>
    </row>
    <row r="38" spans="1:12" s="81" customFormat="1" ht="23.4" customHeight="1" x14ac:dyDescent="0.45">
      <c r="A38" s="77" t="s">
        <v>47</v>
      </c>
      <c r="B38" s="297" t="s">
        <v>91</v>
      </c>
      <c r="C38" s="297"/>
      <c r="D38" s="297"/>
      <c r="E38" s="297"/>
      <c r="F38" s="297"/>
      <c r="G38" s="297"/>
      <c r="H38" s="78" t="s">
        <v>2</v>
      </c>
      <c r="I38" s="79" t="s">
        <v>31</v>
      </c>
      <c r="J38" s="79" t="s">
        <v>1</v>
      </c>
      <c r="K38" s="78" t="s">
        <v>3</v>
      </c>
      <c r="L38" s="80" t="s">
        <v>1</v>
      </c>
    </row>
    <row r="39" spans="1:12" s="76" customFormat="1" ht="21" x14ac:dyDescent="0.4">
      <c r="A39" s="82">
        <v>1</v>
      </c>
      <c r="B39" s="277" t="s">
        <v>492</v>
      </c>
      <c r="C39" s="277"/>
      <c r="D39" s="277"/>
      <c r="E39" s="277"/>
      <c r="F39" s="277"/>
      <c r="G39" s="277"/>
      <c r="H39" s="134">
        <f t="shared" ref="H39:H48" si="6">IFERROR(VLOOKUP(B39,Priceนอกอาคาร,2,FALSE),"")</f>
        <v>2200</v>
      </c>
      <c r="I39" s="135">
        <v>1</v>
      </c>
      <c r="J39" s="135" t="str">
        <f>IFERROR(VLOOKUP(B39,หน่วยนอกอาคาร,2,FALSE),"")</f>
        <v>ตัว</v>
      </c>
      <c r="K39" s="69">
        <f t="shared" ref="K39:K48" si="7">IFERROR(I39*H39,0)</f>
        <v>2200</v>
      </c>
      <c r="L39" s="70" t="s">
        <v>14</v>
      </c>
    </row>
    <row r="40" spans="1:12" s="76" customFormat="1" ht="21" x14ac:dyDescent="0.4">
      <c r="A40" s="82">
        <v>2</v>
      </c>
      <c r="B40" s="277"/>
      <c r="C40" s="277"/>
      <c r="D40" s="277"/>
      <c r="E40" s="277"/>
      <c r="F40" s="277"/>
      <c r="G40" s="277"/>
      <c r="H40" s="134" t="str">
        <f t="shared" si="6"/>
        <v/>
      </c>
      <c r="I40" s="135"/>
      <c r="J40" s="135" t="str">
        <f t="shared" ref="J40:J68" si="8">IFERROR(VLOOKUP(B40,หน่วยนอกอาคาร,2,FALSE),"")</f>
        <v/>
      </c>
      <c r="K40" s="69">
        <f t="shared" si="7"/>
        <v>0</v>
      </c>
      <c r="L40" s="70" t="s">
        <v>14</v>
      </c>
    </row>
    <row r="41" spans="1:12" s="76" customFormat="1" ht="21" customHeight="1" x14ac:dyDescent="0.4">
      <c r="A41" s="82">
        <v>3</v>
      </c>
      <c r="B41" s="289"/>
      <c r="C41" s="290"/>
      <c r="D41" s="290"/>
      <c r="E41" s="290"/>
      <c r="F41" s="290"/>
      <c r="G41" s="291"/>
      <c r="H41" s="134" t="str">
        <f t="shared" si="6"/>
        <v/>
      </c>
      <c r="I41" s="135"/>
      <c r="J41" s="135" t="str">
        <f t="shared" si="8"/>
        <v/>
      </c>
      <c r="K41" s="69">
        <f t="shared" si="7"/>
        <v>0</v>
      </c>
      <c r="L41" s="70" t="s">
        <v>14</v>
      </c>
    </row>
    <row r="42" spans="1:12" s="76" customFormat="1" ht="21" x14ac:dyDescent="0.4">
      <c r="A42" s="82">
        <v>4</v>
      </c>
      <c r="B42" s="289"/>
      <c r="C42" s="290"/>
      <c r="D42" s="290"/>
      <c r="E42" s="290"/>
      <c r="F42" s="290"/>
      <c r="G42" s="291"/>
      <c r="H42" s="134" t="str">
        <f t="shared" si="6"/>
        <v/>
      </c>
      <c r="I42" s="135"/>
      <c r="J42" s="135" t="str">
        <f t="shared" si="8"/>
        <v/>
      </c>
      <c r="K42" s="69">
        <f t="shared" si="7"/>
        <v>0</v>
      </c>
      <c r="L42" s="70" t="s">
        <v>14</v>
      </c>
    </row>
    <row r="43" spans="1:12" s="76" customFormat="1" ht="21" x14ac:dyDescent="0.4">
      <c r="A43" s="82">
        <v>5</v>
      </c>
      <c r="B43" s="289"/>
      <c r="C43" s="290"/>
      <c r="D43" s="290"/>
      <c r="E43" s="290"/>
      <c r="F43" s="290"/>
      <c r="G43" s="291"/>
      <c r="H43" s="134" t="str">
        <f t="shared" si="6"/>
        <v/>
      </c>
      <c r="I43" s="135"/>
      <c r="J43" s="135" t="str">
        <f t="shared" si="8"/>
        <v/>
      </c>
      <c r="K43" s="69">
        <f t="shared" si="7"/>
        <v>0</v>
      </c>
      <c r="L43" s="70" t="s">
        <v>14</v>
      </c>
    </row>
    <row r="44" spans="1:12" s="76" customFormat="1" ht="21" x14ac:dyDescent="0.4">
      <c r="A44" s="82">
        <v>6</v>
      </c>
      <c r="B44" s="289"/>
      <c r="C44" s="290"/>
      <c r="D44" s="290"/>
      <c r="E44" s="290"/>
      <c r="F44" s="290"/>
      <c r="G44" s="291"/>
      <c r="H44" s="134" t="str">
        <f t="shared" si="6"/>
        <v/>
      </c>
      <c r="I44" s="135"/>
      <c r="J44" s="135" t="str">
        <f t="shared" si="8"/>
        <v/>
      </c>
      <c r="K44" s="69">
        <f t="shared" si="7"/>
        <v>0</v>
      </c>
      <c r="L44" s="70" t="s">
        <v>14</v>
      </c>
    </row>
    <row r="45" spans="1:12" s="76" customFormat="1" ht="21" x14ac:dyDescent="0.4">
      <c r="A45" s="82">
        <v>7</v>
      </c>
      <c r="B45" s="289"/>
      <c r="C45" s="290"/>
      <c r="D45" s="290"/>
      <c r="E45" s="290"/>
      <c r="F45" s="290"/>
      <c r="G45" s="291"/>
      <c r="H45" s="134" t="str">
        <f t="shared" si="6"/>
        <v/>
      </c>
      <c r="I45" s="135"/>
      <c r="J45" s="135" t="str">
        <f t="shared" si="8"/>
        <v/>
      </c>
      <c r="K45" s="69">
        <f t="shared" si="7"/>
        <v>0</v>
      </c>
      <c r="L45" s="70" t="s">
        <v>14</v>
      </c>
    </row>
    <row r="46" spans="1:12" s="76" customFormat="1" ht="21" x14ac:dyDescent="0.4">
      <c r="A46" s="82">
        <v>8</v>
      </c>
      <c r="B46" s="289"/>
      <c r="C46" s="290"/>
      <c r="D46" s="290"/>
      <c r="E46" s="290"/>
      <c r="F46" s="290"/>
      <c r="G46" s="291"/>
      <c r="H46" s="134" t="str">
        <f t="shared" si="6"/>
        <v/>
      </c>
      <c r="I46" s="135"/>
      <c r="J46" s="135" t="str">
        <f t="shared" si="8"/>
        <v/>
      </c>
      <c r="K46" s="69">
        <f t="shared" si="7"/>
        <v>0</v>
      </c>
      <c r="L46" s="70" t="s">
        <v>14</v>
      </c>
    </row>
    <row r="47" spans="1:12" s="76" customFormat="1" ht="21" x14ac:dyDescent="0.4">
      <c r="A47" s="82">
        <v>9</v>
      </c>
      <c r="B47" s="289"/>
      <c r="C47" s="290"/>
      <c r="D47" s="290"/>
      <c r="E47" s="290"/>
      <c r="F47" s="290"/>
      <c r="G47" s="291"/>
      <c r="H47" s="134" t="str">
        <f t="shared" si="6"/>
        <v/>
      </c>
      <c r="I47" s="135"/>
      <c r="J47" s="135" t="str">
        <f t="shared" si="8"/>
        <v/>
      </c>
      <c r="K47" s="69">
        <f t="shared" si="7"/>
        <v>0</v>
      </c>
      <c r="L47" s="70" t="s">
        <v>14</v>
      </c>
    </row>
    <row r="48" spans="1:12" s="76" customFormat="1" ht="21" x14ac:dyDescent="0.4">
      <c r="A48" s="82">
        <v>10</v>
      </c>
      <c r="B48" s="277"/>
      <c r="C48" s="277"/>
      <c r="D48" s="277"/>
      <c r="E48" s="277"/>
      <c r="F48" s="277"/>
      <c r="G48" s="277"/>
      <c r="H48" s="134" t="str">
        <f t="shared" si="6"/>
        <v/>
      </c>
      <c r="I48" s="138"/>
      <c r="J48" s="135" t="str">
        <f t="shared" si="8"/>
        <v/>
      </c>
      <c r="K48" s="69">
        <f t="shared" si="7"/>
        <v>0</v>
      </c>
      <c r="L48" s="70" t="s">
        <v>14</v>
      </c>
    </row>
    <row r="49" spans="1:12" s="76" customFormat="1" ht="23.4" hidden="1" customHeight="1" x14ac:dyDescent="0.4">
      <c r="A49" s="83">
        <v>11</v>
      </c>
      <c r="B49" s="130"/>
      <c r="C49" s="131"/>
      <c r="D49" s="131"/>
      <c r="E49" s="131"/>
      <c r="F49" s="131"/>
      <c r="G49" s="131"/>
      <c r="H49" s="139"/>
      <c r="I49" s="138"/>
      <c r="J49" s="138"/>
      <c r="K49" s="84"/>
      <c r="L49" s="70"/>
    </row>
    <row r="50" spans="1:12" s="76" customFormat="1" ht="23.4" hidden="1" customHeight="1" x14ac:dyDescent="0.4">
      <c r="A50" s="83">
        <v>12</v>
      </c>
      <c r="B50" s="130"/>
      <c r="C50" s="131"/>
      <c r="D50" s="131"/>
      <c r="E50" s="131"/>
      <c r="F50" s="131"/>
      <c r="G50" s="131"/>
      <c r="H50" s="139"/>
      <c r="I50" s="138"/>
      <c r="J50" s="138"/>
      <c r="K50" s="84"/>
      <c r="L50" s="70"/>
    </row>
    <row r="51" spans="1:12" s="76" customFormat="1" ht="23.4" hidden="1" customHeight="1" thickBot="1" x14ac:dyDescent="0.45">
      <c r="A51" s="83">
        <v>13</v>
      </c>
      <c r="B51" s="130"/>
      <c r="C51" s="131"/>
      <c r="D51" s="131"/>
      <c r="E51" s="131"/>
      <c r="F51" s="131"/>
      <c r="G51" s="131"/>
      <c r="H51" s="139"/>
      <c r="I51" s="138"/>
      <c r="J51" s="138"/>
      <c r="K51" s="84"/>
      <c r="L51" s="70"/>
    </row>
    <row r="52" spans="1:12" s="76" customFormat="1" ht="23.4" hidden="1" customHeight="1" thickBot="1" x14ac:dyDescent="0.45">
      <c r="A52" s="83">
        <v>14</v>
      </c>
      <c r="B52" s="130"/>
      <c r="C52" s="131"/>
      <c r="D52" s="131"/>
      <c r="E52" s="131"/>
      <c r="F52" s="131"/>
      <c r="G52" s="131"/>
      <c r="H52" s="139"/>
      <c r="I52" s="138"/>
      <c r="J52" s="138"/>
      <c r="K52" s="84"/>
      <c r="L52" s="70"/>
    </row>
    <row r="53" spans="1:12" s="76" customFormat="1" ht="23.4" hidden="1" customHeight="1" thickBot="1" x14ac:dyDescent="0.45">
      <c r="A53" s="83">
        <v>15</v>
      </c>
      <c r="B53" s="130"/>
      <c r="C53" s="131"/>
      <c r="D53" s="131"/>
      <c r="E53" s="131"/>
      <c r="F53" s="131"/>
      <c r="G53" s="131"/>
      <c r="H53" s="139"/>
      <c r="I53" s="138"/>
      <c r="J53" s="138"/>
      <c r="K53" s="84"/>
      <c r="L53" s="70"/>
    </row>
    <row r="54" spans="1:12" s="76" customFormat="1" ht="23.4" hidden="1" customHeight="1" thickBot="1" x14ac:dyDescent="0.45">
      <c r="A54" s="83">
        <v>16</v>
      </c>
      <c r="B54" s="130"/>
      <c r="C54" s="131"/>
      <c r="D54" s="131"/>
      <c r="E54" s="131"/>
      <c r="F54" s="131"/>
      <c r="G54" s="131"/>
      <c r="H54" s="139"/>
      <c r="I54" s="138"/>
      <c r="J54" s="138"/>
      <c r="K54" s="84"/>
      <c r="L54" s="70"/>
    </row>
    <row r="55" spans="1:12" s="76" customFormat="1" ht="23.4" hidden="1" customHeight="1" thickBot="1" x14ac:dyDescent="0.45">
      <c r="A55" s="83">
        <v>17</v>
      </c>
      <c r="B55" s="130"/>
      <c r="C55" s="131"/>
      <c r="D55" s="131"/>
      <c r="E55" s="131"/>
      <c r="F55" s="131"/>
      <c r="G55" s="131"/>
      <c r="H55" s="139"/>
      <c r="I55" s="138"/>
      <c r="J55" s="138"/>
      <c r="K55" s="84"/>
      <c r="L55" s="70"/>
    </row>
    <row r="56" spans="1:12" s="76" customFormat="1" ht="23.4" hidden="1" customHeight="1" thickBot="1" x14ac:dyDescent="0.45">
      <c r="A56" s="83">
        <v>18</v>
      </c>
      <c r="B56" s="130"/>
      <c r="C56" s="131"/>
      <c r="D56" s="131"/>
      <c r="E56" s="131"/>
      <c r="F56" s="131"/>
      <c r="G56" s="131"/>
      <c r="H56" s="139"/>
      <c r="I56" s="138"/>
      <c r="J56" s="138"/>
      <c r="K56" s="84"/>
      <c r="L56" s="70"/>
    </row>
    <row r="57" spans="1:12" s="76" customFormat="1" ht="23.4" hidden="1" customHeight="1" thickBot="1" x14ac:dyDescent="0.45">
      <c r="A57" s="83">
        <v>19</v>
      </c>
      <c r="B57" s="130"/>
      <c r="C57" s="131"/>
      <c r="D57" s="131"/>
      <c r="E57" s="131"/>
      <c r="F57" s="131"/>
      <c r="G57" s="131"/>
      <c r="H57" s="139"/>
      <c r="I57" s="138"/>
      <c r="J57" s="138"/>
      <c r="K57" s="84"/>
      <c r="L57" s="70"/>
    </row>
    <row r="58" spans="1:12" s="76" customFormat="1" ht="23.4" hidden="1" customHeight="1" thickBot="1" x14ac:dyDescent="0.45">
      <c r="A58" s="83">
        <v>20</v>
      </c>
      <c r="B58" s="130"/>
      <c r="C58" s="131"/>
      <c r="D58" s="131"/>
      <c r="E58" s="131"/>
      <c r="F58" s="131"/>
      <c r="G58" s="131"/>
      <c r="H58" s="139"/>
      <c r="I58" s="138"/>
      <c r="J58" s="138"/>
      <c r="K58" s="84"/>
      <c r="L58" s="70"/>
    </row>
    <row r="59" spans="1:12" s="76" customFormat="1" ht="23.4" hidden="1" customHeight="1" thickBot="1" x14ac:dyDescent="0.45">
      <c r="A59" s="83">
        <v>21</v>
      </c>
      <c r="B59" s="130"/>
      <c r="C59" s="131"/>
      <c r="D59" s="131"/>
      <c r="E59" s="131"/>
      <c r="F59" s="131"/>
      <c r="G59" s="131"/>
      <c r="H59" s="139"/>
      <c r="I59" s="138"/>
      <c r="J59" s="138"/>
      <c r="K59" s="84"/>
      <c r="L59" s="70"/>
    </row>
    <row r="60" spans="1:12" s="76" customFormat="1" ht="23.4" hidden="1" customHeight="1" thickBot="1" x14ac:dyDescent="0.45">
      <c r="A60" s="83">
        <v>22</v>
      </c>
      <c r="B60" s="130"/>
      <c r="C60" s="131"/>
      <c r="D60" s="131"/>
      <c r="E60" s="131"/>
      <c r="F60" s="131"/>
      <c r="G60" s="131"/>
      <c r="H60" s="139"/>
      <c r="I60" s="138"/>
      <c r="J60" s="138"/>
      <c r="K60" s="84"/>
      <c r="L60" s="70"/>
    </row>
    <row r="61" spans="1:12" s="76" customFormat="1" ht="23.4" hidden="1" customHeight="1" thickBot="1" x14ac:dyDescent="0.45">
      <c r="A61" s="83">
        <v>23</v>
      </c>
      <c r="B61" s="130"/>
      <c r="C61" s="131"/>
      <c r="D61" s="131"/>
      <c r="E61" s="131"/>
      <c r="F61" s="131"/>
      <c r="G61" s="131"/>
      <c r="H61" s="139"/>
      <c r="I61" s="138"/>
      <c r="J61" s="138"/>
      <c r="K61" s="84"/>
      <c r="L61" s="70"/>
    </row>
    <row r="62" spans="1:12" s="76" customFormat="1" ht="23.4" hidden="1" customHeight="1" thickBot="1" x14ac:dyDescent="0.45">
      <c r="A62" s="83">
        <v>24</v>
      </c>
      <c r="B62" s="130"/>
      <c r="C62" s="131"/>
      <c r="D62" s="131"/>
      <c r="E62" s="131"/>
      <c r="F62" s="131"/>
      <c r="G62" s="131"/>
      <c r="H62" s="139"/>
      <c r="I62" s="138"/>
      <c r="J62" s="138"/>
      <c r="K62" s="84"/>
      <c r="L62" s="70"/>
    </row>
    <row r="63" spans="1:12" s="76" customFormat="1" ht="23.4" hidden="1" customHeight="1" thickBot="1" x14ac:dyDescent="0.45">
      <c r="A63" s="83">
        <v>25</v>
      </c>
      <c r="B63" s="130"/>
      <c r="C63" s="131"/>
      <c r="D63" s="131"/>
      <c r="E63" s="131"/>
      <c r="F63" s="131"/>
      <c r="G63" s="131"/>
      <c r="H63" s="139"/>
      <c r="I63" s="138"/>
      <c r="J63" s="138"/>
      <c r="K63" s="84"/>
      <c r="L63" s="70"/>
    </row>
    <row r="64" spans="1:12" s="76" customFormat="1" ht="23.4" hidden="1" customHeight="1" thickBot="1" x14ac:dyDescent="0.45">
      <c r="A64" s="83">
        <v>26</v>
      </c>
      <c r="B64" s="130"/>
      <c r="C64" s="131"/>
      <c r="D64" s="131"/>
      <c r="E64" s="131"/>
      <c r="F64" s="131"/>
      <c r="G64" s="131"/>
      <c r="H64" s="139" t="str">
        <f t="shared" ref="H64:H68" si="9">IFERROR(VLOOKUP(B64,Priceนอกอาคาร,2,FALSE),"")</f>
        <v/>
      </c>
      <c r="I64" s="138"/>
      <c r="J64" s="138" t="str">
        <f t="shared" si="8"/>
        <v/>
      </c>
      <c r="K64" s="84">
        <f>IFERROR(I64*H64,0)</f>
        <v>0</v>
      </c>
      <c r="L64" s="70"/>
    </row>
    <row r="65" spans="1:12" s="76" customFormat="1" ht="23.4" hidden="1" customHeight="1" thickBot="1" x14ac:dyDescent="0.45">
      <c r="A65" s="83">
        <v>27</v>
      </c>
      <c r="B65" s="130"/>
      <c r="C65" s="131"/>
      <c r="D65" s="131"/>
      <c r="E65" s="131"/>
      <c r="F65" s="131"/>
      <c r="G65" s="131"/>
      <c r="H65" s="139" t="str">
        <f t="shared" si="9"/>
        <v/>
      </c>
      <c r="I65" s="138"/>
      <c r="J65" s="138" t="str">
        <f t="shared" si="8"/>
        <v/>
      </c>
      <c r="K65" s="84">
        <f>IFERROR(I65*H65,0)</f>
        <v>0</v>
      </c>
      <c r="L65" s="70"/>
    </row>
    <row r="66" spans="1:12" s="76" customFormat="1" ht="23.4" hidden="1" customHeight="1" thickBot="1" x14ac:dyDescent="0.45">
      <c r="A66" s="83">
        <v>28</v>
      </c>
      <c r="B66" s="130"/>
      <c r="C66" s="131"/>
      <c r="D66" s="131"/>
      <c r="E66" s="131"/>
      <c r="F66" s="131"/>
      <c r="G66" s="131"/>
      <c r="H66" s="139" t="str">
        <f t="shared" si="9"/>
        <v/>
      </c>
      <c r="I66" s="138"/>
      <c r="J66" s="138" t="str">
        <f t="shared" si="8"/>
        <v/>
      </c>
      <c r="K66" s="84">
        <f>IFERROR(I66*H66,0)</f>
        <v>0</v>
      </c>
      <c r="L66" s="70"/>
    </row>
    <row r="67" spans="1:12" s="76" customFormat="1" ht="23.4" hidden="1" customHeight="1" thickBot="1" x14ac:dyDescent="0.45">
      <c r="A67" s="83">
        <v>29</v>
      </c>
      <c r="B67" s="130"/>
      <c r="C67" s="131"/>
      <c r="D67" s="131"/>
      <c r="E67" s="131"/>
      <c r="F67" s="131"/>
      <c r="G67" s="131"/>
      <c r="H67" s="139" t="str">
        <f t="shared" si="9"/>
        <v/>
      </c>
      <c r="I67" s="138"/>
      <c r="J67" s="138" t="str">
        <f t="shared" si="8"/>
        <v/>
      </c>
      <c r="K67" s="84">
        <f>IFERROR(I67*H67,0)</f>
        <v>0</v>
      </c>
      <c r="L67" s="70"/>
    </row>
    <row r="68" spans="1:12" s="76" customFormat="1" ht="23.4" hidden="1" customHeight="1" thickBot="1" x14ac:dyDescent="0.45">
      <c r="A68" s="85">
        <v>30</v>
      </c>
      <c r="B68" s="132"/>
      <c r="C68" s="133"/>
      <c r="D68" s="133"/>
      <c r="E68" s="133"/>
      <c r="F68" s="133"/>
      <c r="G68" s="133"/>
      <c r="H68" s="140" t="str">
        <f t="shared" si="9"/>
        <v/>
      </c>
      <c r="I68" s="138"/>
      <c r="J68" s="138" t="str">
        <f t="shared" si="8"/>
        <v/>
      </c>
      <c r="K68" s="86">
        <f>IFERROR(I68*H68,0)</f>
        <v>0</v>
      </c>
      <c r="L68" s="87"/>
    </row>
    <row r="69" spans="1:12" s="76" customFormat="1" ht="23.4" thickBot="1" x14ac:dyDescent="0.45">
      <c r="A69" s="88"/>
      <c r="B69" s="305"/>
      <c r="C69" s="305"/>
      <c r="D69" s="305"/>
      <c r="E69" s="305"/>
      <c r="F69" s="305"/>
      <c r="G69" s="305"/>
      <c r="H69" s="141"/>
      <c r="I69" s="296" t="s">
        <v>103</v>
      </c>
      <c r="J69" s="296"/>
      <c r="K69" s="89">
        <f>SUM(K39:K68)</f>
        <v>2200</v>
      </c>
      <c r="L69" s="90" t="s">
        <v>14</v>
      </c>
    </row>
    <row r="70" spans="1:12" s="76" customFormat="1" ht="21" customHeight="1" x14ac:dyDescent="0.4">
      <c r="A70" s="91"/>
      <c r="B70" s="300" t="s">
        <v>359</v>
      </c>
      <c r="C70" s="301"/>
      <c r="D70" s="301"/>
      <c r="E70" s="301"/>
      <c r="F70" s="301"/>
      <c r="G70" s="302"/>
      <c r="H70" s="92"/>
      <c r="I70" s="93"/>
      <c r="J70" s="93"/>
      <c r="K70" s="92"/>
      <c r="L70" s="94"/>
    </row>
    <row r="71" spans="1:12" s="99" customFormat="1" ht="21" customHeight="1" x14ac:dyDescent="0.4">
      <c r="A71" s="95" t="s">
        <v>47</v>
      </c>
      <c r="B71" s="304" t="s">
        <v>99</v>
      </c>
      <c r="C71" s="304"/>
      <c r="D71" s="304"/>
      <c r="E71" s="304"/>
      <c r="F71" s="304"/>
      <c r="G71" s="304"/>
      <c r="H71" s="96" t="s">
        <v>48</v>
      </c>
      <c r="I71" s="97" t="s">
        <v>49</v>
      </c>
      <c r="J71" s="97" t="s">
        <v>1</v>
      </c>
      <c r="K71" s="96" t="s">
        <v>50</v>
      </c>
      <c r="L71" s="98" t="s">
        <v>1</v>
      </c>
    </row>
    <row r="72" spans="1:12" s="99" customFormat="1" ht="21" customHeight="1" x14ac:dyDescent="0.4">
      <c r="A72" s="47">
        <v>1</v>
      </c>
      <c r="B72" s="305"/>
      <c r="C72" s="305"/>
      <c r="D72" s="305"/>
      <c r="E72" s="305"/>
      <c r="F72" s="305"/>
      <c r="G72" s="305"/>
      <c r="H72" s="134" t="str">
        <f t="shared" ref="H72:H76" si="10">IFERROR(VLOOKUP(B72,Priceนอกอาคาร,2,FALSE),"")</f>
        <v/>
      </c>
      <c r="I72" s="135">
        <v>200</v>
      </c>
      <c r="J72" s="135" t="str">
        <f>IFERROR(VLOOKUP(B72,หน่วยนอกอาคาร,2,FALSE),"")</f>
        <v/>
      </c>
      <c r="K72" s="69">
        <f t="shared" ref="K72:K76" si="11">IFERROR(I72*H72,0)</f>
        <v>0</v>
      </c>
      <c r="L72" s="49" t="s">
        <v>14</v>
      </c>
    </row>
    <row r="73" spans="1:12" s="99" customFormat="1" ht="21" customHeight="1" x14ac:dyDescent="0.4">
      <c r="A73" s="47">
        <v>2</v>
      </c>
      <c r="B73" s="277" t="s">
        <v>465</v>
      </c>
      <c r="C73" s="277"/>
      <c r="D73" s="277"/>
      <c r="E73" s="277"/>
      <c r="F73" s="277"/>
      <c r="G73" s="277"/>
      <c r="H73" s="134" t="str">
        <f t="shared" si="10"/>
        <v/>
      </c>
      <c r="I73" s="128">
        <v>400</v>
      </c>
      <c r="J73" s="135" t="str">
        <f>IFERROR(VLOOKUP(B73,หน่วยนอกอาคาร,2,FALSE),"")</f>
        <v/>
      </c>
      <c r="K73" s="69">
        <f t="shared" si="11"/>
        <v>0</v>
      </c>
      <c r="L73" s="49" t="s">
        <v>14</v>
      </c>
    </row>
    <row r="74" spans="1:12" s="99" customFormat="1" ht="21" x14ac:dyDescent="0.4">
      <c r="A74" s="47">
        <v>3</v>
      </c>
      <c r="B74" s="277" t="s">
        <v>502</v>
      </c>
      <c r="C74" s="277"/>
      <c r="D74" s="277"/>
      <c r="E74" s="277"/>
      <c r="F74" s="277"/>
      <c r="G74" s="277"/>
      <c r="H74" s="134">
        <f t="shared" si="10"/>
        <v>1000</v>
      </c>
      <c r="I74" s="128">
        <v>1</v>
      </c>
      <c r="J74" s="135" t="str">
        <f>IFERROR(VLOOKUP(B74,หน่วยนอกอาคาร,2,FALSE),"")</f>
        <v>จุด</v>
      </c>
      <c r="K74" s="69">
        <f t="shared" si="11"/>
        <v>1000</v>
      </c>
      <c r="L74" s="49" t="s">
        <v>14</v>
      </c>
    </row>
    <row r="75" spans="1:12" s="99" customFormat="1" ht="21" x14ac:dyDescent="0.4">
      <c r="A75" s="47">
        <v>4</v>
      </c>
      <c r="B75" s="277"/>
      <c r="C75" s="277"/>
      <c r="D75" s="277"/>
      <c r="E75" s="277"/>
      <c r="F75" s="277"/>
      <c r="G75" s="277"/>
      <c r="H75" s="134" t="str">
        <f t="shared" si="10"/>
        <v/>
      </c>
      <c r="I75" s="128"/>
      <c r="J75" s="135" t="str">
        <f>IFERROR(VLOOKUP(B75,หน่วยนอกอาคาร,2,FALSE),"")</f>
        <v/>
      </c>
      <c r="K75" s="69">
        <f t="shared" si="11"/>
        <v>0</v>
      </c>
      <c r="L75" s="49" t="s">
        <v>14</v>
      </c>
    </row>
    <row r="76" spans="1:12" s="99" customFormat="1" ht="21.6" hidden="1" thickBot="1" x14ac:dyDescent="0.45">
      <c r="A76" s="100">
        <v>5</v>
      </c>
      <c r="B76" s="288"/>
      <c r="C76" s="288"/>
      <c r="D76" s="288"/>
      <c r="E76" s="288"/>
      <c r="F76" s="288"/>
      <c r="G76" s="288"/>
      <c r="H76" s="101" t="str">
        <f t="shared" si="10"/>
        <v/>
      </c>
      <c r="I76" s="102"/>
      <c r="J76" s="103" t="str">
        <f>IFERROR(VLOOKUP(B76,หน่วยนอกอาคาร,2,FALSE),"")</f>
        <v/>
      </c>
      <c r="K76" s="101">
        <f t="shared" si="11"/>
        <v>0</v>
      </c>
      <c r="L76" s="104" t="s">
        <v>14</v>
      </c>
    </row>
    <row r="77" spans="1:12" s="99" customFormat="1" ht="22.8" x14ac:dyDescent="0.4">
      <c r="A77" s="105"/>
      <c r="B77" s="106" t="s">
        <v>102</v>
      </c>
      <c r="C77" s="107"/>
      <c r="D77" s="107"/>
      <c r="E77" s="107"/>
      <c r="F77" s="107"/>
      <c r="G77" s="107"/>
      <c r="H77" s="108"/>
      <c r="I77" s="298" t="s">
        <v>103</v>
      </c>
      <c r="J77" s="298"/>
      <c r="K77" s="109">
        <f>SUM(K72:K76)</f>
        <v>1000</v>
      </c>
      <c r="L77" s="35" t="s">
        <v>14</v>
      </c>
    </row>
    <row r="78" spans="1:12" s="81" customFormat="1" ht="14.4" customHeight="1" x14ac:dyDescent="0.45">
      <c r="A78" s="105"/>
      <c r="B78" s="106"/>
      <c r="C78" s="107"/>
      <c r="D78" s="107"/>
      <c r="E78" s="107"/>
      <c r="F78" s="107"/>
      <c r="G78" s="107"/>
      <c r="H78" s="108"/>
      <c r="I78" s="110"/>
      <c r="J78" s="110"/>
      <c r="K78" s="109"/>
      <c r="L78" s="35"/>
    </row>
    <row r="79" spans="1:12" s="76" customFormat="1" ht="25.2" x14ac:dyDescent="0.6">
      <c r="A79" s="39"/>
      <c r="B79" s="306" t="s">
        <v>485</v>
      </c>
      <c r="C79" s="307"/>
      <c r="D79" s="307"/>
      <c r="E79" s="307"/>
      <c r="F79" s="307"/>
      <c r="G79" s="307"/>
      <c r="H79" s="307"/>
      <c r="I79" s="39"/>
      <c r="J79" s="111" t="s">
        <v>104</v>
      </c>
      <c r="K79" s="112">
        <f>K77+K69+K36</f>
        <v>13858</v>
      </c>
      <c r="L79" s="113" t="s">
        <v>14</v>
      </c>
    </row>
    <row r="80" spans="1:12" s="76" customFormat="1" ht="23.4" x14ac:dyDescent="0.45">
      <c r="A80" s="114"/>
      <c r="B80" s="307"/>
      <c r="C80" s="307"/>
      <c r="D80" s="307"/>
      <c r="E80" s="307"/>
      <c r="F80" s="307"/>
      <c r="G80" s="307"/>
      <c r="H80" s="307"/>
      <c r="I80" s="114"/>
      <c r="J80" s="115" t="s">
        <v>356</v>
      </c>
      <c r="K80" s="116">
        <f>K79/K21</f>
        <v>-9.2325116588940705</v>
      </c>
      <c r="L80" s="117" t="s">
        <v>52</v>
      </c>
    </row>
    <row r="81" spans="1:13" s="99" customFormat="1" ht="14.4" customHeight="1" x14ac:dyDescent="0.55000000000000004">
      <c r="A81" s="105"/>
      <c r="B81" s="107"/>
      <c r="C81" s="34"/>
      <c r="D81" s="34"/>
      <c r="E81" s="34"/>
      <c r="F81" s="34"/>
      <c r="G81" s="34"/>
      <c r="H81" s="118"/>
      <c r="I81" s="110"/>
      <c r="J81" s="110"/>
      <c r="K81" s="119"/>
      <c r="L81" s="35"/>
    </row>
    <row r="82" spans="1:13" s="99" customFormat="1" ht="21" customHeight="1" x14ac:dyDescent="0.4">
      <c r="A82" s="287" t="s">
        <v>105</v>
      </c>
      <c r="B82" s="287"/>
      <c r="C82" s="287"/>
      <c r="D82" s="287"/>
      <c r="E82" s="107"/>
      <c r="F82" s="287" t="str">
        <f>VLOOKUP(F85,'Ref.2'!J4:K5,2,0)</f>
        <v>ผู้อนุมัติส่วนงาน Cable</v>
      </c>
      <c r="G82" s="287"/>
      <c r="H82" s="287"/>
      <c r="I82" s="120"/>
      <c r="J82" s="287" t="s">
        <v>107</v>
      </c>
      <c r="K82" s="287"/>
      <c r="L82" s="287"/>
      <c r="M82" s="34"/>
    </row>
    <row r="83" spans="1:13" s="99" customFormat="1" ht="28.95" customHeight="1" x14ac:dyDescent="0.4">
      <c r="A83" s="105"/>
      <c r="B83" s="107"/>
      <c r="C83" s="105"/>
      <c r="D83" s="105"/>
      <c r="E83" s="107"/>
      <c r="F83" s="107"/>
      <c r="G83" s="107"/>
      <c r="H83" s="108"/>
      <c r="I83" s="108"/>
      <c r="J83" s="34"/>
      <c r="K83" s="34"/>
      <c r="L83" s="34"/>
      <c r="M83" s="34"/>
    </row>
    <row r="84" spans="1:13" s="99" customFormat="1" ht="25.2" customHeight="1" x14ac:dyDescent="0.4">
      <c r="A84" s="287" t="s">
        <v>145</v>
      </c>
      <c r="B84" s="287"/>
      <c r="C84" s="287"/>
      <c r="D84" s="287"/>
      <c r="E84" s="107"/>
      <c r="F84" s="107"/>
      <c r="G84" s="35" t="s">
        <v>353</v>
      </c>
      <c r="H84" s="118"/>
      <c r="I84" s="118"/>
      <c r="J84" s="287" t="s">
        <v>354</v>
      </c>
      <c r="K84" s="287"/>
      <c r="L84" s="287"/>
      <c r="M84" s="34"/>
    </row>
    <row r="85" spans="1:13" s="76" customFormat="1" ht="21" x14ac:dyDescent="0.4">
      <c r="A85" s="287" t="str">
        <f>K10</f>
        <v>นายถาวร ชนะวงษ์</v>
      </c>
      <c r="B85" s="287"/>
      <c r="C85" s="287"/>
      <c r="D85" s="287"/>
      <c r="E85" s="34"/>
      <c r="F85" s="299" t="s">
        <v>311</v>
      </c>
      <c r="G85" s="299"/>
      <c r="H85" s="299"/>
      <c r="I85" s="34"/>
      <c r="J85" s="287" t="str">
        <f>C9</f>
        <v>นางสาววัชราภรณ์  ปินะกะเส</v>
      </c>
      <c r="K85" s="287"/>
      <c r="L85" s="287"/>
      <c r="M85" s="34"/>
    </row>
    <row r="86" spans="1:13" s="76" customFormat="1" ht="22.95" customHeight="1" x14ac:dyDescent="0.4">
      <c r="A86" s="287"/>
      <c r="B86" s="287"/>
      <c r="C86" s="287"/>
      <c r="D86" s="35"/>
      <c r="E86" s="34"/>
      <c r="F86" s="34"/>
      <c r="G86" s="34"/>
      <c r="H86" s="118"/>
      <c r="I86" s="118"/>
      <c r="J86" s="35"/>
      <c r="K86" s="35"/>
      <c r="L86" s="121"/>
      <c r="M86" s="35"/>
    </row>
    <row r="87" spans="1:13" s="76" customFormat="1" ht="25.8" x14ac:dyDescent="0.5">
      <c r="A87" s="34"/>
      <c r="B87" s="287" t="s">
        <v>358</v>
      </c>
      <c r="C87" s="287"/>
      <c r="D87" s="287"/>
      <c r="E87" s="34"/>
      <c r="F87" s="303" t="s">
        <v>347</v>
      </c>
      <c r="G87" s="303"/>
      <c r="H87" s="303"/>
      <c r="I87" s="34"/>
      <c r="J87" s="34" t="s">
        <v>343</v>
      </c>
      <c r="K87" s="34"/>
      <c r="L87" s="34"/>
      <c r="M87" s="34"/>
    </row>
    <row r="88" spans="1:13" s="76" customFormat="1" ht="21" x14ac:dyDescent="0.4">
      <c r="A88" s="34"/>
      <c r="B88" s="34"/>
      <c r="C88" s="34"/>
      <c r="D88" s="34"/>
      <c r="E88" s="34"/>
      <c r="F88" s="34"/>
      <c r="G88" s="34"/>
      <c r="H88" s="122"/>
      <c r="I88" s="122"/>
      <c r="J88" s="34"/>
      <c r="K88" s="123"/>
      <c r="L88" s="122"/>
      <c r="M88" s="123"/>
    </row>
    <row r="89" spans="1:13" s="76" customFormat="1" ht="18" customHeight="1" x14ac:dyDescent="0.4">
      <c r="A89" s="34"/>
      <c r="B89" s="34"/>
      <c r="C89" s="34"/>
      <c r="D89" s="34"/>
      <c r="E89" s="34"/>
      <c r="F89" s="34"/>
      <c r="G89" s="34"/>
      <c r="H89" s="122"/>
      <c r="I89" s="122"/>
      <c r="J89" s="34"/>
      <c r="K89" s="123"/>
      <c r="L89" s="122"/>
      <c r="M89" s="123"/>
    </row>
    <row r="90" spans="1:13" s="76" customFormat="1" ht="21" x14ac:dyDescent="0.4">
      <c r="A90" s="287" t="s">
        <v>108</v>
      </c>
      <c r="B90" s="287"/>
      <c r="C90" s="287"/>
      <c r="D90" s="287"/>
      <c r="E90" s="34"/>
      <c r="F90" s="287" t="s">
        <v>357</v>
      </c>
      <c r="G90" s="287"/>
      <c r="H90" s="287"/>
      <c r="I90" s="118"/>
      <c r="J90" s="287" t="s">
        <v>352</v>
      </c>
      <c r="K90" s="287"/>
      <c r="L90" s="287"/>
      <c r="M90" s="34"/>
    </row>
    <row r="91" spans="1:13" s="76" customFormat="1" ht="21" x14ac:dyDescent="0.4">
      <c r="A91" s="287" t="s">
        <v>118</v>
      </c>
      <c r="B91" s="287"/>
      <c r="C91" s="287"/>
      <c r="D91" s="287"/>
      <c r="E91" s="34"/>
      <c r="F91" s="287" t="s">
        <v>117</v>
      </c>
      <c r="G91" s="287"/>
      <c r="H91" s="287"/>
      <c r="I91" s="118"/>
      <c r="J91" s="299" t="str">
        <f>VLOOKUP(C6,'Ref.2'!I18:K34,3,0)</f>
        <v xml:space="preserve">นายธเนศ แจ้งสว่าง  </v>
      </c>
      <c r="K91" s="299"/>
      <c r="L91" s="299"/>
      <c r="M91" s="34"/>
    </row>
    <row r="92" spans="1:13" s="76" customFormat="1" ht="21" x14ac:dyDescent="0.4">
      <c r="A92" s="287" t="s">
        <v>136</v>
      </c>
      <c r="B92" s="287"/>
      <c r="C92" s="287"/>
      <c r="D92" s="287"/>
      <c r="E92" s="34"/>
      <c r="F92" s="287" t="s">
        <v>109</v>
      </c>
      <c r="G92" s="287"/>
      <c r="H92" s="287"/>
      <c r="I92" s="118"/>
      <c r="J92" s="287" t="str">
        <f>VLOOKUP(J91,'Ref.2'!J6:K8,2,0)</f>
        <v>ผู้บริหารสายงาน Non cable</v>
      </c>
      <c r="K92" s="287"/>
      <c r="L92" s="287"/>
      <c r="M92" s="34"/>
    </row>
    <row r="93" spans="1:13" x14ac:dyDescent="0.3">
      <c r="H93" s="32"/>
      <c r="I93" s="125"/>
      <c r="K93" s="32"/>
      <c r="L93" s="125"/>
    </row>
  </sheetData>
  <sheetProtection algorithmName="SHA-512" hashValue="czoDOGjsEiFPmVqkUJ8GtBMCP/pqGcZrDBiIPwIfA0JBELy0UAbqjciDg+1WO6XXK+mqr77U6lxPmbskkbVeew==" saltValue="9Ro7nqEGBk4ugNzw7Yl7IA==" spinCount="100000" sheet="1" formatCells="0"/>
  <dataConsolidate/>
  <mergeCells count="100">
    <mergeCell ref="E9:F9"/>
    <mergeCell ref="B70:G70"/>
    <mergeCell ref="A91:D91"/>
    <mergeCell ref="A92:D92"/>
    <mergeCell ref="A90:D90"/>
    <mergeCell ref="F92:H92"/>
    <mergeCell ref="B87:D87"/>
    <mergeCell ref="F87:H87"/>
    <mergeCell ref="B71:G71"/>
    <mergeCell ref="B72:G72"/>
    <mergeCell ref="B79:H79"/>
    <mergeCell ref="B80:H80"/>
    <mergeCell ref="F82:H82"/>
    <mergeCell ref="B48:G48"/>
    <mergeCell ref="B69:G69"/>
    <mergeCell ref="B31:G31"/>
    <mergeCell ref="J92:L92"/>
    <mergeCell ref="F90:H90"/>
    <mergeCell ref="J90:L90"/>
    <mergeCell ref="F91:H91"/>
    <mergeCell ref="J91:L91"/>
    <mergeCell ref="I77:J77"/>
    <mergeCell ref="J85:L85"/>
    <mergeCell ref="F85:H85"/>
    <mergeCell ref="J82:L82"/>
    <mergeCell ref="J84:L84"/>
    <mergeCell ref="I36:J36"/>
    <mergeCell ref="A37:L37"/>
    <mergeCell ref="I69:J69"/>
    <mergeCell ref="B39:G39"/>
    <mergeCell ref="B40:G40"/>
    <mergeCell ref="B42:G42"/>
    <mergeCell ref="B43:G43"/>
    <mergeCell ref="B44:G44"/>
    <mergeCell ref="B38:G38"/>
    <mergeCell ref="B41:G41"/>
    <mergeCell ref="B47:G47"/>
    <mergeCell ref="A86:C86"/>
    <mergeCell ref="B76:G76"/>
    <mergeCell ref="B45:G45"/>
    <mergeCell ref="B46:G46"/>
    <mergeCell ref="B73:G73"/>
    <mergeCell ref="B74:G74"/>
    <mergeCell ref="B75:G75"/>
    <mergeCell ref="A85:D85"/>
    <mergeCell ref="A82:D82"/>
    <mergeCell ref="A84:D84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H18:J18"/>
    <mergeCell ref="A22:G22"/>
    <mergeCell ref="B23:G23"/>
    <mergeCell ref="B24:G24"/>
    <mergeCell ref="B25:G25"/>
    <mergeCell ref="B26:G26"/>
    <mergeCell ref="B19:G19"/>
    <mergeCell ref="H19:J19"/>
    <mergeCell ref="B20:G20"/>
    <mergeCell ref="H20:J20"/>
    <mergeCell ref="B21:G21"/>
    <mergeCell ref="H21:J21"/>
    <mergeCell ref="A7:B7"/>
    <mergeCell ref="C7:F7"/>
    <mergeCell ref="H7:I7"/>
    <mergeCell ref="K7:L7"/>
    <mergeCell ref="E11:F11"/>
    <mergeCell ref="H9:I9"/>
    <mergeCell ref="K11:L11"/>
    <mergeCell ref="C8:F8"/>
    <mergeCell ref="H8:I8"/>
    <mergeCell ref="A8:B8"/>
    <mergeCell ref="E10:F10"/>
    <mergeCell ref="H10:I10"/>
    <mergeCell ref="K10:L10"/>
    <mergeCell ref="K8:L8"/>
    <mergeCell ref="K9:L9"/>
    <mergeCell ref="H11:I11"/>
    <mergeCell ref="B13:G13"/>
    <mergeCell ref="B14:G14"/>
    <mergeCell ref="B15:G15"/>
    <mergeCell ref="B16:G16"/>
    <mergeCell ref="B17:G17"/>
    <mergeCell ref="A6:B6"/>
    <mergeCell ref="A5:B5"/>
    <mergeCell ref="E1:H1"/>
    <mergeCell ref="H4:L4"/>
    <mergeCell ref="K1:L1"/>
    <mergeCell ref="K2:L2"/>
    <mergeCell ref="A3:C3"/>
    <mergeCell ref="A4:B4"/>
    <mergeCell ref="C4:F4"/>
    <mergeCell ref="K5:L5"/>
    <mergeCell ref="C5:I5"/>
  </mergeCells>
  <phoneticPr fontId="5" type="noConversion"/>
  <dataValidations count="1">
    <dataValidation type="list" allowBlank="1" showInputMessage="1" showErrorMessage="1" sqref="B24:B34 B39:B68 B72:B76" xr:uid="{05A7BBC7-BF50-4DFE-B931-3FF22B5C0C1D}">
      <formula1>นอกอาคาร</formula1>
    </dataValidation>
  </dataValidations>
  <pageMargins left="0.25" right="0.13" top="0.36" bottom="0.15" header="0.18" footer="0.13"/>
  <pageSetup paperSize="9" scale="5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1B50282-5FF0-4EDC-9064-B32854486087}">
          <x14:formula1>
            <xm:f>'Ref.2'!$J$4:$J$5</xm:f>
          </x14:formula1>
          <xm:sqref>F85</xm:sqref>
        </x14:dataValidation>
        <x14:dataValidation type="list" allowBlank="1" showInputMessage="1" showErrorMessage="1" xr:uid="{1D2AF623-2086-4762-BA19-C9E978C08082}">
          <x14:formula1>
            <xm:f>'Ref.1'!$C$178:$C$182</xm:f>
          </x14:formula1>
          <xm:sqref>K14</xm:sqref>
        </x14:dataValidation>
        <x14:dataValidation type="list" allowBlank="1" showInputMessage="1" showErrorMessage="1" xr:uid="{69E8AF71-87CC-42A9-AE76-5C3D1665FFA8}">
          <x14:formula1>
            <xm:f>'Ref.1'!$B$179:$B$185</xm:f>
          </x14:formula1>
          <xm:sqref>C16:C18</xm:sqref>
        </x14:dataValidation>
        <x14:dataValidation type="list" allowBlank="1" showInputMessage="1" showErrorMessage="1" xr:uid="{4775948A-D299-42AF-B5F4-08C7A706783E}">
          <x14:formula1>
            <xm:f>'Ref.1'!$E$179:$E$194</xm:f>
          </x14:formula1>
          <xm:sqref>K13</xm:sqref>
        </x14:dataValidation>
        <x14:dataValidation type="list" allowBlank="1" showInputMessage="1" showErrorMessage="1" xr:uid="{78C2B596-A574-44CA-B479-699EFB8C96E2}">
          <x14:formula1>
            <xm:f>'Ref.2'!$B$4:$B$40</xm:f>
          </x14:formula1>
          <xm:sqref>C10</xm:sqref>
        </x14:dataValidation>
        <x14:dataValidation type="list" allowBlank="1" showInputMessage="1" showErrorMessage="1" xr:uid="{5FE8B563-8E49-43E3-A47C-8C41BA7966AE}">
          <x14:formula1>
            <xm:f>'Ref.2'!$S$9:$S$13</xm:f>
          </x14:formula1>
          <xm:sqref>H7:I7</xm:sqref>
        </x14:dataValidation>
        <x14:dataValidation type="list" allowBlank="1" showInputMessage="1" showErrorMessage="1" xr:uid="{01D8DCCD-D6AA-4B75-9247-A767068A7F18}">
          <x14:formula1>
            <xm:f>'Ref.2'!$R$9:$R$17</xm:f>
          </x14:formula1>
          <xm:sqref>K5:L5</xm:sqref>
        </x14:dataValidation>
        <x14:dataValidation type="list" allowBlank="1" showInputMessage="1" showErrorMessage="1" xr:uid="{05CCE105-E17A-4570-8432-D251CC03A53D}">
          <x14:formula1>
            <xm:f>'Ref.2'!$R$4:$R$6</xm:f>
          </x14:formula1>
          <xm:sqref>H9</xm:sqref>
        </x14:dataValidation>
        <x14:dataValidation type="list" allowBlank="1" showInputMessage="1" showErrorMessage="1" xr:uid="{3875EDFE-C09C-49D8-8487-21291501DC02}">
          <x14:formula1>
            <xm:f>'Ref.2'!$J$6:$J$8</xm:f>
          </x14:formula1>
          <xm:sqref>J91</xm:sqref>
        </x14:dataValidation>
        <x14:dataValidation type="list" allowBlank="1" showInputMessage="1" showErrorMessage="1" xr:uid="{6813F2B1-59EC-4490-9FFE-85675453B2F1}">
          <x14:formula1>
            <xm:f>'Ref.2'!$M$4:$M$27</xm:f>
          </x14:formula1>
          <xm:sqref>C9:E9</xm:sqref>
        </x14:dataValidation>
        <x14:dataValidation type="list" allowBlank="1" showInputMessage="1" showErrorMessage="1" xr:uid="{D0028738-6057-471D-ABA6-9AF5203DD9C2}">
          <x14:formula1>
            <xm:f>'Ref.1'!$E$172:$E$177</xm:f>
          </x14:formula1>
          <xm:sqref>H20:J20</xm:sqref>
        </x14:dataValidation>
        <x14:dataValidation type="list" allowBlank="1" showInputMessage="1" showErrorMessage="1" xr:uid="{A13BBD85-8B5A-4E55-9D44-6018DD7D8F9D}">
          <x14:formula1>
            <xm:f>'Ref.2'!$I$18:$I$38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L102"/>
  <sheetViews>
    <sheetView tabSelected="1" zoomScale="90" zoomScaleNormal="90" workbookViewId="0">
      <selection activeCell="C3" sqref="C3:F3"/>
    </sheetView>
  </sheetViews>
  <sheetFormatPr defaultRowHeight="14.4" x14ac:dyDescent="0.3"/>
  <cols>
    <col min="1" max="1" width="6.44140625" bestFit="1" customWidth="1"/>
    <col min="2" max="2" width="25.44140625" customWidth="1"/>
    <col min="3" max="3" width="34.88671875" customWidth="1"/>
    <col min="4" max="4" width="15.33203125" customWidth="1"/>
    <col min="5" max="6" width="11.44140625" customWidth="1"/>
    <col min="7" max="7" width="14.44140625" customWidth="1"/>
    <col min="8" max="9" width="13.33203125" customWidth="1"/>
    <col min="10" max="10" width="16.33203125" customWidth="1"/>
    <col min="11" max="11" width="18.5546875" customWidth="1"/>
    <col min="12" max="12" width="10.88671875" customWidth="1"/>
  </cols>
  <sheetData>
    <row r="1" spans="1:12" ht="25.8" x14ac:dyDescent="0.4">
      <c r="A1" s="29"/>
      <c r="B1" s="30"/>
      <c r="C1" s="246" t="s">
        <v>528</v>
      </c>
      <c r="D1" s="246"/>
      <c r="E1" s="246"/>
      <c r="F1" s="246"/>
      <c r="G1" s="246"/>
      <c r="H1" s="246"/>
      <c r="I1" s="312"/>
      <c r="J1" s="31" t="s">
        <v>96</v>
      </c>
      <c r="K1" s="308" t="s">
        <v>564</v>
      </c>
      <c r="L1" s="309"/>
    </row>
    <row r="2" spans="1:12" ht="23.4" x14ac:dyDescent="0.45">
      <c r="A2" s="33"/>
      <c r="B2" s="34"/>
      <c r="C2" s="34"/>
      <c r="D2" s="34"/>
      <c r="E2" s="34"/>
      <c r="F2" s="34"/>
      <c r="G2" s="35"/>
      <c r="H2" s="36"/>
      <c r="I2" s="34"/>
      <c r="J2" s="37" t="s">
        <v>54</v>
      </c>
      <c r="K2" s="310" t="s">
        <v>565</v>
      </c>
      <c r="L2" s="311"/>
    </row>
    <row r="3" spans="1:12" ht="23.4" x14ac:dyDescent="0.45">
      <c r="A3" s="244" t="s">
        <v>338</v>
      </c>
      <c r="B3" s="245"/>
      <c r="C3" s="255" t="s">
        <v>559</v>
      </c>
      <c r="D3" s="255"/>
      <c r="E3" s="255"/>
      <c r="F3" s="255"/>
      <c r="G3" s="143" t="s">
        <v>98</v>
      </c>
      <c r="H3" s="247" t="s">
        <v>561</v>
      </c>
      <c r="I3" s="247"/>
      <c r="J3" s="247"/>
      <c r="K3" s="247"/>
      <c r="L3" s="248"/>
    </row>
    <row r="4" spans="1:12" ht="23.4" x14ac:dyDescent="0.45">
      <c r="A4" s="244" t="s">
        <v>97</v>
      </c>
      <c r="B4" s="245"/>
      <c r="C4" s="258" t="s">
        <v>560</v>
      </c>
      <c r="D4" s="258"/>
      <c r="E4" s="258"/>
      <c r="F4" s="258"/>
      <c r="G4" s="258"/>
      <c r="H4" s="258"/>
      <c r="I4" s="258"/>
      <c r="J4" s="143" t="s">
        <v>363</v>
      </c>
      <c r="K4" s="256" t="s">
        <v>390</v>
      </c>
      <c r="L4" s="257"/>
    </row>
    <row r="5" spans="1:12" ht="23.4" x14ac:dyDescent="0.45">
      <c r="A5" s="244" t="s">
        <v>397</v>
      </c>
      <c r="B5" s="245"/>
      <c r="C5" s="156" t="s">
        <v>402</v>
      </c>
      <c r="D5" s="143" t="s">
        <v>360</v>
      </c>
      <c r="E5" s="156">
        <v>1</v>
      </c>
      <c r="F5" s="144" t="s">
        <v>395</v>
      </c>
      <c r="G5" s="143" t="s">
        <v>112</v>
      </c>
      <c r="H5" s="156"/>
      <c r="I5" s="145" t="s">
        <v>361</v>
      </c>
      <c r="J5" s="143" t="s">
        <v>396</v>
      </c>
      <c r="K5" s="157"/>
      <c r="L5" s="239" t="s">
        <v>362</v>
      </c>
    </row>
    <row r="6" spans="1:12" ht="23.4" x14ac:dyDescent="0.45">
      <c r="A6" s="244" t="s">
        <v>367</v>
      </c>
      <c r="B6" s="245"/>
      <c r="C6" s="256" t="s">
        <v>562</v>
      </c>
      <c r="D6" s="256"/>
      <c r="E6" s="256"/>
      <c r="F6" s="256"/>
      <c r="G6" s="143" t="s">
        <v>369</v>
      </c>
      <c r="H6" s="256" t="s">
        <v>380</v>
      </c>
      <c r="I6" s="256"/>
      <c r="J6" s="143" t="s">
        <v>370</v>
      </c>
      <c r="K6" s="256" t="s">
        <v>563</v>
      </c>
      <c r="L6" s="257"/>
    </row>
    <row r="7" spans="1:12" ht="23.4" hidden="1" x14ac:dyDescent="0.45">
      <c r="A7" s="244" t="s">
        <v>368</v>
      </c>
      <c r="B7" s="245"/>
      <c r="C7" s="271"/>
      <c r="D7" s="271"/>
      <c r="E7" s="271"/>
      <c r="F7" s="271"/>
      <c r="G7" s="143" t="s">
        <v>369</v>
      </c>
      <c r="H7" s="272"/>
      <c r="I7" s="272"/>
      <c r="J7" s="143" t="s">
        <v>370</v>
      </c>
      <c r="K7" s="272"/>
      <c r="L7" s="276"/>
    </row>
    <row r="8" spans="1:12" ht="23.4" x14ac:dyDescent="0.45">
      <c r="A8" s="147"/>
      <c r="B8" s="143" t="s">
        <v>111</v>
      </c>
      <c r="C8" s="157" t="s">
        <v>269</v>
      </c>
      <c r="D8" s="143" t="s">
        <v>369</v>
      </c>
      <c r="E8" s="269" t="str">
        <f>VLOOKUP(C8,'Ref.2'!M4:O27,3,0)</f>
        <v>Sales HP,RS</v>
      </c>
      <c r="F8" s="269"/>
      <c r="G8" s="143" t="s">
        <v>366</v>
      </c>
      <c r="H8" s="269" t="str">
        <f>VLOOKUP(C8,'Ref.2'!M4:P27,4,0)</f>
        <v>Hospitality , Resident</v>
      </c>
      <c r="I8" s="269"/>
      <c r="J8" s="143" t="s">
        <v>370</v>
      </c>
      <c r="K8" s="274" t="str">
        <f>VLOOKUP(C8,'Ref.2'!M4:O27,2,0)</f>
        <v>096-737-6709</v>
      </c>
      <c r="L8" s="275"/>
    </row>
    <row r="9" spans="1:12" ht="23.4" x14ac:dyDescent="0.45">
      <c r="A9" s="147"/>
      <c r="B9" s="143" t="s">
        <v>364</v>
      </c>
      <c r="C9" s="158" t="s">
        <v>243</v>
      </c>
      <c r="D9" s="143" t="s">
        <v>263</v>
      </c>
      <c r="E9" s="273" t="str">
        <f>VLOOKUP(C9,'Ref.2'!B4:G40,2,0)</f>
        <v>LY</v>
      </c>
      <c r="F9" s="273"/>
      <c r="G9" s="143" t="s">
        <v>337</v>
      </c>
      <c r="H9" s="273" t="str">
        <f>VLOOKUP(C9,'Ref.2'!B3:G40,6,0)</f>
        <v>J</v>
      </c>
      <c r="I9" s="273"/>
      <c r="J9" s="143" t="s">
        <v>371</v>
      </c>
      <c r="K9" s="274" t="str">
        <f>VLOOKUP(H9,'Ref.2'!H4:I16,2,0)</f>
        <v>นายถาวร ชนะวงษ์</v>
      </c>
      <c r="L9" s="275"/>
    </row>
    <row r="10" spans="1:12" ht="23.4" x14ac:dyDescent="0.45">
      <c r="A10" s="148"/>
      <c r="B10" s="143" t="s">
        <v>342</v>
      </c>
      <c r="C10" s="159" t="str">
        <f>C9</f>
        <v>ลาดยาว</v>
      </c>
      <c r="D10" s="143" t="s">
        <v>365</v>
      </c>
      <c r="E10" s="268" t="str">
        <f>VLOOKUP(C9,'Ref.2'!B2:D39,2,0)</f>
        <v>LY</v>
      </c>
      <c r="F10" s="268"/>
      <c r="G10" s="143" t="s">
        <v>452</v>
      </c>
      <c r="H10" s="273" t="str">
        <f>VLOOKUP(C10,'Ref.2'!B4:E40,3,0)</f>
        <v>J</v>
      </c>
      <c r="I10" s="273"/>
      <c r="J10" s="143" t="s">
        <v>370</v>
      </c>
      <c r="K10" s="269" t="str">
        <f>VLOOKUP(K9,'Ref.2'!M29:N41,2,0)</f>
        <v>089-259-9551</v>
      </c>
      <c r="L10" s="270"/>
    </row>
    <row r="11" spans="1:12" ht="10.95" customHeight="1" thickBot="1" x14ac:dyDescent="0.45">
      <c r="A11" s="149"/>
      <c r="B11" s="150"/>
      <c r="C11" s="150"/>
      <c r="D11" s="150"/>
      <c r="E11" s="150"/>
      <c r="F11" s="150"/>
      <c r="G11" s="151"/>
      <c r="H11" s="152"/>
      <c r="I11" s="153"/>
      <c r="J11" s="151"/>
      <c r="K11" s="154"/>
      <c r="L11" s="155"/>
    </row>
    <row r="12" spans="1:12" ht="21" x14ac:dyDescent="0.4">
      <c r="A12" s="43" t="s">
        <v>47</v>
      </c>
      <c r="B12" s="259" t="s">
        <v>99</v>
      </c>
      <c r="C12" s="260"/>
      <c r="D12" s="260"/>
      <c r="E12" s="260"/>
      <c r="F12" s="260"/>
      <c r="G12" s="261"/>
      <c r="H12" s="44" t="s">
        <v>48</v>
      </c>
      <c r="I12" s="45" t="s">
        <v>49</v>
      </c>
      <c r="J12" s="45" t="s">
        <v>1</v>
      </c>
      <c r="K12" s="44" t="s">
        <v>50</v>
      </c>
      <c r="L12" s="46" t="s">
        <v>1</v>
      </c>
    </row>
    <row r="13" spans="1:12" ht="21" x14ac:dyDescent="0.3">
      <c r="A13" s="47">
        <v>1</v>
      </c>
      <c r="B13" s="313" t="s">
        <v>542</v>
      </c>
      <c r="C13" s="314"/>
      <c r="D13" s="314"/>
      <c r="E13" s="314"/>
      <c r="F13" s="314"/>
      <c r="G13" s="315"/>
      <c r="H13" s="127"/>
      <c r="I13" s="128">
        <v>1</v>
      </c>
      <c r="J13" s="237" t="s">
        <v>52</v>
      </c>
      <c r="K13" s="50">
        <f>I13*H13</f>
        <v>0</v>
      </c>
      <c r="L13" s="49" t="s">
        <v>14</v>
      </c>
    </row>
    <row r="14" spans="1:12" ht="21" x14ac:dyDescent="0.3">
      <c r="A14" s="47">
        <v>2</v>
      </c>
      <c r="B14" s="313" t="s">
        <v>543</v>
      </c>
      <c r="C14" s="314"/>
      <c r="D14" s="314"/>
      <c r="E14" s="314"/>
      <c r="F14" s="314"/>
      <c r="G14" s="315"/>
      <c r="H14" s="127"/>
      <c r="I14" s="128">
        <v>1</v>
      </c>
      <c r="J14" s="237" t="s">
        <v>52</v>
      </c>
      <c r="K14" s="50">
        <f t="shared" ref="K14:K16" si="0">I14*H14</f>
        <v>0</v>
      </c>
      <c r="L14" s="49" t="s">
        <v>14</v>
      </c>
    </row>
    <row r="15" spans="1:12" ht="21" x14ac:dyDescent="0.3">
      <c r="A15" s="47">
        <v>3</v>
      </c>
      <c r="B15" s="316" t="s">
        <v>344</v>
      </c>
      <c r="C15" s="317"/>
      <c r="D15" s="317"/>
      <c r="E15" s="317"/>
      <c r="F15" s="317"/>
      <c r="G15" s="318"/>
      <c r="H15" s="127"/>
      <c r="I15" s="128">
        <v>1</v>
      </c>
      <c r="J15" s="238" t="s">
        <v>51</v>
      </c>
      <c r="K15" s="50">
        <f t="shared" si="0"/>
        <v>0</v>
      </c>
      <c r="L15" s="49" t="s">
        <v>14</v>
      </c>
    </row>
    <row r="16" spans="1:12" ht="21" x14ac:dyDescent="0.3">
      <c r="A16" s="47">
        <v>4</v>
      </c>
      <c r="B16" s="316" t="s">
        <v>345</v>
      </c>
      <c r="C16" s="317"/>
      <c r="D16" s="317"/>
      <c r="E16" s="317"/>
      <c r="F16" s="317"/>
      <c r="G16" s="318"/>
      <c r="H16" s="129"/>
      <c r="I16" s="128">
        <v>1</v>
      </c>
      <c r="J16" s="238" t="s">
        <v>51</v>
      </c>
      <c r="K16" s="50">
        <f t="shared" si="0"/>
        <v>0</v>
      </c>
      <c r="L16" s="51" t="s">
        <v>14</v>
      </c>
    </row>
    <row r="17" spans="1:12" ht="21" x14ac:dyDescent="0.4">
      <c r="A17" s="52"/>
      <c r="B17" s="53"/>
      <c r="C17" s="53"/>
      <c r="D17" s="53"/>
      <c r="E17" s="53"/>
      <c r="F17" s="53"/>
      <c r="G17" s="54" t="s">
        <v>302</v>
      </c>
      <c r="H17" s="278" t="s">
        <v>346</v>
      </c>
      <c r="I17" s="278"/>
      <c r="J17" s="278"/>
      <c r="K17" s="55">
        <f>SUM(K13:K16)</f>
        <v>0</v>
      </c>
      <c r="L17" s="56" t="s">
        <v>14</v>
      </c>
    </row>
    <row r="18" spans="1:12" ht="21" x14ac:dyDescent="0.4">
      <c r="A18" s="52"/>
      <c r="B18" s="282"/>
      <c r="C18" s="282"/>
      <c r="D18" s="282"/>
      <c r="E18" s="282"/>
      <c r="F18" s="282"/>
      <c r="G18" s="282"/>
      <c r="H18" s="282" t="s">
        <v>100</v>
      </c>
      <c r="I18" s="282"/>
      <c r="J18" s="282"/>
      <c r="K18" s="55">
        <f>K13+K14</f>
        <v>0</v>
      </c>
      <c r="L18" s="56" t="s">
        <v>14</v>
      </c>
    </row>
    <row r="19" spans="1:12" ht="21" x14ac:dyDescent="0.4">
      <c r="A19" s="52"/>
      <c r="B19" s="282"/>
      <c r="C19" s="282"/>
      <c r="D19" s="282"/>
      <c r="E19" s="282"/>
      <c r="F19" s="282"/>
      <c r="G19" s="282"/>
      <c r="H19" s="319" t="s">
        <v>355</v>
      </c>
      <c r="I19" s="319"/>
      <c r="J19" s="319"/>
      <c r="K19" s="57">
        <f>VLOOKUP(H19,'Ref.1'!E172:F177,2,0)</f>
        <v>0</v>
      </c>
      <c r="L19" s="56" t="s">
        <v>14</v>
      </c>
    </row>
    <row r="20" spans="1:12" ht="24" thickBot="1" x14ac:dyDescent="0.5">
      <c r="A20" s="58"/>
      <c r="B20" s="283"/>
      <c r="C20" s="283"/>
      <c r="D20" s="283"/>
      <c r="E20" s="283"/>
      <c r="F20" s="283"/>
      <c r="G20" s="283"/>
      <c r="H20" s="284" t="s">
        <v>101</v>
      </c>
      <c r="I20" s="284"/>
      <c r="J20" s="284"/>
      <c r="K20" s="59">
        <f>K18-K19</f>
        <v>0</v>
      </c>
      <c r="L20" s="60" t="s">
        <v>14</v>
      </c>
    </row>
    <row r="21" spans="1:12" ht="21" x14ac:dyDescent="0.4">
      <c r="A21" s="279" t="s">
        <v>544</v>
      </c>
      <c r="B21" s="280"/>
      <c r="C21" s="280"/>
      <c r="D21" s="280"/>
      <c r="E21" s="280"/>
      <c r="F21" s="280"/>
      <c r="G21" s="280"/>
      <c r="H21" s="61"/>
      <c r="I21" s="62"/>
      <c r="J21" s="62"/>
      <c r="K21" s="61"/>
      <c r="L21" s="63"/>
    </row>
    <row r="22" spans="1:12" ht="21" x14ac:dyDescent="0.4">
      <c r="A22" s="64" t="s">
        <v>47</v>
      </c>
      <c r="B22" s="281" t="s">
        <v>110</v>
      </c>
      <c r="C22" s="281"/>
      <c r="D22" s="281"/>
      <c r="E22" s="281"/>
      <c r="F22" s="281"/>
      <c r="G22" s="281"/>
      <c r="H22" s="65" t="s">
        <v>48</v>
      </c>
      <c r="I22" s="66" t="s">
        <v>49</v>
      </c>
      <c r="J22" s="66" t="s">
        <v>1</v>
      </c>
      <c r="K22" s="65" t="s">
        <v>50</v>
      </c>
      <c r="L22" s="67" t="s">
        <v>1</v>
      </c>
    </row>
    <row r="23" spans="1:12" ht="21" x14ac:dyDescent="0.4">
      <c r="A23" s="68">
        <v>1</v>
      </c>
      <c r="B23" s="277" t="s">
        <v>18</v>
      </c>
      <c r="C23" s="277"/>
      <c r="D23" s="277"/>
      <c r="E23" s="277"/>
      <c r="F23" s="277"/>
      <c r="G23" s="277"/>
      <c r="H23" s="69">
        <f t="shared" ref="H23:H31" si="1">IFERROR(VLOOKUP(B23,Priceนอกอาคาร,2,FALSE),"")</f>
        <v>1400</v>
      </c>
      <c r="I23" s="135">
        <v>1</v>
      </c>
      <c r="J23" s="203" t="str">
        <f t="shared" ref="J23:J34" si="2">IFERROR(VLOOKUP(B23,หน่วยนอกอาคาร,2,FALSE),"")</f>
        <v>ตัว</v>
      </c>
      <c r="K23" s="69">
        <f t="shared" ref="K23:K34" si="3">IFERROR(I23*H23,0)</f>
        <v>1400</v>
      </c>
      <c r="L23" s="70" t="s">
        <v>14</v>
      </c>
    </row>
    <row r="24" spans="1:12" ht="21" x14ac:dyDescent="0.4">
      <c r="A24" s="71">
        <v>2</v>
      </c>
      <c r="B24" s="277" t="s">
        <v>499</v>
      </c>
      <c r="C24" s="277"/>
      <c r="D24" s="277"/>
      <c r="E24" s="277"/>
      <c r="F24" s="277"/>
      <c r="G24" s="277"/>
      <c r="H24" s="69">
        <f t="shared" si="1"/>
        <v>2150</v>
      </c>
      <c r="I24" s="135">
        <v>1</v>
      </c>
      <c r="J24" s="203" t="str">
        <f>IFERROR(VLOOKUP(B24,หน่วยนอกอาคาร,2,FALSE),"")</f>
        <v>ตัว</v>
      </c>
      <c r="K24" s="69">
        <f t="shared" si="3"/>
        <v>2150</v>
      </c>
      <c r="L24" s="72" t="s">
        <v>14</v>
      </c>
    </row>
    <row r="25" spans="1:12" ht="21" x14ac:dyDescent="0.4">
      <c r="A25" s="68">
        <v>3</v>
      </c>
      <c r="B25" s="277" t="s">
        <v>141</v>
      </c>
      <c r="C25" s="277"/>
      <c r="D25" s="277"/>
      <c r="E25" s="277"/>
      <c r="F25" s="277"/>
      <c r="G25" s="277"/>
      <c r="H25" s="69">
        <f t="shared" ref="H25" si="4">IFERROR(VLOOKUP(B25,Priceนอกอาคาร,2,FALSE),"")</f>
        <v>4400</v>
      </c>
      <c r="I25" s="135">
        <v>1</v>
      </c>
      <c r="J25" s="203" t="str">
        <f>IFERROR(VLOOKUP(B25,หน่วยนอกอาคาร,2,FALSE),"")</f>
        <v>ตัว</v>
      </c>
      <c r="K25" s="69">
        <f t="shared" si="3"/>
        <v>4400</v>
      </c>
      <c r="L25" s="72" t="s">
        <v>14</v>
      </c>
    </row>
    <row r="26" spans="1:12" ht="21" x14ac:dyDescent="0.4">
      <c r="A26" s="71">
        <v>4</v>
      </c>
      <c r="B26" s="277" t="s">
        <v>157</v>
      </c>
      <c r="C26" s="277"/>
      <c r="D26" s="277"/>
      <c r="E26" s="277"/>
      <c r="F26" s="277"/>
      <c r="G26" s="277"/>
      <c r="H26" s="69">
        <f t="shared" si="1"/>
        <v>510</v>
      </c>
      <c r="I26" s="135">
        <v>1</v>
      </c>
      <c r="J26" s="203" t="str">
        <f>IFERROR(VLOOKUP(B26,หน่วยนอกอาคาร,2,FALSE),"")</f>
        <v>ชุด</v>
      </c>
      <c r="K26" s="69">
        <f t="shared" si="3"/>
        <v>510</v>
      </c>
      <c r="L26" s="72" t="s">
        <v>14</v>
      </c>
    </row>
    <row r="27" spans="1:12" ht="21" x14ac:dyDescent="0.4">
      <c r="A27" s="68">
        <v>5</v>
      </c>
      <c r="B27" s="277" t="s">
        <v>550</v>
      </c>
      <c r="C27" s="277"/>
      <c r="D27" s="277"/>
      <c r="E27" s="277"/>
      <c r="F27" s="277"/>
      <c r="G27" s="277"/>
      <c r="H27" s="69">
        <f t="shared" si="1"/>
        <v>180</v>
      </c>
      <c r="I27" s="135">
        <v>2</v>
      </c>
      <c r="J27" s="203" t="str">
        <f t="shared" si="2"/>
        <v>เส้น</v>
      </c>
      <c r="K27" s="69">
        <f t="shared" si="3"/>
        <v>360</v>
      </c>
      <c r="L27" s="72" t="s">
        <v>14</v>
      </c>
    </row>
    <row r="28" spans="1:12" ht="21" x14ac:dyDescent="0.4">
      <c r="A28" s="71">
        <v>6</v>
      </c>
      <c r="B28" s="277"/>
      <c r="C28" s="277"/>
      <c r="D28" s="277"/>
      <c r="E28" s="277"/>
      <c r="F28" s="277"/>
      <c r="G28" s="277"/>
      <c r="H28" s="69" t="str">
        <f t="shared" si="1"/>
        <v/>
      </c>
      <c r="I28" s="135"/>
      <c r="J28" s="203" t="str">
        <f t="shared" si="2"/>
        <v/>
      </c>
      <c r="K28" s="69">
        <f t="shared" si="3"/>
        <v>0</v>
      </c>
      <c r="L28" s="72" t="s">
        <v>14</v>
      </c>
    </row>
    <row r="29" spans="1:12" ht="21" x14ac:dyDescent="0.4">
      <c r="A29" s="68">
        <v>7</v>
      </c>
      <c r="B29" s="277"/>
      <c r="C29" s="277"/>
      <c r="D29" s="277"/>
      <c r="E29" s="277"/>
      <c r="F29" s="277"/>
      <c r="G29" s="277"/>
      <c r="H29" s="69" t="str">
        <f t="shared" si="1"/>
        <v/>
      </c>
      <c r="I29" s="135"/>
      <c r="J29" s="203" t="str">
        <f t="shared" si="2"/>
        <v/>
      </c>
      <c r="K29" s="69">
        <f t="shared" si="3"/>
        <v>0</v>
      </c>
      <c r="L29" s="72" t="s">
        <v>14</v>
      </c>
    </row>
    <row r="30" spans="1:12" ht="21" x14ac:dyDescent="0.4">
      <c r="A30" s="71">
        <v>8</v>
      </c>
      <c r="B30" s="277"/>
      <c r="C30" s="277"/>
      <c r="D30" s="277"/>
      <c r="E30" s="277"/>
      <c r="F30" s="277"/>
      <c r="G30" s="277"/>
      <c r="H30" s="69" t="str">
        <f t="shared" si="1"/>
        <v/>
      </c>
      <c r="I30" s="135"/>
      <c r="J30" s="203" t="str">
        <f>IFERROR(VLOOKUP(B30,หน่วยนอกอาคาร,2,FALSE),"")</f>
        <v/>
      </c>
      <c r="K30" s="69">
        <f t="shared" si="3"/>
        <v>0</v>
      </c>
      <c r="L30" s="72" t="s">
        <v>14</v>
      </c>
    </row>
    <row r="31" spans="1:12" ht="21" hidden="1" x14ac:dyDescent="0.4">
      <c r="A31" s="68">
        <v>9</v>
      </c>
      <c r="B31" s="289"/>
      <c r="C31" s="290"/>
      <c r="D31" s="290"/>
      <c r="E31" s="290"/>
      <c r="F31" s="290"/>
      <c r="G31" s="291"/>
      <c r="H31" s="69" t="str">
        <f t="shared" si="1"/>
        <v/>
      </c>
      <c r="I31" s="203"/>
      <c r="J31" s="203" t="str">
        <f t="shared" si="2"/>
        <v/>
      </c>
      <c r="K31" s="69">
        <f t="shared" si="3"/>
        <v>0</v>
      </c>
      <c r="L31" s="72" t="s">
        <v>14</v>
      </c>
    </row>
    <row r="32" spans="1:12" ht="21" hidden="1" x14ac:dyDescent="0.4">
      <c r="A32" s="71">
        <v>10</v>
      </c>
      <c r="B32" s="277"/>
      <c r="C32" s="277"/>
      <c r="D32" s="277"/>
      <c r="E32" s="277"/>
      <c r="F32" s="277"/>
      <c r="G32" s="277"/>
      <c r="H32" s="69" t="str">
        <f>IFERROR(VLOOKUP(B32,Priceนอกอาคาร,2,FALSE),"")</f>
        <v/>
      </c>
      <c r="I32" s="204"/>
      <c r="J32" s="203" t="str">
        <f t="shared" si="2"/>
        <v/>
      </c>
      <c r="K32" s="69">
        <f t="shared" si="3"/>
        <v>0</v>
      </c>
      <c r="L32" s="72" t="s">
        <v>14</v>
      </c>
    </row>
    <row r="33" spans="1:12" ht="21" hidden="1" x14ac:dyDescent="0.4">
      <c r="A33" s="68">
        <v>11</v>
      </c>
      <c r="B33" s="277"/>
      <c r="C33" s="277"/>
      <c r="D33" s="277"/>
      <c r="E33" s="277"/>
      <c r="F33" s="277"/>
      <c r="G33" s="277"/>
      <c r="H33" s="69" t="str">
        <f>IFERROR(VLOOKUP(B33,Priceนอกอาคาร,2,FALSE),"")</f>
        <v/>
      </c>
      <c r="I33" s="204"/>
      <c r="J33" s="203" t="str">
        <f t="shared" si="2"/>
        <v/>
      </c>
      <c r="K33" s="69">
        <f t="shared" si="3"/>
        <v>0</v>
      </c>
      <c r="L33" s="72" t="s">
        <v>14</v>
      </c>
    </row>
    <row r="34" spans="1:12" ht="21" hidden="1" x14ac:dyDescent="0.4">
      <c r="A34" s="71">
        <v>12</v>
      </c>
      <c r="B34" s="285"/>
      <c r="C34" s="285"/>
      <c r="D34" s="285"/>
      <c r="E34" s="285"/>
      <c r="F34" s="285"/>
      <c r="G34" s="285"/>
      <c r="H34" s="69" t="str">
        <f t="shared" ref="H34" si="5">IFERROR(VLOOKUP(B34,Priceนอกอาคาร,2,FALSE),"")</f>
        <v/>
      </c>
      <c r="I34" s="204"/>
      <c r="J34" s="203" t="str">
        <f t="shared" si="2"/>
        <v/>
      </c>
      <c r="K34" s="69">
        <f t="shared" si="3"/>
        <v>0</v>
      </c>
      <c r="L34" s="72" t="s">
        <v>14</v>
      </c>
    </row>
    <row r="35" spans="1:12" ht="23.4" thickBot="1" x14ac:dyDescent="0.6">
      <c r="A35" s="73"/>
      <c r="B35" s="286"/>
      <c r="C35" s="286"/>
      <c r="D35" s="286"/>
      <c r="E35" s="286"/>
      <c r="F35" s="286"/>
      <c r="G35" s="286"/>
      <c r="H35" s="205"/>
      <c r="I35" s="320" t="s">
        <v>103</v>
      </c>
      <c r="J35" s="320"/>
      <c r="K35" s="74">
        <f>SUM(K23:K34)</f>
        <v>8820</v>
      </c>
      <c r="L35" s="75" t="s">
        <v>14</v>
      </c>
    </row>
    <row r="36" spans="1:12" ht="21" x14ac:dyDescent="0.4">
      <c r="A36" s="293" t="s">
        <v>393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5"/>
    </row>
    <row r="37" spans="1:12" ht="23.4" x14ac:dyDescent="0.45">
      <c r="A37" s="77" t="s">
        <v>47</v>
      </c>
      <c r="B37" s="297" t="s">
        <v>91</v>
      </c>
      <c r="C37" s="297"/>
      <c r="D37" s="297"/>
      <c r="E37" s="297"/>
      <c r="F37" s="297"/>
      <c r="G37" s="297"/>
      <c r="H37" s="78" t="s">
        <v>2</v>
      </c>
      <c r="I37" s="79" t="s">
        <v>31</v>
      </c>
      <c r="J37" s="79" t="s">
        <v>1</v>
      </c>
      <c r="K37" s="78" t="s">
        <v>3</v>
      </c>
      <c r="L37" s="80" t="s">
        <v>1</v>
      </c>
    </row>
    <row r="38" spans="1:12" ht="21" x14ac:dyDescent="0.4">
      <c r="A38" s="82">
        <v>1</v>
      </c>
      <c r="B38" s="277"/>
      <c r="C38" s="277"/>
      <c r="D38" s="277"/>
      <c r="E38" s="277"/>
      <c r="F38" s="277"/>
      <c r="G38" s="277"/>
      <c r="H38" s="69" t="str">
        <f t="shared" ref="H38:H49" si="6">IFERROR(VLOOKUP(B38,Priceนอกอาคาร,2,FALSE),"")</f>
        <v/>
      </c>
      <c r="I38" s="135"/>
      <c r="J38" s="203"/>
      <c r="K38" s="69">
        <f t="shared" ref="K38:K49" si="7">IFERROR(I38*H38,0)</f>
        <v>0</v>
      </c>
      <c r="L38" s="70" t="s">
        <v>14</v>
      </c>
    </row>
    <row r="39" spans="1:12" ht="21" x14ac:dyDescent="0.4">
      <c r="A39" s="82">
        <v>2</v>
      </c>
      <c r="B39" s="277"/>
      <c r="C39" s="277"/>
      <c r="D39" s="277"/>
      <c r="E39" s="277"/>
      <c r="F39" s="277"/>
      <c r="G39" s="277"/>
      <c r="H39" s="69" t="str">
        <f t="shared" si="6"/>
        <v/>
      </c>
      <c r="I39" s="135"/>
      <c r="J39" s="203"/>
      <c r="K39" s="69">
        <f t="shared" si="7"/>
        <v>0</v>
      </c>
      <c r="L39" s="70" t="s">
        <v>14</v>
      </c>
    </row>
    <row r="40" spans="1:12" ht="21" x14ac:dyDescent="0.4">
      <c r="A40" s="82">
        <v>3</v>
      </c>
      <c r="B40" s="277"/>
      <c r="C40" s="277"/>
      <c r="D40" s="277"/>
      <c r="E40" s="277"/>
      <c r="F40" s="277"/>
      <c r="G40" s="277"/>
      <c r="H40" s="69" t="str">
        <f t="shared" si="6"/>
        <v/>
      </c>
      <c r="I40" s="135"/>
      <c r="J40" s="203"/>
      <c r="K40" s="69">
        <f t="shared" si="7"/>
        <v>0</v>
      </c>
      <c r="L40" s="70" t="s">
        <v>14</v>
      </c>
    </row>
    <row r="41" spans="1:12" ht="21" x14ac:dyDescent="0.4">
      <c r="A41" s="82">
        <v>4</v>
      </c>
      <c r="B41" s="277"/>
      <c r="C41" s="277"/>
      <c r="D41" s="277"/>
      <c r="E41" s="277"/>
      <c r="F41" s="277"/>
      <c r="G41" s="277"/>
      <c r="H41" s="69"/>
      <c r="I41" s="135"/>
      <c r="J41" s="203"/>
      <c r="K41" s="69">
        <f t="shared" si="7"/>
        <v>0</v>
      </c>
      <c r="L41" s="70" t="s">
        <v>14</v>
      </c>
    </row>
    <row r="42" spans="1:12" ht="21" x14ac:dyDescent="0.4">
      <c r="A42" s="82">
        <v>5</v>
      </c>
      <c r="B42" s="277"/>
      <c r="C42" s="277"/>
      <c r="D42" s="277"/>
      <c r="E42" s="277"/>
      <c r="F42" s="277"/>
      <c r="G42" s="277"/>
      <c r="H42" s="69" t="str">
        <f t="shared" si="6"/>
        <v/>
      </c>
      <c r="I42" s="135"/>
      <c r="J42" s="203"/>
      <c r="K42" s="69">
        <f t="shared" si="7"/>
        <v>0</v>
      </c>
      <c r="L42" s="70" t="s">
        <v>14</v>
      </c>
    </row>
    <row r="43" spans="1:12" ht="21" x14ac:dyDescent="0.4">
      <c r="A43" s="82">
        <v>6</v>
      </c>
      <c r="B43" s="277"/>
      <c r="C43" s="277"/>
      <c r="D43" s="277"/>
      <c r="E43" s="277"/>
      <c r="F43" s="277"/>
      <c r="G43" s="277"/>
      <c r="H43" s="69" t="str">
        <f t="shared" si="6"/>
        <v/>
      </c>
      <c r="I43" s="135"/>
      <c r="J43" s="203" t="str">
        <f t="shared" ref="J43:J67" si="8">IFERROR(VLOOKUP(B43,หน่วยนอกอาคาร,2,FALSE),"")</f>
        <v/>
      </c>
      <c r="K43" s="69">
        <f t="shared" si="7"/>
        <v>0</v>
      </c>
      <c r="L43" s="70" t="s">
        <v>14</v>
      </c>
    </row>
    <row r="44" spans="1:12" ht="21" x14ac:dyDescent="0.4">
      <c r="A44" s="82">
        <v>7</v>
      </c>
      <c r="B44" s="277"/>
      <c r="C44" s="277"/>
      <c r="D44" s="277"/>
      <c r="E44" s="277"/>
      <c r="F44" s="277"/>
      <c r="G44" s="277"/>
      <c r="H44" s="69" t="str">
        <f t="shared" si="6"/>
        <v/>
      </c>
      <c r="I44" s="135"/>
      <c r="J44" s="203" t="str">
        <f t="shared" si="8"/>
        <v/>
      </c>
      <c r="K44" s="69">
        <f t="shared" si="7"/>
        <v>0</v>
      </c>
      <c r="L44" s="70" t="s">
        <v>14</v>
      </c>
    </row>
    <row r="45" spans="1:12" ht="21" x14ac:dyDescent="0.4">
      <c r="A45" s="82">
        <v>8</v>
      </c>
      <c r="B45" s="277"/>
      <c r="C45" s="277"/>
      <c r="D45" s="277"/>
      <c r="E45" s="277"/>
      <c r="F45" s="277"/>
      <c r="G45" s="277"/>
      <c r="H45" s="69" t="str">
        <f t="shared" si="6"/>
        <v/>
      </c>
      <c r="I45" s="135"/>
      <c r="J45" s="203" t="str">
        <f t="shared" si="8"/>
        <v/>
      </c>
      <c r="K45" s="69">
        <f t="shared" si="7"/>
        <v>0</v>
      </c>
      <c r="L45" s="70" t="s">
        <v>14</v>
      </c>
    </row>
    <row r="46" spans="1:12" ht="21" x14ac:dyDescent="0.4">
      <c r="A46" s="82">
        <v>9</v>
      </c>
      <c r="B46" s="289"/>
      <c r="C46" s="290"/>
      <c r="D46" s="290"/>
      <c r="E46" s="290"/>
      <c r="F46" s="290"/>
      <c r="G46" s="291"/>
      <c r="H46" s="69" t="str">
        <f t="shared" si="6"/>
        <v/>
      </c>
      <c r="I46" s="135"/>
      <c r="J46" s="203" t="str">
        <f t="shared" si="8"/>
        <v/>
      </c>
      <c r="K46" s="69">
        <f t="shared" si="7"/>
        <v>0</v>
      </c>
      <c r="L46" s="70" t="s">
        <v>14</v>
      </c>
    </row>
    <row r="47" spans="1:12" ht="21" x14ac:dyDescent="0.4">
      <c r="A47" s="82">
        <v>10</v>
      </c>
      <c r="B47" s="289"/>
      <c r="C47" s="290"/>
      <c r="D47" s="290"/>
      <c r="E47" s="290"/>
      <c r="F47" s="290"/>
      <c r="G47" s="291"/>
      <c r="H47" s="69" t="str">
        <f t="shared" si="6"/>
        <v/>
      </c>
      <c r="I47" s="135"/>
      <c r="J47" s="203" t="str">
        <f t="shared" si="8"/>
        <v/>
      </c>
      <c r="K47" s="69">
        <f t="shared" si="7"/>
        <v>0</v>
      </c>
      <c r="L47" s="70" t="s">
        <v>14</v>
      </c>
    </row>
    <row r="48" spans="1:12" ht="21" hidden="1" x14ac:dyDescent="0.4">
      <c r="A48" s="82">
        <v>11</v>
      </c>
      <c r="B48" s="289"/>
      <c r="C48" s="290"/>
      <c r="D48" s="290"/>
      <c r="E48" s="290"/>
      <c r="F48" s="290"/>
      <c r="G48" s="291"/>
      <c r="H48" s="69" t="str">
        <f t="shared" si="6"/>
        <v/>
      </c>
      <c r="I48" s="203"/>
      <c r="J48" s="203" t="str">
        <f t="shared" si="8"/>
        <v/>
      </c>
      <c r="K48" s="69">
        <f t="shared" si="7"/>
        <v>0</v>
      </c>
      <c r="L48" s="70" t="s">
        <v>14</v>
      </c>
    </row>
    <row r="49" spans="1:12" ht="21" hidden="1" x14ac:dyDescent="0.4">
      <c r="A49" s="82">
        <v>12</v>
      </c>
      <c r="B49" s="289"/>
      <c r="C49" s="290"/>
      <c r="D49" s="290"/>
      <c r="E49" s="290"/>
      <c r="F49" s="290"/>
      <c r="G49" s="291"/>
      <c r="H49" s="69" t="str">
        <f t="shared" si="6"/>
        <v/>
      </c>
      <c r="I49" s="203"/>
      <c r="J49" s="203" t="str">
        <f t="shared" si="8"/>
        <v/>
      </c>
      <c r="K49" s="69">
        <f t="shared" si="7"/>
        <v>0</v>
      </c>
      <c r="L49" s="70" t="s">
        <v>14</v>
      </c>
    </row>
    <row r="50" spans="1:12" ht="21" hidden="1" x14ac:dyDescent="0.4">
      <c r="A50" s="83">
        <v>13</v>
      </c>
      <c r="B50" s="130"/>
      <c r="C50" s="131"/>
      <c r="D50" s="131"/>
      <c r="E50" s="131"/>
      <c r="F50" s="131"/>
      <c r="G50" s="131"/>
      <c r="H50" s="84"/>
      <c r="I50" s="206"/>
      <c r="J50" s="206"/>
      <c r="K50" s="84"/>
      <c r="L50" s="70"/>
    </row>
    <row r="51" spans="1:12" ht="21" hidden="1" x14ac:dyDescent="0.4">
      <c r="A51" s="83">
        <v>14</v>
      </c>
      <c r="B51" s="130"/>
      <c r="C51" s="131"/>
      <c r="D51" s="131"/>
      <c r="E51" s="131"/>
      <c r="F51" s="131"/>
      <c r="G51" s="131"/>
      <c r="H51" s="84"/>
      <c r="I51" s="206"/>
      <c r="J51" s="206"/>
      <c r="K51" s="84"/>
      <c r="L51" s="70"/>
    </row>
    <row r="52" spans="1:12" ht="21" hidden="1" x14ac:dyDescent="0.4">
      <c r="A52" s="83">
        <v>15</v>
      </c>
      <c r="B52" s="130"/>
      <c r="C52" s="131"/>
      <c r="D52" s="131"/>
      <c r="E52" s="131"/>
      <c r="F52" s="131"/>
      <c r="G52" s="131"/>
      <c r="H52" s="84"/>
      <c r="I52" s="206"/>
      <c r="J52" s="206"/>
      <c r="K52" s="84"/>
      <c r="L52" s="70"/>
    </row>
    <row r="53" spans="1:12" ht="21" hidden="1" x14ac:dyDescent="0.4">
      <c r="A53" s="83">
        <v>16</v>
      </c>
      <c r="B53" s="130"/>
      <c r="C53" s="131"/>
      <c r="D53" s="131"/>
      <c r="E53" s="131"/>
      <c r="F53" s="131"/>
      <c r="G53" s="131"/>
      <c r="H53" s="84"/>
      <c r="I53" s="206"/>
      <c r="J53" s="206"/>
      <c r="K53" s="84"/>
      <c r="L53" s="70"/>
    </row>
    <row r="54" spans="1:12" ht="21" hidden="1" x14ac:dyDescent="0.4">
      <c r="A54" s="83">
        <v>17</v>
      </c>
      <c r="B54" s="130"/>
      <c r="C54" s="131"/>
      <c r="D54" s="131"/>
      <c r="E54" s="131"/>
      <c r="F54" s="131"/>
      <c r="G54" s="131"/>
      <c r="H54" s="84"/>
      <c r="I54" s="206"/>
      <c r="J54" s="206"/>
      <c r="K54" s="84"/>
      <c r="L54" s="70"/>
    </row>
    <row r="55" spans="1:12" ht="21" hidden="1" x14ac:dyDescent="0.4">
      <c r="A55" s="83">
        <v>18</v>
      </c>
      <c r="B55" s="130"/>
      <c r="C55" s="131"/>
      <c r="D55" s="131"/>
      <c r="E55" s="131"/>
      <c r="F55" s="131"/>
      <c r="G55" s="131"/>
      <c r="H55" s="84"/>
      <c r="I55" s="206"/>
      <c r="J55" s="206"/>
      <c r="K55" s="84"/>
      <c r="L55" s="70"/>
    </row>
    <row r="56" spans="1:12" ht="21" hidden="1" x14ac:dyDescent="0.4">
      <c r="A56" s="83">
        <v>19</v>
      </c>
      <c r="B56" s="130"/>
      <c r="C56" s="131"/>
      <c r="D56" s="131"/>
      <c r="E56" s="131"/>
      <c r="F56" s="131"/>
      <c r="G56" s="131"/>
      <c r="H56" s="84"/>
      <c r="I56" s="206"/>
      <c r="J56" s="206"/>
      <c r="K56" s="84"/>
      <c r="L56" s="70"/>
    </row>
    <row r="57" spans="1:12" ht="21" hidden="1" x14ac:dyDescent="0.4">
      <c r="A57" s="83">
        <v>20</v>
      </c>
      <c r="B57" s="130"/>
      <c r="C57" s="131"/>
      <c r="D57" s="131"/>
      <c r="E57" s="131"/>
      <c r="F57" s="131"/>
      <c r="G57" s="131"/>
      <c r="H57" s="84"/>
      <c r="I57" s="206"/>
      <c r="J57" s="206"/>
      <c r="K57" s="84"/>
      <c r="L57" s="70"/>
    </row>
    <row r="58" spans="1:12" ht="21" hidden="1" x14ac:dyDescent="0.4">
      <c r="A58" s="83">
        <v>21</v>
      </c>
      <c r="B58" s="130"/>
      <c r="C58" s="131"/>
      <c r="D58" s="131"/>
      <c r="E58" s="131"/>
      <c r="F58" s="131"/>
      <c r="G58" s="131"/>
      <c r="H58" s="84"/>
      <c r="I58" s="206"/>
      <c r="J58" s="206"/>
      <c r="K58" s="84"/>
      <c r="L58" s="70"/>
    </row>
    <row r="59" spans="1:12" ht="21" hidden="1" x14ac:dyDescent="0.4">
      <c r="A59" s="83">
        <v>22</v>
      </c>
      <c r="B59" s="130"/>
      <c r="C59" s="131"/>
      <c r="D59" s="131"/>
      <c r="E59" s="131"/>
      <c r="F59" s="131"/>
      <c r="G59" s="131"/>
      <c r="H59" s="84"/>
      <c r="I59" s="206"/>
      <c r="J59" s="206"/>
      <c r="K59" s="84"/>
      <c r="L59" s="70"/>
    </row>
    <row r="60" spans="1:12" ht="21" hidden="1" x14ac:dyDescent="0.4">
      <c r="A60" s="83">
        <v>23</v>
      </c>
      <c r="B60" s="130"/>
      <c r="C60" s="131"/>
      <c r="D60" s="131"/>
      <c r="E60" s="131"/>
      <c r="F60" s="131"/>
      <c r="G60" s="131"/>
      <c r="H60" s="84"/>
      <c r="I60" s="206"/>
      <c r="J60" s="206"/>
      <c r="K60" s="84"/>
      <c r="L60" s="70"/>
    </row>
    <row r="61" spans="1:12" ht="21" hidden="1" x14ac:dyDescent="0.4">
      <c r="A61" s="83">
        <v>24</v>
      </c>
      <c r="B61" s="130"/>
      <c r="C61" s="131"/>
      <c r="D61" s="131"/>
      <c r="E61" s="131"/>
      <c r="F61" s="131"/>
      <c r="G61" s="131"/>
      <c r="H61" s="84"/>
      <c r="I61" s="206"/>
      <c r="J61" s="206"/>
      <c r="K61" s="84"/>
      <c r="L61" s="70"/>
    </row>
    <row r="62" spans="1:12" ht="21" hidden="1" x14ac:dyDescent="0.4">
      <c r="A62" s="83">
        <v>25</v>
      </c>
      <c r="B62" s="130"/>
      <c r="C62" s="131"/>
      <c r="D62" s="131"/>
      <c r="E62" s="131"/>
      <c r="F62" s="131"/>
      <c r="G62" s="131"/>
      <c r="H62" s="84"/>
      <c r="I62" s="206"/>
      <c r="J62" s="206"/>
      <c r="K62" s="84"/>
      <c r="L62" s="70"/>
    </row>
    <row r="63" spans="1:12" ht="21" hidden="1" x14ac:dyDescent="0.4">
      <c r="A63" s="83">
        <v>26</v>
      </c>
      <c r="B63" s="130"/>
      <c r="C63" s="131"/>
      <c r="D63" s="131"/>
      <c r="E63" s="131"/>
      <c r="F63" s="131"/>
      <c r="G63" s="131"/>
      <c r="H63" s="84" t="str">
        <f t="shared" ref="H63:H67" si="9">IFERROR(VLOOKUP(B63,Priceนอกอาคาร,2,FALSE),"")</f>
        <v/>
      </c>
      <c r="I63" s="206"/>
      <c r="J63" s="206" t="str">
        <f t="shared" si="8"/>
        <v/>
      </c>
      <c r="K63" s="84">
        <f>IFERROR(I63*H63,0)</f>
        <v>0</v>
      </c>
      <c r="L63" s="70"/>
    </row>
    <row r="64" spans="1:12" ht="21" hidden="1" x14ac:dyDescent="0.4">
      <c r="A64" s="83">
        <v>27</v>
      </c>
      <c r="B64" s="130"/>
      <c r="C64" s="131"/>
      <c r="D64" s="131"/>
      <c r="E64" s="131"/>
      <c r="F64" s="131"/>
      <c r="G64" s="131"/>
      <c r="H64" s="84" t="str">
        <f t="shared" si="9"/>
        <v/>
      </c>
      <c r="I64" s="206"/>
      <c r="J64" s="206" t="str">
        <f t="shared" si="8"/>
        <v/>
      </c>
      <c r="K64" s="84">
        <f>IFERROR(I64*H64,0)</f>
        <v>0</v>
      </c>
      <c r="L64" s="70"/>
    </row>
    <row r="65" spans="1:12" ht="11.4" hidden="1" customHeight="1" x14ac:dyDescent="0.4">
      <c r="A65" s="83">
        <v>28</v>
      </c>
      <c r="B65" s="130"/>
      <c r="C65" s="131"/>
      <c r="D65" s="131"/>
      <c r="E65" s="131"/>
      <c r="F65" s="131"/>
      <c r="G65" s="131"/>
      <c r="H65" s="84" t="str">
        <f t="shared" si="9"/>
        <v/>
      </c>
      <c r="I65" s="206"/>
      <c r="J65" s="206" t="str">
        <f t="shared" si="8"/>
        <v/>
      </c>
      <c r="K65" s="84">
        <f>IFERROR(I65*H65,0)</f>
        <v>0</v>
      </c>
      <c r="L65" s="70"/>
    </row>
    <row r="66" spans="1:12" ht="21" hidden="1" x14ac:dyDescent="0.4">
      <c r="A66" s="83">
        <v>29</v>
      </c>
      <c r="B66" s="130"/>
      <c r="C66" s="131"/>
      <c r="D66" s="131"/>
      <c r="E66" s="131"/>
      <c r="F66" s="131"/>
      <c r="G66" s="131"/>
      <c r="H66" s="84" t="str">
        <f t="shared" si="9"/>
        <v/>
      </c>
      <c r="I66" s="206"/>
      <c r="J66" s="206" t="str">
        <f t="shared" si="8"/>
        <v/>
      </c>
      <c r="K66" s="84">
        <f>IFERROR(I66*H66,0)</f>
        <v>0</v>
      </c>
      <c r="L66" s="70"/>
    </row>
    <row r="67" spans="1:12" ht="21" hidden="1" x14ac:dyDescent="0.4">
      <c r="A67" s="85">
        <v>30</v>
      </c>
      <c r="B67" s="132"/>
      <c r="C67" s="133"/>
      <c r="D67" s="133"/>
      <c r="E67" s="133"/>
      <c r="F67" s="133"/>
      <c r="G67" s="133"/>
      <c r="H67" s="86" t="str">
        <f t="shared" si="9"/>
        <v/>
      </c>
      <c r="I67" s="206"/>
      <c r="J67" s="206" t="str">
        <f t="shared" si="8"/>
        <v/>
      </c>
      <c r="K67" s="86">
        <f>IFERROR(I67*H67,0)</f>
        <v>0</v>
      </c>
      <c r="L67" s="87"/>
    </row>
    <row r="68" spans="1:12" ht="23.4" thickBot="1" x14ac:dyDescent="0.45">
      <c r="A68" s="88"/>
      <c r="B68" s="305"/>
      <c r="C68" s="305"/>
      <c r="D68" s="305"/>
      <c r="E68" s="305"/>
      <c r="F68" s="305"/>
      <c r="G68" s="305"/>
      <c r="H68" s="207"/>
      <c r="I68" s="298" t="s">
        <v>103</v>
      </c>
      <c r="J68" s="298"/>
      <c r="K68" s="89">
        <f>SUM(K38:K67)</f>
        <v>0</v>
      </c>
      <c r="L68" s="90" t="s">
        <v>14</v>
      </c>
    </row>
    <row r="69" spans="1:12" ht="21" x14ac:dyDescent="0.4">
      <c r="A69" s="91"/>
      <c r="B69" s="300" t="s">
        <v>545</v>
      </c>
      <c r="C69" s="301"/>
      <c r="D69" s="301"/>
      <c r="E69" s="301"/>
      <c r="F69" s="301"/>
      <c r="G69" s="302"/>
      <c r="H69" s="92"/>
      <c r="I69" s="93"/>
      <c r="J69" s="93"/>
      <c r="K69" s="92"/>
      <c r="L69" s="94"/>
    </row>
    <row r="70" spans="1:12" ht="21" x14ac:dyDescent="0.4">
      <c r="A70" s="95" t="s">
        <v>47</v>
      </c>
      <c r="B70" s="304" t="s">
        <v>99</v>
      </c>
      <c r="C70" s="304"/>
      <c r="D70" s="304"/>
      <c r="E70" s="304"/>
      <c r="F70" s="304"/>
      <c r="G70" s="304"/>
      <c r="H70" s="96" t="s">
        <v>48</v>
      </c>
      <c r="I70" s="97" t="s">
        <v>49</v>
      </c>
      <c r="J70" s="97" t="s">
        <v>1</v>
      </c>
      <c r="K70" s="96" t="s">
        <v>50</v>
      </c>
      <c r="L70" s="98" t="s">
        <v>1</v>
      </c>
    </row>
    <row r="71" spans="1:12" ht="21" x14ac:dyDescent="0.4">
      <c r="A71" s="47">
        <v>1</v>
      </c>
      <c r="B71" s="277" t="s">
        <v>59</v>
      </c>
      <c r="C71" s="277"/>
      <c r="D71" s="277"/>
      <c r="E71" s="277"/>
      <c r="F71" s="277"/>
      <c r="G71" s="277"/>
      <c r="H71" s="69">
        <f>VLOOKUP(B71,'Ref.1'!I68:J98,2,0)</f>
        <v>12</v>
      </c>
      <c r="I71" s="135">
        <v>500</v>
      </c>
      <c r="J71" s="203" t="str">
        <f t="shared" ref="J71:J84" si="10">IFERROR(VLOOKUP(B71,หน่วยนอกอาคาร,2,FALSE),"")</f>
        <v>เมตร</v>
      </c>
      <c r="K71" s="69">
        <f t="shared" ref="K71:K84" si="11">IFERROR(I71*H71,0)</f>
        <v>6000</v>
      </c>
      <c r="L71" s="49" t="s">
        <v>14</v>
      </c>
    </row>
    <row r="72" spans="1:12" ht="21" x14ac:dyDescent="0.4">
      <c r="A72" s="47">
        <v>2</v>
      </c>
      <c r="B72" s="277" t="s">
        <v>466</v>
      </c>
      <c r="C72" s="277"/>
      <c r="D72" s="277"/>
      <c r="E72" s="277"/>
      <c r="F72" s="277"/>
      <c r="G72" s="277"/>
      <c r="H72" s="69">
        <f t="shared" ref="H72:H84" si="12">IFERROR(VLOOKUP(B72,Priceนอกอาคาร,2,FALSE),"")</f>
        <v>14</v>
      </c>
      <c r="I72" s="128">
        <v>500</v>
      </c>
      <c r="J72" s="203" t="str">
        <f t="shared" si="10"/>
        <v>เมตร</v>
      </c>
      <c r="K72" s="69">
        <f t="shared" si="11"/>
        <v>7000</v>
      </c>
      <c r="L72" s="49" t="s">
        <v>14</v>
      </c>
    </row>
    <row r="73" spans="1:12" ht="21" x14ac:dyDescent="0.4">
      <c r="A73" s="47">
        <v>3</v>
      </c>
      <c r="B73" s="277"/>
      <c r="C73" s="277"/>
      <c r="D73" s="277"/>
      <c r="E73" s="277"/>
      <c r="F73" s="277"/>
      <c r="G73" s="277"/>
      <c r="H73" s="69" t="str">
        <f t="shared" si="12"/>
        <v/>
      </c>
      <c r="I73" s="128"/>
      <c r="J73" s="203" t="str">
        <f t="shared" ref="J73" si="13">IFERROR(VLOOKUP(B73,หน่วยนอกอาคาร,2,FALSE),"")</f>
        <v/>
      </c>
      <c r="K73" s="69">
        <f t="shared" ref="K73" si="14">IFERROR(I73*H73,0)</f>
        <v>0</v>
      </c>
      <c r="L73" s="49" t="s">
        <v>14</v>
      </c>
    </row>
    <row r="74" spans="1:12" ht="21" x14ac:dyDescent="0.4">
      <c r="A74" s="47">
        <v>4</v>
      </c>
      <c r="B74" s="277"/>
      <c r="C74" s="277"/>
      <c r="D74" s="277"/>
      <c r="E74" s="277"/>
      <c r="F74" s="277"/>
      <c r="G74" s="277"/>
      <c r="H74" s="69" t="str">
        <f t="shared" si="12"/>
        <v/>
      </c>
      <c r="I74" s="128"/>
      <c r="J74" s="203" t="str">
        <f t="shared" ref="J74" si="15">IFERROR(VLOOKUP(B74,หน่วยนอกอาคาร,2,FALSE),"")</f>
        <v/>
      </c>
      <c r="K74" s="69">
        <f t="shared" ref="K74" si="16">IFERROR(I74*H74,0)</f>
        <v>0</v>
      </c>
      <c r="L74" s="49" t="s">
        <v>14</v>
      </c>
    </row>
    <row r="75" spans="1:12" ht="21" x14ac:dyDescent="0.4">
      <c r="A75" s="47">
        <v>5</v>
      </c>
      <c r="B75" s="277"/>
      <c r="C75" s="277"/>
      <c r="D75" s="277"/>
      <c r="E75" s="277"/>
      <c r="F75" s="277"/>
      <c r="G75" s="277"/>
      <c r="H75" s="69" t="str">
        <f t="shared" si="12"/>
        <v/>
      </c>
      <c r="I75" s="128"/>
      <c r="J75" s="203" t="str">
        <f t="shared" si="10"/>
        <v/>
      </c>
      <c r="K75" s="69">
        <f t="shared" si="11"/>
        <v>0</v>
      </c>
      <c r="L75" s="49" t="s">
        <v>14</v>
      </c>
    </row>
    <row r="76" spans="1:12" ht="23.4" thickBot="1" x14ac:dyDescent="0.45">
      <c r="A76" s="88"/>
      <c r="B76" s="330"/>
      <c r="C76" s="330"/>
      <c r="D76" s="330"/>
      <c r="E76" s="330"/>
      <c r="F76" s="330"/>
      <c r="G76" s="330"/>
      <c r="H76" s="207"/>
      <c r="I76" s="298" t="s">
        <v>103</v>
      </c>
      <c r="J76" s="298"/>
      <c r="K76" s="89">
        <f>SUM(K71:K75)</f>
        <v>13000</v>
      </c>
      <c r="L76" s="90" t="s">
        <v>14</v>
      </c>
    </row>
    <row r="77" spans="1:12" ht="21" x14ac:dyDescent="0.4">
      <c r="A77" s="215"/>
      <c r="B77" s="326" t="s">
        <v>546</v>
      </c>
      <c r="C77" s="327"/>
      <c r="D77" s="327"/>
      <c r="E77" s="327"/>
      <c r="F77" s="327"/>
      <c r="G77" s="328"/>
      <c r="H77" s="216"/>
      <c r="I77" s="217"/>
      <c r="J77" s="217"/>
      <c r="K77" s="216"/>
      <c r="L77" s="218"/>
    </row>
    <row r="78" spans="1:12" ht="21" x14ac:dyDescent="0.4">
      <c r="A78" s="219" t="s">
        <v>47</v>
      </c>
      <c r="B78" s="329" t="s">
        <v>99</v>
      </c>
      <c r="C78" s="329"/>
      <c r="D78" s="329"/>
      <c r="E78" s="329"/>
      <c r="F78" s="329"/>
      <c r="G78" s="329"/>
      <c r="H78" s="220" t="s">
        <v>48</v>
      </c>
      <c r="I78" s="234" t="s">
        <v>49</v>
      </c>
      <c r="J78" s="234" t="s">
        <v>1</v>
      </c>
      <c r="K78" s="220" t="s">
        <v>50</v>
      </c>
      <c r="L78" s="221" t="s">
        <v>1</v>
      </c>
    </row>
    <row r="79" spans="1:12" ht="21" x14ac:dyDescent="0.4">
      <c r="A79" s="47">
        <v>1</v>
      </c>
      <c r="B79" s="277" t="s">
        <v>501</v>
      </c>
      <c r="C79" s="277"/>
      <c r="D79" s="277"/>
      <c r="E79" s="277"/>
      <c r="F79" s="277"/>
      <c r="G79" s="277"/>
      <c r="H79" s="69">
        <f>VLOOKUP(B79,'Ref.1'!I45:J62,2,0)</f>
        <v>1000</v>
      </c>
      <c r="I79" s="135">
        <v>1</v>
      </c>
      <c r="J79" s="203" t="str">
        <f t="shared" ref="J79:J81" si="17">IFERROR(VLOOKUP(B79,หน่วยนอกอาคาร,2,FALSE),"")</f>
        <v>จุด</v>
      </c>
      <c r="K79" s="69">
        <f t="shared" ref="K79:K81" si="18">IFERROR(I79*H79,0)</f>
        <v>1000</v>
      </c>
      <c r="L79" s="49" t="s">
        <v>14</v>
      </c>
    </row>
    <row r="80" spans="1:12" ht="21" x14ac:dyDescent="0.4">
      <c r="A80" s="47">
        <v>2</v>
      </c>
      <c r="B80" s="277" t="s">
        <v>502</v>
      </c>
      <c r="C80" s="277"/>
      <c r="D80" s="277"/>
      <c r="E80" s="277"/>
      <c r="F80" s="277"/>
      <c r="G80" s="277"/>
      <c r="H80" s="69">
        <f t="shared" ref="H80:H81" si="19">IFERROR(VLOOKUP(B80,Priceนอกอาคาร,2,FALSE),"")</f>
        <v>1000</v>
      </c>
      <c r="I80" s="128">
        <v>1</v>
      </c>
      <c r="J80" s="203" t="str">
        <f t="shared" si="17"/>
        <v>จุด</v>
      </c>
      <c r="K80" s="69">
        <f t="shared" si="18"/>
        <v>1000</v>
      </c>
      <c r="L80" s="49" t="s">
        <v>14</v>
      </c>
    </row>
    <row r="81" spans="1:12" ht="21" x14ac:dyDescent="0.4">
      <c r="A81" s="47">
        <v>3</v>
      </c>
      <c r="B81" s="277" t="s">
        <v>495</v>
      </c>
      <c r="C81" s="277"/>
      <c r="D81" s="277"/>
      <c r="E81" s="277"/>
      <c r="F81" s="277"/>
      <c r="G81" s="277"/>
      <c r="H81" s="69">
        <f t="shared" si="19"/>
        <v>1000</v>
      </c>
      <c r="I81" s="128">
        <v>1</v>
      </c>
      <c r="J81" s="203" t="str">
        <f t="shared" si="17"/>
        <v>วัน</v>
      </c>
      <c r="K81" s="69">
        <f t="shared" si="18"/>
        <v>1000</v>
      </c>
      <c r="L81" s="49" t="s">
        <v>14</v>
      </c>
    </row>
    <row r="82" spans="1:12" ht="21" x14ac:dyDescent="0.4">
      <c r="A82" s="47">
        <v>4</v>
      </c>
      <c r="B82" s="277"/>
      <c r="C82" s="277"/>
      <c r="D82" s="277"/>
      <c r="E82" s="277"/>
      <c r="F82" s="277"/>
      <c r="G82" s="277"/>
      <c r="H82" s="69" t="str">
        <f t="shared" si="12"/>
        <v/>
      </c>
      <c r="I82" s="128"/>
      <c r="J82" s="203" t="str">
        <f t="shared" si="10"/>
        <v/>
      </c>
      <c r="K82" s="69">
        <f t="shared" si="11"/>
        <v>0</v>
      </c>
      <c r="L82" s="49" t="s">
        <v>14</v>
      </c>
    </row>
    <row r="83" spans="1:12" ht="21.6" thickBot="1" x14ac:dyDescent="0.45">
      <c r="A83" s="100">
        <v>5</v>
      </c>
      <c r="B83" s="325"/>
      <c r="C83" s="325"/>
      <c r="D83" s="325"/>
      <c r="E83" s="325"/>
      <c r="F83" s="325"/>
      <c r="G83" s="325"/>
      <c r="H83" s="101" t="str">
        <f t="shared" si="12"/>
        <v/>
      </c>
      <c r="I83" s="208"/>
      <c r="J83" s="103" t="str">
        <f t="shared" si="10"/>
        <v/>
      </c>
      <c r="K83" s="101">
        <f t="shared" si="11"/>
        <v>0</v>
      </c>
      <c r="L83" s="104" t="s">
        <v>14</v>
      </c>
    </row>
    <row r="84" spans="1:12" ht="21.6" hidden="1" thickBot="1" x14ac:dyDescent="0.45">
      <c r="A84" s="222">
        <v>6</v>
      </c>
      <c r="B84" s="321"/>
      <c r="C84" s="322"/>
      <c r="D84" s="322"/>
      <c r="E84" s="322"/>
      <c r="F84" s="322"/>
      <c r="G84" s="323"/>
      <c r="H84" s="223" t="str">
        <f t="shared" si="12"/>
        <v/>
      </c>
      <c r="I84" s="240"/>
      <c r="J84" s="224" t="str">
        <f t="shared" si="10"/>
        <v/>
      </c>
      <c r="K84" s="223">
        <f t="shared" si="11"/>
        <v>0</v>
      </c>
      <c r="L84" s="225" t="s">
        <v>14</v>
      </c>
    </row>
    <row r="85" spans="1:12" ht="22.8" x14ac:dyDescent="0.4">
      <c r="A85" s="105"/>
      <c r="B85" s="106" t="s">
        <v>102</v>
      </c>
      <c r="C85" s="107"/>
      <c r="D85" s="107"/>
      <c r="E85" s="107"/>
      <c r="F85" s="107"/>
      <c r="G85" s="107"/>
      <c r="H85" s="108"/>
      <c r="I85" s="324" t="s">
        <v>103</v>
      </c>
      <c r="J85" s="324"/>
      <c r="K85" s="109">
        <f>SUM(K79:K83)</f>
        <v>3000</v>
      </c>
      <c r="L85" s="35" t="s">
        <v>14</v>
      </c>
    </row>
    <row r="86" spans="1:12" ht="13.95" customHeight="1" x14ac:dyDescent="0.4">
      <c r="A86" s="105"/>
      <c r="B86" s="106"/>
      <c r="C86" s="107"/>
      <c r="D86" s="107"/>
      <c r="E86" s="107"/>
      <c r="F86" s="107"/>
      <c r="G86" s="107"/>
      <c r="H86" s="108"/>
      <c r="I86" s="110"/>
      <c r="J86" s="110"/>
      <c r="K86" s="109"/>
      <c r="L86" s="35"/>
    </row>
    <row r="87" spans="1:12" ht="25.2" x14ac:dyDescent="0.6">
      <c r="A87" s="39"/>
      <c r="B87" s="306" t="s">
        <v>485</v>
      </c>
      <c r="C87" s="306"/>
      <c r="D87" s="306"/>
      <c r="E87" s="306"/>
      <c r="F87" s="306"/>
      <c r="G87" s="306"/>
      <c r="H87" s="241"/>
      <c r="I87" s="39"/>
      <c r="J87" s="111" t="s">
        <v>104</v>
      </c>
      <c r="K87" s="112">
        <f>K85+K76+K68+K35</f>
        <v>24820</v>
      </c>
      <c r="L87" s="113" t="s">
        <v>14</v>
      </c>
    </row>
    <row r="88" spans="1:12" ht="25.2" hidden="1" x14ac:dyDescent="0.6">
      <c r="A88" s="39"/>
      <c r="B88" s="233"/>
      <c r="C88" s="233"/>
      <c r="D88" s="233"/>
      <c r="E88" s="233"/>
      <c r="F88" s="233"/>
      <c r="G88" s="233"/>
      <c r="H88" s="235"/>
      <c r="I88" s="39"/>
      <c r="J88" s="111"/>
      <c r="K88" s="112">
        <f>K76+K68+K35</f>
        <v>21820</v>
      </c>
      <c r="L88" s="113"/>
    </row>
    <row r="89" spans="1:12" ht="25.2" x14ac:dyDescent="0.6">
      <c r="A89" s="39"/>
      <c r="B89" s="306"/>
      <c r="C89" s="306"/>
      <c r="D89" s="306"/>
      <c r="E89" s="306"/>
      <c r="F89" s="306"/>
      <c r="G89" s="306"/>
      <c r="H89" s="331" t="s">
        <v>532</v>
      </c>
      <c r="I89" s="331"/>
      <c r="J89" s="331"/>
      <c r="K89" s="226" t="e">
        <f>K88/K20</f>
        <v>#DIV/0!</v>
      </c>
      <c r="L89" s="113" t="s">
        <v>52</v>
      </c>
    </row>
    <row r="90" spans="1:12" ht="25.2" x14ac:dyDescent="0.6">
      <c r="A90" s="114"/>
      <c r="B90" s="307"/>
      <c r="C90" s="307"/>
      <c r="D90" s="307"/>
      <c r="E90" s="307"/>
      <c r="F90" s="307"/>
      <c r="G90" s="307"/>
      <c r="H90" s="228"/>
      <c r="I90" s="114"/>
      <c r="J90" s="227" t="s">
        <v>533</v>
      </c>
      <c r="K90" s="226" t="e">
        <f>K87/K20</f>
        <v>#DIV/0!</v>
      </c>
      <c r="L90" s="117" t="s">
        <v>52</v>
      </c>
    </row>
    <row r="91" spans="1:12" ht="15" customHeight="1" x14ac:dyDescent="0.55000000000000004">
      <c r="A91" s="242"/>
      <c r="B91" s="243"/>
      <c r="C91" s="34"/>
      <c r="D91" s="34"/>
      <c r="E91" s="34"/>
      <c r="F91" s="34"/>
      <c r="G91" s="34"/>
      <c r="H91" s="118"/>
      <c r="I91" s="110"/>
      <c r="J91" s="110"/>
      <c r="K91" s="119"/>
      <c r="L91" s="35"/>
    </row>
    <row r="92" spans="1:12" ht="21" x14ac:dyDescent="0.4">
      <c r="A92" s="287" t="s">
        <v>107</v>
      </c>
      <c r="B92" s="287"/>
      <c r="C92" s="287"/>
      <c r="D92" s="287" t="s">
        <v>105</v>
      </c>
      <c r="E92" s="287"/>
      <c r="F92" s="287"/>
      <c r="G92" s="287"/>
      <c r="H92" s="287" t="str">
        <f>VLOOKUP(H95,'Ref.2'!J4:K5,2,0)</f>
        <v>ผู้อนุมัติส่วนงาน Cable</v>
      </c>
      <c r="I92" s="287"/>
      <c r="J92" s="287"/>
      <c r="K92" s="287"/>
      <c r="L92" s="287"/>
    </row>
    <row r="93" spans="1:12" ht="34.950000000000003" customHeight="1" x14ac:dyDescent="0.4">
      <c r="A93" s="108"/>
      <c r="B93" s="34"/>
      <c r="C93" s="34"/>
      <c r="D93" s="34"/>
      <c r="E93" s="105"/>
      <c r="F93" s="107"/>
      <c r="G93" s="105"/>
      <c r="H93" s="105"/>
      <c r="I93" s="107"/>
      <c r="J93" s="107"/>
      <c r="K93" s="107"/>
      <c r="L93" s="108"/>
    </row>
    <row r="94" spans="1:12" ht="21" x14ac:dyDescent="0.4">
      <c r="A94" s="287" t="s">
        <v>354</v>
      </c>
      <c r="B94" s="287"/>
      <c r="C94" s="287"/>
      <c r="D94" s="287" t="s">
        <v>145</v>
      </c>
      <c r="E94" s="287"/>
      <c r="F94" s="287"/>
      <c r="G94" s="287"/>
      <c r="H94" s="287" t="s">
        <v>353</v>
      </c>
      <c r="I94" s="287"/>
      <c r="J94" s="287"/>
      <c r="K94" s="287"/>
      <c r="L94" s="287"/>
    </row>
    <row r="95" spans="1:12" ht="21" x14ac:dyDescent="0.4">
      <c r="A95" s="332" t="str">
        <f>C8</f>
        <v>นายนิยนต์  อยู่ทะเล</v>
      </c>
      <c r="B95" s="332"/>
      <c r="C95" s="332"/>
      <c r="D95" s="332" t="str">
        <f>K9</f>
        <v>นายถาวร ชนะวงษ์</v>
      </c>
      <c r="E95" s="332"/>
      <c r="F95" s="332"/>
      <c r="G95" s="332"/>
      <c r="H95" s="332" t="s">
        <v>311</v>
      </c>
      <c r="I95" s="332"/>
      <c r="J95" s="332"/>
      <c r="K95" s="332"/>
      <c r="L95" s="332"/>
    </row>
    <row r="96" spans="1:12" ht="15.6" customHeight="1" x14ac:dyDescent="0.4">
      <c r="A96" s="34"/>
      <c r="B96" s="34"/>
      <c r="C96" s="34"/>
      <c r="D96" s="35"/>
      <c r="E96" s="34"/>
      <c r="F96" s="34"/>
      <c r="G96" s="34"/>
      <c r="H96" s="118"/>
      <c r="I96" s="118"/>
      <c r="J96" s="35"/>
      <c r="K96" s="35"/>
      <c r="L96" s="121"/>
    </row>
    <row r="97" spans="1:12" ht="25.8" x14ac:dyDescent="0.5">
      <c r="A97" s="287" t="s">
        <v>510</v>
      </c>
      <c r="B97" s="287"/>
      <c r="C97" s="287"/>
      <c r="D97" s="287" t="s">
        <v>511</v>
      </c>
      <c r="E97" s="287"/>
      <c r="F97" s="287"/>
      <c r="G97" s="287"/>
      <c r="H97" s="287" t="s">
        <v>509</v>
      </c>
      <c r="I97" s="287"/>
      <c r="J97" s="287"/>
      <c r="K97" s="287"/>
      <c r="L97" s="287"/>
    </row>
    <row r="98" spans="1:12" ht="21" x14ac:dyDescent="0.4">
      <c r="A98" s="34"/>
      <c r="B98" s="34"/>
      <c r="C98" s="34"/>
      <c r="D98" s="34"/>
      <c r="E98" s="34"/>
      <c r="F98" s="34"/>
      <c r="G98" s="34"/>
      <c r="H98" s="122"/>
      <c r="I98" s="122"/>
      <c r="J98" s="34"/>
      <c r="K98" s="123"/>
      <c r="L98" s="122"/>
    </row>
    <row r="99" spans="1:12" ht="15.6" customHeight="1" x14ac:dyDescent="0.4">
      <c r="A99" s="34"/>
      <c r="B99" s="34"/>
      <c r="C99" s="34"/>
      <c r="D99" s="34"/>
      <c r="E99" s="34"/>
      <c r="F99" s="34"/>
      <c r="G99" s="34"/>
      <c r="H99" s="122"/>
      <c r="I99" s="122"/>
      <c r="J99" s="34"/>
      <c r="K99" s="123"/>
      <c r="L99" s="122"/>
    </row>
    <row r="100" spans="1:12" ht="21" x14ac:dyDescent="0.4">
      <c r="A100" s="287" t="s">
        <v>108</v>
      </c>
      <c r="B100" s="287"/>
      <c r="C100" s="287"/>
      <c r="D100" s="287" t="s">
        <v>357</v>
      </c>
      <c r="E100" s="287"/>
      <c r="F100" s="287"/>
      <c r="G100" s="287"/>
      <c r="H100" s="287" t="s">
        <v>517</v>
      </c>
      <c r="I100" s="287"/>
      <c r="J100" s="287"/>
      <c r="K100" s="287"/>
      <c r="L100" s="287"/>
    </row>
    <row r="101" spans="1:12" ht="21" x14ac:dyDescent="0.4">
      <c r="A101" s="332" t="s">
        <v>118</v>
      </c>
      <c r="B101" s="332"/>
      <c r="C101" s="332"/>
      <c r="D101" s="332" t="s">
        <v>518</v>
      </c>
      <c r="E101" s="332"/>
      <c r="F101" s="332"/>
      <c r="G101" s="332"/>
      <c r="H101" s="333" t="str">
        <f>VLOOKUP(C5,'Ref.2'!I18:K36,3,0)</f>
        <v xml:space="preserve">นางวิยะดา เกรียงไกรเพ็ชร </v>
      </c>
      <c r="I101" s="333"/>
      <c r="J101" s="333"/>
      <c r="K101" s="333"/>
      <c r="L101" s="333"/>
    </row>
    <row r="102" spans="1:12" ht="21" x14ac:dyDescent="0.4">
      <c r="A102" s="332" t="s">
        <v>136</v>
      </c>
      <c r="B102" s="332"/>
      <c r="C102" s="332"/>
      <c r="D102" s="332" t="s">
        <v>109</v>
      </c>
      <c r="E102" s="332"/>
      <c r="F102" s="332"/>
      <c r="G102" s="332"/>
      <c r="H102" s="332" t="str">
        <f>VLOOKUP(H101,'Ref.2'!J3:K8,2,0)</f>
        <v>ผู้อนุมัติสายงาน Cable</v>
      </c>
      <c r="I102" s="332"/>
      <c r="J102" s="332"/>
      <c r="K102" s="332"/>
      <c r="L102" s="332"/>
    </row>
  </sheetData>
  <mergeCells count="114">
    <mergeCell ref="H102:L102"/>
    <mergeCell ref="A92:C92"/>
    <mergeCell ref="A94:C94"/>
    <mergeCell ref="A95:C95"/>
    <mergeCell ref="D92:G92"/>
    <mergeCell ref="D94:G94"/>
    <mergeCell ref="D95:G95"/>
    <mergeCell ref="D100:G100"/>
    <mergeCell ref="D97:G97"/>
    <mergeCell ref="D101:G101"/>
    <mergeCell ref="H97:L97"/>
    <mergeCell ref="H100:L100"/>
    <mergeCell ref="H101:L101"/>
    <mergeCell ref="H92:L92"/>
    <mergeCell ref="H94:L94"/>
    <mergeCell ref="H95:L95"/>
    <mergeCell ref="D102:G102"/>
    <mergeCell ref="A97:C97"/>
    <mergeCell ref="A100:C100"/>
    <mergeCell ref="A101:C101"/>
    <mergeCell ref="A102:C102"/>
    <mergeCell ref="B81:G81"/>
    <mergeCell ref="B77:G77"/>
    <mergeCell ref="B78:G78"/>
    <mergeCell ref="B79:G79"/>
    <mergeCell ref="B76:G76"/>
    <mergeCell ref="I76:J76"/>
    <mergeCell ref="H89:J89"/>
    <mergeCell ref="B73:G73"/>
    <mergeCell ref="B74:G74"/>
    <mergeCell ref="B82:G82"/>
    <mergeCell ref="B89:G89"/>
    <mergeCell ref="B87:G87"/>
    <mergeCell ref="B90:G90"/>
    <mergeCell ref="B44:G44"/>
    <mergeCell ref="B45:G45"/>
    <mergeCell ref="B46:G46"/>
    <mergeCell ref="B47:G47"/>
    <mergeCell ref="B68:G68"/>
    <mergeCell ref="I68:J68"/>
    <mergeCell ref="B38:G38"/>
    <mergeCell ref="B39:G39"/>
    <mergeCell ref="B40:G40"/>
    <mergeCell ref="B41:G41"/>
    <mergeCell ref="B42:G42"/>
    <mergeCell ref="B48:G48"/>
    <mergeCell ref="B49:G49"/>
    <mergeCell ref="B43:G43"/>
    <mergeCell ref="B84:G84"/>
    <mergeCell ref="I85:J85"/>
    <mergeCell ref="B69:G69"/>
    <mergeCell ref="B70:G70"/>
    <mergeCell ref="B71:G71"/>
    <mergeCell ref="B72:G72"/>
    <mergeCell ref="B75:G75"/>
    <mergeCell ref="B83:G83"/>
    <mergeCell ref="B80:G80"/>
    <mergeCell ref="B33:G33"/>
    <mergeCell ref="B34:G34"/>
    <mergeCell ref="B35:G35"/>
    <mergeCell ref="I35:J35"/>
    <mergeCell ref="A36:L36"/>
    <mergeCell ref="B37:G37"/>
    <mergeCell ref="B27:G27"/>
    <mergeCell ref="B29:G29"/>
    <mergeCell ref="B30:G30"/>
    <mergeCell ref="B31:G31"/>
    <mergeCell ref="B32:G32"/>
    <mergeCell ref="B28:G28"/>
    <mergeCell ref="A21:G21"/>
    <mergeCell ref="B22:G22"/>
    <mergeCell ref="B23:G23"/>
    <mergeCell ref="B24:G24"/>
    <mergeCell ref="B25:G25"/>
    <mergeCell ref="B26:G26"/>
    <mergeCell ref="B18:G18"/>
    <mergeCell ref="H18:J18"/>
    <mergeCell ref="B19:G19"/>
    <mergeCell ref="H19:J19"/>
    <mergeCell ref="B20:G20"/>
    <mergeCell ref="H20:J20"/>
    <mergeCell ref="B12:G12"/>
    <mergeCell ref="B13:G13"/>
    <mergeCell ref="B14:G14"/>
    <mergeCell ref="B15:G15"/>
    <mergeCell ref="B16:G16"/>
    <mergeCell ref="H17:J17"/>
    <mergeCell ref="E9:F9"/>
    <mergeCell ref="H9:I9"/>
    <mergeCell ref="K9:L9"/>
    <mergeCell ref="E10:F10"/>
    <mergeCell ref="H10:I10"/>
    <mergeCell ref="K10:L10"/>
    <mergeCell ref="E8:F8"/>
    <mergeCell ref="H8:I8"/>
    <mergeCell ref="K8:L8"/>
    <mergeCell ref="A4:B4"/>
    <mergeCell ref="C4:I4"/>
    <mergeCell ref="K4:L4"/>
    <mergeCell ref="A5:B5"/>
    <mergeCell ref="A6:B6"/>
    <mergeCell ref="C6:F6"/>
    <mergeCell ref="H6:I6"/>
    <mergeCell ref="K6:L6"/>
    <mergeCell ref="K1:L1"/>
    <mergeCell ref="K2:L2"/>
    <mergeCell ref="A3:B3"/>
    <mergeCell ref="C3:F3"/>
    <mergeCell ref="H3:L3"/>
    <mergeCell ref="A7:B7"/>
    <mergeCell ref="C7:F7"/>
    <mergeCell ref="H7:I7"/>
    <mergeCell ref="K7:L7"/>
    <mergeCell ref="C1:I1"/>
  </mergeCells>
  <phoneticPr fontId="5" type="noConversion"/>
  <dataValidations count="1">
    <dataValidation type="list" allowBlank="1" showInputMessage="1" showErrorMessage="1" sqref="B38:B67 B23:B33" xr:uid="{B52077B7-097D-41B0-84C1-9AC060B759BD}">
      <formula1>นอกอาคาร</formula1>
    </dataValidation>
  </dataValidations>
  <hyperlinks>
    <hyperlink ref="H3" r:id="rId1" xr:uid="{6F220811-CFD0-42DF-9CF6-B30BF38702E5}"/>
  </hyperlinks>
  <pageMargins left="0.4" right="0.23" top="0.19" bottom="0.02" header="0.03" footer="0.03"/>
  <pageSetup paperSize="9" scale="5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4E78B3AC-EA30-4AF9-9A55-005F698BDC71}">
          <x14:formula1>
            <xm:f>'Ref.2'!$R$9:$R$17</xm:f>
          </x14:formula1>
          <xm:sqref>K4:L4</xm:sqref>
        </x14:dataValidation>
        <x14:dataValidation type="list" allowBlank="1" showInputMessage="1" showErrorMessage="1" xr:uid="{CF002471-70EE-409E-9DAD-001978C8481C}">
          <x14:formula1>
            <xm:f>'Ref.2'!$S$9:$S$13</xm:f>
          </x14:formula1>
          <xm:sqref>H6:I6</xm:sqref>
        </x14:dataValidation>
        <x14:dataValidation type="list" allowBlank="1" showInputMessage="1" showErrorMessage="1" xr:uid="{F78F67C0-B2F3-406C-B25E-B99B4B721537}">
          <x14:formula1>
            <xm:f>'Ref.2'!$B$4:$B$40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'Ref.1'!$E$179:$E$194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'Ref.1'!$B$179:$B$185</xm:f>
          </x14:formula1>
          <xm:sqref>C15:C17</xm:sqref>
        </x14:dataValidation>
        <x14:dataValidation type="list" allowBlank="1" showInputMessage="1" showErrorMessage="1" xr:uid="{11A11FA1-0BA9-4BB8-929D-337510FFCDB7}">
          <x14:formula1>
            <xm:f>'Ref.2'!$J$4:$J$5</xm:f>
          </x14:formula1>
          <xm:sqref>H95</xm:sqref>
        </x14:dataValidation>
        <x14:dataValidation type="list" allowBlank="1" showInputMessage="1" showErrorMessage="1" xr:uid="{F62010BA-C9D6-41AE-940A-AD1D1853A82F}">
          <x14:formula1>
            <xm:f>'Ref.2'!$J$6:$J$7</xm:f>
          </x14:formula1>
          <xm:sqref>H101:L101</xm:sqref>
        </x14:dataValidation>
        <x14:dataValidation type="list" allowBlank="1" showInputMessage="1" showErrorMessage="1" xr:uid="{A8129178-A2BD-4C59-9806-B2BA91A0EE1D}">
          <x14:formula1>
            <xm:f>'Ref.1'!$I$45:$I$62</xm:f>
          </x14:formula1>
          <xm:sqref>B79:G83</xm:sqref>
        </x14:dataValidation>
        <x14:dataValidation type="list" allowBlank="1" showInputMessage="1" showErrorMessage="1" xr:uid="{985EEBAE-BD0C-4AAA-BBBD-DF8C24542638}">
          <x14:formula1>
            <xm:f>'Ref.2'!$M$4:$M$27</xm:f>
          </x14:formula1>
          <xm:sqref>C8:D8</xm:sqref>
        </x14:dataValidation>
        <x14:dataValidation type="list" allowBlank="1" showInputMessage="1" showErrorMessage="1" xr:uid="{A82F14BB-B21E-4D10-9CDE-BABB7A8F4ACA}">
          <x14:formula1>
            <xm:f>'Ref.1'!$E$172:$E$177</xm:f>
          </x14:formula1>
          <xm:sqref>H19:J19</xm:sqref>
        </x14:dataValidation>
        <x14:dataValidation type="list" allowBlank="1" showInputMessage="1" showErrorMessage="1" xr:uid="{22967723-F726-40E0-B899-E7DB18DAFEA7}">
          <x14:formula1>
            <xm:f>'Ref.1'!$B$130:$B$170</xm:f>
          </x14:formula1>
          <xm:sqref>B84:G84</xm:sqref>
        </x14:dataValidation>
        <x14:dataValidation type="list" allowBlank="1" showInputMessage="1" showErrorMessage="1" xr:uid="{2F42207D-64A2-42D3-A577-B76BA3EA19D3}">
          <x14:formula1>
            <xm:f>'Ref.1'!$I$68:$I$98</xm:f>
          </x14:formula1>
          <xm:sqref>B71:G75</xm:sqref>
        </x14:dataValidation>
        <x14:dataValidation type="list" allowBlank="1" showInputMessage="1" showErrorMessage="1" xr:uid="{9FC9B514-159F-4F71-8D1B-4F724594E2D7}">
          <x14:formula1>
            <xm:f>'Ref.2'!$I$18:$I$37</xm:f>
          </x14:formula1>
          <xm:sqref>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Ref.1</vt:lpstr>
      <vt:lpstr>Ref.2</vt:lpstr>
      <vt:lpstr>ใบประเมิน ROI&amp;PP </vt:lpstr>
      <vt:lpstr>รายละเอียด ROI</vt:lpstr>
      <vt:lpstr>ภาพประกอบ</vt:lpstr>
      <vt:lpstr>Piceทีมfog</vt:lpstr>
      <vt:lpstr>Priceนอกอาคาร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2022-10-21T02:55:45Z</cp:lastPrinted>
  <dcterms:created xsi:type="dcterms:W3CDTF">2021-08-28T09:02:17Z</dcterms:created>
  <dcterms:modified xsi:type="dcterms:W3CDTF">2023-02-24T06:08:28Z</dcterms:modified>
</cp:coreProperties>
</file>