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PangJee Working Sales\Sales 2024\2024 Sales Working\202411\20241127\พาราไดซ บช รสอรต สมย\"/>
    </mc:Choice>
  </mc:AlternateContent>
  <xr:revisionPtr revIDLastSave="0" documentId="8_{7C81338A-B607-4C30-8079-34407DC16EC8}" xr6:coauthVersionLast="43" xr6:coauthVersionMax="43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<sst xmlns="http://schemas.openxmlformats.org/spreadsheetml/2006/main" count="1070" uniqueCount="562">
  <si>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</si>
  <si>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</si>
  <si>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</si>
  <si>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</si>
  <si>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</si>
  <si>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</si>
  <si>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</si>
  <si>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</si>
  <si>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</si>
  <si>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</si>
  <si>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</si>
  <si>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</si>
  <si>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</si>
  <si>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</si>
  <si>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</si>
  <si>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</si>
  <si>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</si>
  <si>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</si>
  <si>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</si>
  <si>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</si>
  <si>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</si>
  <si>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</si>
  <si>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</si>
  <si>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</si>
  <si>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</si>
  <si>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</si>
  <si>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</si>
  <si>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</si>
  <si>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</si>
  <si>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</si>
  <si>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</si>
  <si>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</si>
  <si>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</si>
  <si>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</si>
  <si>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</si>
  <si>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</si>
  <si>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</si>
  <si>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</si>
  <si>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</si>
  <si>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</si>
  <si>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</si>
  <si>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</si>
  <si>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</si>
  <si>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</si>
  <si>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</si>
  <si>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</si>
  <si>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</si>
  <si>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</si>
  <si>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</si>
  <si>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</si>
  <si>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</si>
  <si>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</si>
  <si>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</si>
  <si>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</si>
  <si>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</si>
  <si>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</si>
  <si>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</si>
  <si>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</si>
  <si>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</si>
  <si>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</si>
  <si>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</si>
  <si>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</si>
  <si>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</si>
  <si>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</si>
  <si>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</si>
  <si>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</si>
  <si>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</si>
  <si>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</si>
  <si>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</si>
  <si>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</si>
  <si>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</si>
  <si>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</si>
  <si>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</si>
  <si>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</si>
  <si>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</si>
  <si>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</si>
  <si>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</si>
  <si>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</si>
  <si>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</si>
  <si>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</si>
  <si>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</si>
  <si>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</si>
  <si>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</si>
  <si>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</si>
  <si>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</si>
  <si>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</si>
  <si>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</si>
  <si>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</si>
  <si>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</si>
  <si>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</si>
  <si>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</si>
  <si>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</si>
  <si>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</si>
  <si>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</si>
  <si>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</si>
  <si>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</si>
  <si>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</si>
  <si>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</si>
  <si>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</si>
  <si>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</si>
  <si>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</si>
  <si>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</si>
  <si>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</si>
  <si>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</si>
  <si>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</si>
  <si>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</si>
  <si>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</si>
  <si>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</si>
  <si>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</si>
  <si>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</si>
  <si>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</si>
  <si>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</si>
  <si>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</si>
  <si>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</si>
  <si>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</si>
  <si>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</si>
  <si>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</si>
  <si>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</si>
  <si>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</si>
  <si>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</si>
  <si>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</si>
  <si>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</si>
  <si>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</si>
  <si>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</si>
  <si>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</si>
  <si>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</si>
  <si>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</si>
  <si>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</si>
  <si>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</si>
  <si>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</si>
  <si>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</si>
  <si>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</si>
  <si>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</si>
  <si>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</si>
  <si>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</si>
  <si>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</si>
  <si>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</si>
  <si>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</si>
  <si>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</si>
  <si>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</si>
  <si>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</si>
  <si>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</si>
  <si>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</si>
  <si>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</si>
  <si>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</si>
  <si>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</si>
  <si>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</si>
  <si>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</si>
  <si>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</si>
  <si>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</si>
  <si>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</si>
  <si>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</si>
  <si>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</si>
  <si>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</si>
  <si>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</si>
  <si>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</si>
  <si>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</si>
  <si>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</si>
  <si>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</si>
  <si>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</si>
  <si>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</si>
  <si>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</si>
  <si>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</si>
  <si>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</si>
  <si>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</si>
  <si>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</si>
  <si>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</si>
  <si>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</si>
  <si>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</si>
  <si>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</si>
  <si>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</si>
  <si>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</si>
  <si>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</si>
  <si>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</si>
  <si>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</si>
  <si>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</si>
  <si>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</si>
  <si>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</si>
  <si>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</si>
  <si>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</si>
  <si>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</si>
  <si>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</si>
  <si>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</si>
  <si>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</si>
  <si>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</si>
  <si>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</si>
  <si>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</si>
  <si>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</si>
  <si>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</si>
  <si>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</si>
  <si>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</si>
  <si>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</si>
  <si>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</si>
  <si>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</si>
  <si>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</si>
  <si>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</si>
  <si>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</si>
  <si>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</si>
  <si>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</si>
  <si>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</si>
  <si>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</si>
  <si>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</si>
  <si>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</si>
  <si>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</si>
  <si>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</si>
  <si>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</si>
  <si>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</si>
  <si>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</si>
  <si>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</si>
  <si>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</si>
  <si>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</si>
  <si>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</si>
  <si>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</si>
  <si>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</si>
  <si>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</si>
  <si>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</si>
  <si>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</si>
  <si>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</si>
  <si>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</si>
  <si>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</si>
  <si>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</si>
  <si>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</si>
  <si>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</si>
  <si>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</si>
  <si>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</si>
  <si>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</si>
  <si>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</si>
  <si>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</si>
  <si>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</si>
  <si>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</si>
  <si>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</si>
  <si>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</si>
  <si>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</si>
  <si>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</si>
  <si>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</si>
  <si>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</si>
  <si>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</si>
  <si>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</si>
  <si>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</si>
  <si>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</si>
  <si>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</si>
  <si>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</si>
  <si>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</si>
  <si>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</si>
  <si>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</si>
  <si>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</si>
  <si>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</si>
  <si>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</si>
  <si>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</si>
  <si>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</si>
  <si>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</si>
  <si>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</si>
  <si>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</si>
  <si>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</si>
  <si>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</si>
  <si>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</si>
  <si>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</si>
  <si>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</si>
  <si>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</si>
  <si>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</si>
  <si>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</si>
  <si>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</si>
  <si>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</si>
  <si>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</si>
  <si>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</si>
  <si>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</si>
  <si>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</si>
  <si>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</si>
  <si>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</si>
  <si>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</si>
  <si>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</si>
  <si>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</si>
  <si>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</si>
  <si>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</si>
  <si>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</si>
  <si>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</si>
  <si>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</si>
  <si>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</si>
  <si>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</si>
  <si>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</si>
  <si>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</si>
  <si>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</si>
  <si>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</si>
  <si>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</si>
  <si>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</si>
  <si>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</si>
  <si>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</si>
  <si>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</si>
  <si>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</si>
  <si>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</si>
  <si>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</si>
  <si>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</si>
  <si>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</si>
  <si>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</si>
  <si>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</si>
  <si>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</si>
  <si>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</si>
  <si>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</si>
  <si>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</si>
  <si>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</si>
  <si>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</si>
  <si>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</si>
  <si>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</si>
  <si>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</si>
  <si>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</si>
  <si>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</si>
  <si>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</si>
  <si>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</si>
  <si>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</si>
  <si>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</si>
  <si>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</si>
  <si>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</si>
  <si>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</si>
  <si>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</si>
  <si>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</si>
  <si>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</si>
  <si>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</si>
  <si>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</si>
  <si>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</si>
  <si>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</si>
  <si>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</si>
  <si>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</si>
  <si>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</si>
  <si>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</si>
  <si>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</si>
  <si>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</si>
  <si>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</si>
  <si>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</si>
  <si>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</si>
  <si>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</si>
  <si>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</si>
  <si>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</si>
  <si>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</si>
  <si>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</si>
  <si>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</si>
  <si>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</si>
  <si>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</si>
  <si>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</si>
  <si>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</si>
  <si>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</si>
  <si>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</si>
  <si>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</si>
  <si>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</si>
  <si>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</si>
  <si>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</si>
  <si>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</si>
  <si>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</si>
  <si>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</si>
  <si>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</si>
  <si>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</si>
  <si>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</si>
  <si>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</si>
  <si>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</si>
  <si>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</si>
  <si>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</si>
  <si>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</si>
  <si>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</si>
  <si>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</si>
  <si>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</si>
  <si>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</si>
  <si>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</si>
  <si>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</si>
  <si>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</si>
  <si>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</si>
  <si>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</si>
  <si>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</si>
  <si>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</si>
  <si>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</si>
  <si>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</si>
  <si>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</si>
  <si>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</si>
  <si>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</si>
  <si>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</si>
  <si>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</si>
  <si>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</si>
  <si>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</si>
  <si>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</si>
  <si>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</si>
  <si>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</si>
  <si>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</si>
  <si>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</si>
  <si>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</si>
  <si>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</si>
  <si>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</si>
  <si>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</si>
  <si>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</si>
  <si>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</si>
  <si>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</si>
  <si>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</si>
  <si>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</si>
  <si>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</si>
  <si>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</si>
  <si>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</si>
  <si>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</si>
  <si>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</si>
  <si>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</si>
  <si>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</si>
  <si>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</si>
  <si>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</si>
  <si>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</si>
  <si>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</si>
  <si>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</si>
  <si>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</si>
  <si>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</si>
  <si>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</si>
  <si>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</si>
  <si>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</si>
  <si>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</si>
  <si>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</si>
  <si>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</si>
  <si>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</si>
  <si>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</si>
  <si>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</si>
  <si>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</si>
  <si>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</si>
  <si>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</si>
  <si>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</si>
  <si>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</si>
  <si>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</si>
  <si>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</si>
  <si>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</si>
  <si>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</si>
  <si>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</si>
  <si>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</si>
  <si>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</si>
  <si>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</si>
  <si>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</si>
  <si>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</si>
  <si>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</si>
  <si>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</si>
  <si>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</si>
  <si>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</si>
  <si>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</si>
  <si>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</si>
  <si>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</si>
  <si>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</si>
  <si>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</si>
  <si>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</si>
  <si>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</si>
  <si>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</si>
  <si>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</si>
  <si>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</si>
  <si>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</si>
  <si>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</si>
  <si>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</si>
  <si>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</si>
  <si>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</si>
  <si>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</si>
  <si>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</si>
  <si>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</si>
  <si>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</si>
  <si>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</si>
  <si>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</si>
  <si>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</si>
  <si>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</si>
  <si>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</si>
  <si>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</si>
  <si>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</si>
  <si>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</si>
  <si>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</si>
  <si>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</si>
  <si>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</si>
  <si>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</si>
  <si>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</si>
  <si>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</si>
  <si>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</si>
  <si>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</si>
  <si>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</si>
  <si>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</si>
  <si>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</si>
  <si>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</si>
  <si>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</si>
  <si>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</si>
  <si>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</si>
  <si>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</si>
  <si>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</si>
  <si>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</si>
  <si>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</si>
  <si>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</si>
  <si>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</si>
  <si>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</si>
  <si>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</si>
  <si>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</si>
  <si>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</si>
  <si>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</si>
  <si>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</si>
  <si>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</si>
  <si>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</si>
  <si>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</si>
  <si>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</si>
  <si>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</si>
  <si>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</si>
  <si>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</si>
  <si>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</si>
  <si>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</si>
  <si>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</si>
  <si>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</si>
  <si>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</si>
  <si>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</si>
  <si>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</si>
  <si>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</si>
  <si>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</si>
  <si>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</si>
  <si>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</si>
  <si>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</si>
  <si>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</si>
  <si>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</si>
  <si>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</si>
  <si>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</si>
  <si>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</si>
  <si>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</si>
  <si>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</si>
  <si>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</si>
  <si>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</si>
  <si>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</si>
  <si>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</si>
  <si>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</si>
  <si>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</si>
  <si>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</si>
  <si>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</si>
  <si>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</si>
  <si>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</si>
  <si>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</si>
  <si>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</si>
  <si>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</si>
  <si>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</si>
  <si>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</si>
  <si>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</si>
  <si>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</si>
  <si>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</si>
  <si>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</si>
  <si>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</si>
  <si>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</si>
  <si>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</si>
  <si>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</si>
  <si>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</si>
  <si>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</si>
  <si>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</si>
  <si>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</si>
  <si>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</si>
  <si>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</si>
  <si>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</si>
  <si>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</si>
  <si>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</si>
  <si>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</si>
  <si>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</si>
  <si>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</si>
  <si>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</si>
  <si>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</si>
  <si>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</si>
  <si>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</si>
  <si>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</si>
  <si>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</si>
  <si>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</si>
  <si>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พาราไดซ์ บีช รีสอร์ต สมุย</t>
  </si>
  <si>
    <t>https://maps.app.goo.gl/scimnikj2UUaxZpx8</t>
  </si>
  <si>
    <t>18/8 หมู่ 1 แม่น้ำ อำเภอเกาะสมุย สุราษฎร์ธานี 84330</t>
  </si>
  <si>
    <t>คุณอนันต์</t>
  </si>
  <si>
    <t>081-270-0745</t>
  </si>
  <si>
    <t>แจ้งเปิดเคสสำรวจ พื้นที่สมุย ระบบ HLS To DVB-T (M3U8)</t>
  </si>
  <si>
    <t>ระบบทีมงานที่เกี่ยวข้องดำเนินการประสานงานให้ด้วยนะคะ</t>
  </si>
  <si>
    <t>เบื้องต้นคุฯนิยนต์เข้าดำเนินการสำรวจหน้างานเรียบร้อยแล้วค่ะ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</si>
</sst>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134471</xdr:colOff>
      <xdr:row>0</xdr:row>
      <xdr:rowOff>170330</xdr:rowOff>
    </xdr:from>
    <xdr:to>
      <xdr:col>14</xdr:col>
      <xdr:colOff>606757</xdr:colOff>
      <xdr:row>21</xdr:row>
      <xdr:rowOff>271741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F238331-0A7B-412B-8CCC-F7A61F33A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471" y="170330"/>
          <a:ext cx="13740051" cy="6439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scimnikj2UUaxZpx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548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547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524</v>
      </c>
      <c r="E5" s="121" t="s">
        <v>548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547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zoomScale="70" zoomScaleNormal="70" zoomScaleSheetLayoutView="85" workbookViewId="0">
      <selection activeCell="D15" sqref="D15:G15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138"/>
      <c r="B1" s="139"/>
      <c r="C1" s="139"/>
      <c r="D1" s="139"/>
      <c r="E1" s="139"/>
      <c r="F1" s="137" t="s">
        <v>259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5</v>
      </c>
      <c r="D2" s="155"/>
      <c r="E2" s="155"/>
      <c r="F2" s="183" t="s">
        <v>146</v>
      </c>
      <c r="G2" s="183"/>
      <c r="H2" s="155" t="s">
        <v>536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415</v>
      </c>
      <c r="D3" s="155"/>
      <c r="E3" s="155"/>
      <c r="F3" s="183" t="s">
        <v>9</v>
      </c>
      <c r="G3" s="183"/>
      <c r="H3" s="156" t="str">
        <f>VLOOKUP(C3,'Ref.3'!C3:D32,2,0)</f>
        <v>Sales Executive</v>
      </c>
      <c r="I3" s="156"/>
      <c r="J3" s="156"/>
      <c r="K3" s="73" t="s">
        <v>248</v>
      </c>
      <c r="L3" s="74" t="str">
        <f>VLOOKUP(C3,'Ref.3'!C3:E32,3,0)</f>
        <v>065-238-7604</v>
      </c>
      <c r="M3" s="183" t="s">
        <v>0</v>
      </c>
      <c r="N3" s="183"/>
      <c r="O3" s="75">
        <v>45370</v>
      </c>
    </row>
    <row r="4" spans="1:15" ht="30">
      <c r="A4" s="182" t="s">
        <v>250</v>
      </c>
      <c r="B4" s="183"/>
      <c r="C4" s="155" t="s">
        <v>23</v>
      </c>
      <c r="D4" s="155"/>
      <c r="E4" s="155"/>
      <c r="F4" s="183" t="s">
        <v>252</v>
      </c>
      <c r="G4" s="183"/>
      <c r="H4" s="156" t="e">
        <f>VLOOKUP(C5,'Ref2'!B4:G31,6,0)</f>
        <v>#N/A</v>
      </c>
      <c r="I4" s="156"/>
      <c r="J4" s="156"/>
      <c r="K4" s="73" t="s">
        <v>248</v>
      </c>
      <c r="L4" s="74" t="e">
        <f>VLOOKUP(C5,'Ref2'!B4:H31,7,0)</f>
        <v>#N/A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335</v>
      </c>
      <c r="D5" s="155"/>
      <c r="E5" s="155"/>
      <c r="F5" s="183" t="s">
        <v>119</v>
      </c>
      <c r="G5" s="183"/>
      <c r="H5" s="156" t="e">
        <f>VLOOKUP(C5,'Ref2'!B4:C31,2,0)</f>
        <v>#N/A</v>
      </c>
      <c r="I5" s="156"/>
      <c r="J5" s="156"/>
      <c r="K5" s="73" t="s">
        <v>257</v>
      </c>
      <c r="L5" s="74" t="e">
        <f>VLOOKUP(C5,'Ref2'!B4:F31,5,0)</f>
        <v>#N/A</v>
      </c>
      <c r="M5" s="155" t="s">
        <v>143</v>
      </c>
      <c r="N5" s="155"/>
      <c r="O5" s="215"/>
    </row>
    <row r="6" spans="1:15" ht="28.8">
      <c r="A6" s="182" t="s">
        <v>123</v>
      </c>
      <c r="B6" s="183"/>
      <c r="C6" s="156" t="str">
        <f>$C$5</f>
        <v>เกาะสมุย</v>
      </c>
      <c r="D6" s="156"/>
      <c r="E6" s="156"/>
      <c r="F6" s="183" t="s">
        <v>253</v>
      </c>
      <c r="G6" s="183"/>
      <c r="H6" s="156" t="e">
        <f>VLOOKUP(C5,'Ref2'!B4:C31,2,0)</f>
        <v>#N/A</v>
      </c>
      <c r="I6" s="156"/>
      <c r="J6" s="156"/>
      <c r="K6" s="73" t="s">
        <v>258</v>
      </c>
      <c r="L6" s="74" t="e">
        <f>VLOOKUP(C5,'Ref2'!B4:D31,3,0)</f>
        <v>#N/A</v>
      </c>
      <c r="M6" s="216" t="str">
        <f>VLOOKUP(M5,'Ref2'!O20:P24,2,0)</f>
        <v>Sales Co-ordinator manager</v>
      </c>
      <c r="N6" s="216"/>
      <c r="O6" s="217"/>
    </row>
    <row r="7" spans="1:15" ht="30.6" thickBot="1">
      <c r="A7" s="184" t="s">
        <v>255</v>
      </c>
      <c r="B7" s="172"/>
      <c r="C7" s="160" t="s">
        <v>236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554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556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555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557</v>
      </c>
      <c r="E14" s="158"/>
      <c r="F14" s="158"/>
      <c r="G14" s="158"/>
      <c r="H14" s="84" t="s">
        <v>403</v>
      </c>
      <c r="I14" s="220" t="s">
        <v>558</v>
      </c>
      <c r="J14" s="158"/>
      <c r="K14" s="84" t="s">
        <v>404</v>
      </c>
      <c r="L14" s="85"/>
      <c r="M14" s="84" t="s">
        <v>408</v>
      </c>
      <c r="N14" s="158"/>
      <c r="O14" s="159"/>
    </row>
    <row r="15" spans="1:15" ht="28.8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/>
      <c r="J15" s="158"/>
      <c r="K15" s="84" t="s">
        <v>404</v>
      </c>
      <c r="L15" s="118"/>
      <c r="M15" s="84" t="s">
        <v>408</v>
      </c>
      <c r="N15" s="158"/>
      <c r="O15" s="159"/>
    </row>
    <row r="16" spans="1:15" ht="28.8">
      <c r="A16" s="83">
        <v>6</v>
      </c>
      <c r="B16" s="176" t="s">
        <v>114</v>
      </c>
      <c r="C16" s="176"/>
      <c r="D16" s="211" t="s">
        <v>401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8">
      <c r="A17" s="83">
        <v>7</v>
      </c>
      <c r="B17" s="176" t="s">
        <v>409</v>
      </c>
      <c r="C17" s="176"/>
      <c r="D17" s="186">
        <v>1</v>
      </c>
      <c r="E17" s="187"/>
      <c r="F17" s="88" t="s">
        <v>511</v>
      </c>
      <c r="G17" s="88"/>
      <c r="H17" s="90"/>
      <c r="I17" s="88" t="s">
        <v>512</v>
      </c>
      <c r="J17" s="89"/>
      <c r="K17" s="90"/>
      <c r="L17" s="88" t="s">
        <v>513</v>
      </c>
      <c r="M17" s="88"/>
      <c r="N17" s="91">
        <v>94</v>
      </c>
      <c r="O17" s="92" t="s">
        <v>254</v>
      </c>
      <c r="P17" s="40"/>
    </row>
    <row r="18" spans="1:18" ht="28.8">
      <c r="A18" s="83">
        <v>8</v>
      </c>
      <c r="B18" s="176" t="s">
        <v>340</v>
      </c>
      <c r="C18" s="176"/>
      <c r="D18" s="204"/>
      <c r="E18" s="205"/>
      <c r="F18" s="88" t="s">
        <v>511</v>
      </c>
      <c r="G18" s="88"/>
      <c r="H18" s="91"/>
      <c r="I18" s="88" t="s">
        <v>512</v>
      </c>
      <c r="J18" s="88"/>
      <c r="K18" s="91"/>
      <c r="L18" s="88" t="s">
        <v>513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.4" thickBot="1">
      <c r="A20" s="95">
        <v>10</v>
      </c>
      <c r="B20" s="177" t="s">
        <v>510</v>
      </c>
      <c r="C20" s="177"/>
      <c r="D20" s="207" t="s">
        <v>546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8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8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8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8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8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8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8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559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 t="s">
        <v>560</v>
      </c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 t="s">
        <v>561</v>
      </c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6" thickBot="1">
      <c r="A32" s="190"/>
      <c r="B32" s="195"/>
      <c r="C32" s="196"/>
      <c r="D32" s="108" t="s">
        <v>544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 xr:uid="{AE0CE247-9ED5-43A5-A043-729648F80D92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0" zoomScale="85" zoomScaleNormal="85" workbookViewId="0">
      <selection activeCell="S14" sqref="S14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545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2024-12-12T07:09:41Z</dcterms:modified>
  <cp:category/>
  <cp:contentStatus/>
</cp:coreProperties>
</file>