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05\20240521\Hotel Thomas\เอกสาร\"/>
    </mc:Choice>
  </mc:AlternateContent>
  <xr:revisionPtr revIDLastSave="0" documentId="13_ncr:1_{7989548D-0447-4F72-9AD2-8458A7075EDB}" xr6:coauthVersionLast="43" xr6:coauthVersionMax="43" xr10:uidLastSave="{00000000-0000-0000-0000-000000000000}"/>
  <bookViews>
    <workbookView xWindow="-108" yWindow="-108" windowWidth="23256" windowHeight="12456" tabRatio="314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externalReferences>
    <externalReference r:id="rId4"/>
  </externalReference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C81" i="1" l="1"/>
  <c r="J17" i="4" l="1"/>
  <c r="I16" i="4"/>
  <c r="J16" i="4" s="1"/>
  <c r="D80" i="1" l="1"/>
  <c r="C63" i="1" l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I3" i="1" l="1"/>
  <c r="J5" i="1"/>
</calcChain>
</file>

<file path=xl/sharedStrings.xml><?xml version="1.0" encoding="utf-8"?>
<sst xmlns="http://schemas.openxmlformats.org/spreadsheetml/2006/main" count="644" uniqueCount="522">
  <si>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</si>
  <si>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</si>
  <si>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</si>
  <si>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</si>
  <si>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</si>
  <si>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</si>
  <si>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</si>
  <si>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</si>
  <si>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</si>
  <si>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</si>
  <si>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</si>
  <si>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</si>
  <si>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</si>
  <si>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</si>
  <si>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</si>
  <si>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</si>
  <si>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</si>
  <si>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</si>
  <si>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</si>
  <si>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</si>
  <si>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</si>
  <si>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</si>
  <si>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</si>
  <si>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</si>
  <si>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</si>
  <si>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</si>
  <si>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</si>
  <si>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</si>
  <si>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</si>
  <si>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</si>
  <si>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</si>
  <si>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บุคคลธรรมดา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</si>
  <si>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</si>
  <si>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</si>
  <si>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</si>
  <si>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</si>
  <si>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</si>
  <si>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</si>
  <si>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</si>
  <si>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</si>
  <si>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</si>
  <si>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</si>
  <si>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</si>
  <si>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</si>
  <si>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</si>
  <si>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</si>
  <si>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</si>
  <si>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</si>
  <si>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</si>
  <si>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</si>
  <si>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</si>
  <si>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</si>
  <si>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</si>
  <si>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</si>
  <si>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</si>
  <si>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</si>
  <si>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</si>
  <si>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</si>
  <si>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</si>
  <si>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</si>
  <si>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</si>
  <si>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</si>
  <si>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</si>
  <si>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</si>
  <si>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</si>
  <si>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</si>
  <si>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</si>
  <si>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</si>
  <si>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</si>
  <si>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</si>
  <si>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</si>
  <si>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</si>
  <si>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</si>
  <si>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</si>
  <si>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</si>
  <si>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</si>
  <si>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</si>
  <si>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</si>
  <si>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</si>
  <si>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</si>
  <si>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</si>
  <si>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</si>
  <si>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</si>
  <si>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</si>
  <si>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</si>
  <si>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</si>
  <si>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</si>
  <si>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</si>
  <si>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</si>
  <si>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</si>
  <si>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</si>
  <si>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</si>
  <si>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</si>
  <si>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</si>
  <si>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</si>
  <si>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</si>
  <si>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</si>
  <si>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</si>
  <si>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</si>
  <si>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</si>
  <si>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</si>
  <si>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</si>
  <si>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</si>
  <si>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</si>
  <si>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</si>
  <si>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</si>
  <si>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</si>
  <si>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</si>
  <si>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</si>
  <si>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</si>
  <si>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Resident</t>
  </si>
  <si>
    <t>Hospitality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</si>
  <si>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</si>
  <si>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</si>
  <si>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</si>
  <si>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</si>
  <si>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</si>
  <si>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</si>
  <si>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</si>
  <si>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</si>
  <si>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</si>
  <si>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</si>
  <si>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</si>
  <si>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</si>
  <si>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</si>
  <si>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</si>
  <si>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</si>
  <si>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</si>
  <si>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</si>
  <si>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</si>
  <si>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</si>
  <si>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</si>
  <si>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</si>
  <si>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</si>
  <si>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</si>
  <si>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</si>
  <si>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</si>
  <si>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</si>
  <si>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</si>
  <si>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</si>
  <si>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</si>
  <si>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</si>
  <si>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</si>
  <si>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</si>
  <si>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</si>
  <si>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</si>
  <si>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</si>
  <si>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</si>
  <si>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</si>
  <si>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</si>
  <si>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</si>
  <si>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</si>
  <si>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</si>
  <si>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</si>
  <si>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</si>
  <si>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</si>
  <si>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</si>
  <si>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</si>
  <si>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</si>
  <si>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</si>
  <si>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</si>
  <si>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</si>
  <si>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</si>
  <si>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</si>
  <si>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</si>
  <si>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</si>
  <si>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</si>
  <si>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</si>
  <si>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</si>
  <si>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</si>
  <si>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</si>
  <si>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</si>
  <si>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</si>
  <si>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</si>
  <si>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</si>
  <si>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</si>
  <si>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</si>
  <si>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</si>
  <si>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</si>
  <si>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</si>
  <si>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</si>
  <si>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</si>
  <si>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</si>
  <si>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</si>
  <si>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</si>
  <si>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</si>
  <si>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</si>
  <si>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</si>
  <si>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</si>
  <si>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</si>
  <si>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</si>
  <si>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</si>
  <si>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</si>
  <si>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</si>
  <si>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</si>
  <si>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</si>
  <si>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</si>
  <si>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</si>
  <si>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</si>
  <si>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</si>
  <si>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</si>
  <si>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</si>
  <si>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</si>
  <si>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</si>
  <si>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</si>
  <si>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</si>
  <si>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</si>
  <si>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</si>
  <si>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</si>
  <si>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</si>
  <si>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</si>
  <si>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</si>
  <si>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</si>
  <si>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</si>
  <si>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</si>
  <si>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</si>
  <si>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</si>
  <si>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</si>
  <si>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</si>
  <si>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</si>
  <si>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</si>
  <si>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</si>
  <si>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</si>
  <si>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</si>
  <si>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</si>
  <si>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</si>
  <si>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</si>
  <si>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</si>
  <si>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</si>
  <si>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</si>
  <si>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</si>
  <si>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</si>
  <si>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</si>
  <si>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</si>
  <si>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</si>
  <si>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</si>
  <si>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</si>
  <si>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</si>
  <si>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</si>
  <si>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</si>
  <si>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</si>
  <si>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</si>
  <si>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</si>
  <si>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</si>
  <si>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</si>
  <si>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</si>
  <si>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</si>
  <si>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</si>
  <si>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</si>
  <si>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</si>
  <si>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</si>
  <si>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</si>
  <si>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</si>
  <si>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</si>
  <si>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</si>
  <si>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</si>
  <si>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</si>
  <si>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</si>
  <si>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</si>
  <si>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</si>
  <si>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</si>
  <si>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</si>
  <si>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</si>
  <si>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</si>
  <si>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</si>
  <si>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</si>
  <si>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</si>
  <si>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</si>
  <si>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</si>
  <si>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</si>
  <si>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</si>
  <si>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</si>
  <si>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</si>
  <si>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</si>
  <si>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</si>
  <si>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</si>
  <si>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</si>
  <si>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</si>
  <si>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</si>
  <si>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</si>
  <si>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</si>
  <si>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</si>
  <si>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</si>
  <si>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</si>
  <si>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</si>
  <si>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</si>
  <si>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</si>
  <si>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</si>
  <si>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</si>
  <si>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</si>
  <si>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</si>
  <si>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</si>
  <si>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</si>
  <si>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</si>
  <si>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</si>
  <si>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</si>
  <si>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</si>
  <si>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</si>
  <si>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</si>
  <si>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</si>
  <si>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</si>
  <si>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</si>
  <si>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</si>
  <si>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SC ผู้ดำเนินการตรวจสอบข้อมูล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</si>
  <si>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</si>
  <si>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</si>
  <si>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</si>
  <si>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</si>
  <si>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</si>
  <si>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</si>
  <si>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</si>
  <si>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</si>
  <si>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</si>
  <si>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</si>
  <si>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</si>
  <si>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</si>
  <si>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</si>
  <si>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</si>
  <si>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</si>
  <si>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</si>
  <si>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</si>
  <si>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</si>
  <si>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</si>
  <si>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</si>
  <si>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</si>
  <si>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</si>
  <si>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</si>
  <si>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</si>
  <si>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เฉลี่ย             บาท/ห้อง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</si>
  <si>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</si>
  <si>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</si>
  <si>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</si>
  <si>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</si>
  <si>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</si>
  <si>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</si>
  <si>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</si>
  <si>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</si>
  <si>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</si>
  <si>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</si>
  <si>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</si>
  <si>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</si>
  <si>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</si>
  <si>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</si>
  <si>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</si>
  <si>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HTTP Live Steaming (HLS) 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</si>
  <si>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</si>
  <si>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</si>
  <si>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</si>
  <si>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</si>
  <si>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</si>
  <si>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</si>
  <si>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</si>
  <si>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</si>
  <si>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</si>
  <si>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</si>
  <si>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</si>
  <si>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</si>
  <si>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</si>
  <si>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</si>
  <si>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</si>
  <si>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</si>
  <si>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............................................................</t>
    </r>
    <r>
      <rPr>
        <b/>
        <sz val="12"/>
        <rFont val="Arial"/>
        <family val="2"/>
      </rPr>
      <t>ผู้ขาย</t>
    </r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</si>
  <si>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</si>
  <si>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</si>
  <si>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</si>
  <si>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</si>
  <si>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</si>
  <si>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</si>
  <si>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</si>
  <si>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</si>
  <si>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</si>
  <si>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</si>
  <si>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</si>
  <si>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</si>
  <si>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Pro</t>
  </si>
  <si>
    <t>ใช้</t>
  </si>
  <si>
    <t>ไม่ได้ใช้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</si>
  <si>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</si>
  <si>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</si>
  <si>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</si>
  <si>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</si>
  <si>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</si>
  <si>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</si>
  <si>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</si>
  <si>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</si>
  <si>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</si>
  <si>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</si>
  <si>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</si>
  <si>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</si>
  <si>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</si>
  <si>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</si>
  <si>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</si>
  <si>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</si>
  <si>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</si>
  <si>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</si>
  <si>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</si>
  <si>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</si>
  <si>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</si>
  <si>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</si>
  <si>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</si>
  <si>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</si>
  <si>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</si>
  <si>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</si>
  <si>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</si>
  <si>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</si>
  <si>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</si>
  <si>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</si>
  <si>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</si>
  <si>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</si>
  <si>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</si>
  <si>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</si>
  <si>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</si>
  <si>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</si>
  <si>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</si>
  <si>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</si>
  <si>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</si>
  <si>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</si>
  <si>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</si>
  <si>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</si>
  <si>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</si>
  <si>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</si>
  <si>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</si>
  <si>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</si>
  <si>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</si>
  <si>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</si>
  <si>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</si>
  <si>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</si>
  <si>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</si>
  <si>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</si>
  <si>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</si>
  <si>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</si>
  <si>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</si>
  <si>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</si>
  <si>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</si>
  <si>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</si>
  <si>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</si>
  <si>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</si>
  <si>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</si>
  <si>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</si>
  <si>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</si>
  <si>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</si>
  <si>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</si>
  <si>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</si>
  <si>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</si>
  <si>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</si>
  <si>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</si>
  <si>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</si>
  <si>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</si>
  <si>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</si>
  <si>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</si>
  <si>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</si>
  <si>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</si>
  <si>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</si>
  <si>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</si>
  <si>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</si>
  <si>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</si>
  <si>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</si>
  <si>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</si>
  <si>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</si>
  <si>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</si>
  <si>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</si>
  <si>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</si>
  <si>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</si>
  <si>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</si>
  <si>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</si>
  <si>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</si>
  <si>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</si>
  <si>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</si>
  <si>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</si>
  <si>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</si>
  <si>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</si>
  <si>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</si>
  <si>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</si>
  <si>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</si>
  <si>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</si>
  <si>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</si>
  <si>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</si>
  <si>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</si>
  <si>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</si>
  <si>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</si>
  <si>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</si>
  <si>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</si>
  <si>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</si>
  <si>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</si>
  <si>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</si>
  <si>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</si>
  <si>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</si>
  <si>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</si>
  <si>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</si>
  <si>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</si>
  <si>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</si>
  <si>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</si>
  <si>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</si>
  <si>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</si>
  <si>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</si>
  <si>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</si>
  <si>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</si>
  <si>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</si>
  <si>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</si>
  <si>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</si>
  <si>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</si>
  <si>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</si>
  <si>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</si>
  <si>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</si>
  <si>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</si>
  <si>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</si>
  <si>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</si>
  <si>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</si>
  <si>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>บริษัท บริษัท โทมัสบูติค จํากัด</t>
  </si>
  <si>
    <t>เลขที่ 57  ถนนพญาไท แขวงถนนพญาไท เขตราชเทวี กรุงเทพมหานคร</t>
  </si>
  <si>
    <t>"0105562102209</t>
  </si>
  <si>
    <t>Hotel Thomas</t>
  </si>
  <si>
    <t>คุณนภัสสรณ์  ภิรมย์โชติกีรต</t>
  </si>
  <si>
    <t>คุณชโนตฆ์  ตั้งสิน</t>
  </si>
  <si>
    <t>ผู้มัอำนาจลงนาม</t>
  </si>
  <si>
    <t>เว้นว่าง</t>
  </si>
  <si>
    <t>เลขที่ 57  ถนนพญาไท แขวงถนนพญาไท เขตราชเทวี กรุงเทพมหานคร 10400</t>
  </si>
  <si>
    <t>065-238-7604</t>
  </si>
  <si>
    <t>คุณได</t>
  </si>
  <si>
    <t>ผจก.อาคาร</t>
  </si>
  <si>
    <t>1.โครงการนี้ให้บริการในระบบ HLS TO Andriod Box (Xiaomi) จำนวน 10 กล่อง</t>
  </si>
  <si>
    <t>2.ชำระค่าบริการรายปี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</si>
</sst>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0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3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3" fillId="2" borderId="3" xfId="0" applyNumberFormat="1" applyFont="1" applyFill="1" applyBorder="1" applyAlignment="1" applyProtection="1">
      <alignment horizontal="center"/>
      <protection locked="0"/>
    </xf>
    <xf numFmtId="168" fontId="33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5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 applyProtection="1"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10" fillId="5" borderId="34" xfId="0" applyFont="1" applyFill="1" applyBorder="1" applyAlignment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5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9" fontId="27" fillId="2" borderId="18" xfId="0" applyNumberFormat="1" applyFont="1" applyFill="1" applyBorder="1" applyAlignment="1" applyProtection="1">
      <alignment vertical="center"/>
      <protection locked="0"/>
    </xf>
    <xf numFmtId="169" fontId="27" fillId="2" borderId="18" xfId="0" applyNumberFormat="1" applyFont="1" applyFill="1" applyBorder="1" applyAlignment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Alignment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Alignment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3" fillId="2" borderId="18" xfId="0" applyNumberFormat="1" applyFont="1" applyFill="1" applyBorder="1" applyAlignment="1" applyProtection="1">
      <protection locked="0"/>
    </xf>
    <xf numFmtId="165" fontId="33" fillId="2" borderId="16" xfId="0" applyNumberFormat="1" applyFont="1" applyFill="1" applyBorder="1" applyAlignment="1" applyProtection="1">
      <alignment horizontal="center"/>
      <protection locked="0"/>
    </xf>
    <xf numFmtId="168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Alignment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0" fillId="19" borderId="24" xfId="0" applyFont="1" applyFill="1" applyBorder="1" applyAlignment="1" applyProtection="1">
      <alignment horizontal="center" vertical="center"/>
      <protection locked="0"/>
    </xf>
    <xf numFmtId="0" fontId="50" fillId="19" borderId="29" xfId="0" applyFont="1" applyFill="1" applyBorder="1" applyAlignment="1" applyProtection="1">
      <alignment horizontal="center" vertical="center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6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8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10" fillId="22" borderId="6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73" fillId="16" borderId="15" xfId="0" applyFont="1" applyFill="1" applyBorder="1" applyAlignment="1" applyProtection="1">
      <alignment horizontal="center" vertical="center" wrapText="1"/>
      <protection locked="0"/>
    </xf>
    <xf numFmtId="0" fontId="73" fillId="16" borderId="14" xfId="0" applyFont="1" applyFill="1" applyBorder="1" applyAlignment="1" applyProtection="1">
      <alignment horizontal="center" vertical="center" wrapText="1"/>
      <protection locked="0"/>
    </xf>
    <xf numFmtId="0" fontId="73" fillId="16" borderId="17" xfId="0" applyFont="1" applyFill="1" applyBorder="1" applyAlignment="1" applyProtection="1">
      <alignment horizontal="center" vertical="center" wrapText="1"/>
      <protection locked="0"/>
    </xf>
    <xf numFmtId="0" fontId="73" fillId="16" borderId="27" xfId="0" applyFont="1" applyFill="1" applyBorder="1" applyAlignment="1" applyProtection="1">
      <alignment horizontal="center" vertical="center" wrapText="1"/>
      <protection locked="0"/>
    </xf>
    <xf numFmtId="0" fontId="73" fillId="16" borderId="5" xfId="0" applyFont="1" applyFill="1" applyBorder="1" applyAlignment="1" applyProtection="1">
      <alignment horizontal="center" vertical="center" wrapText="1"/>
      <protection locked="0"/>
    </xf>
    <xf numFmtId="0" fontId="73" fillId="16" borderId="19" xfId="0" applyFont="1" applyFill="1" applyBorder="1" applyAlignment="1" applyProtection="1">
      <alignment horizontal="center" vertical="center" wrapText="1"/>
      <protection locked="0"/>
    </xf>
    <xf numFmtId="0" fontId="10" fillId="21" borderId="15" xfId="0" applyFont="1" applyFill="1" applyBorder="1" applyAlignment="1" applyProtection="1">
      <alignment horizontal="center" vertical="center" wrapText="1"/>
      <protection locked="0"/>
    </xf>
    <xf numFmtId="0" fontId="10" fillId="21" borderId="27" xfId="0" applyFont="1" applyFill="1" applyBorder="1" applyAlignment="1" applyProtection="1">
      <alignment horizontal="center" vertical="center" wrapText="1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10" fillId="18" borderId="6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2A3DEE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f.F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003"/>
  <sheetViews>
    <sheetView topLeftCell="AG1" zoomScale="70" zoomScaleNormal="70" workbookViewId="0">
      <selection activeCell="AS21" sqref="AS21"/>
    </sheetView>
  </sheetViews>
  <sheetFormatPr defaultColWidth="12.59765625" defaultRowHeight="15" customHeight="1"/>
  <cols>
    <col min="1" max="2" width="7.59765625" style="4" hidden="1" customWidth="1"/>
    <col min="3" max="3" width="14.796875" style="68" customWidth="1"/>
    <col min="4" max="4" width="9" style="68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26.89843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14.8984375" style="4" customWidth="1"/>
    <col min="18" max="18" width="22" style="4" customWidth="1"/>
    <col min="19" max="19" width="1.296875" style="4" customWidth="1"/>
    <col min="20" max="20" width="10.19921875" style="4" customWidth="1"/>
    <col min="21" max="21" width="7.59765625" style="4" hidden="1" customWidth="1"/>
    <col min="22" max="22" width="19.09765625" style="4" customWidth="1"/>
    <col min="23" max="23" width="2.09765625" style="4" hidden="1" customWidth="1"/>
    <col min="24" max="24" width="25.59765625" style="4" customWidth="1"/>
    <col min="25" max="25" width="7.59765625" style="4" hidden="1" customWidth="1"/>
    <col min="26" max="27" width="17.296875" style="4" customWidth="1"/>
    <col min="28" max="28" width="10.3984375" style="4" customWidth="1"/>
    <col min="29" max="30" width="15.296875" style="4" customWidth="1"/>
    <col min="31" max="31" width="22" style="4" customWidth="1"/>
    <col min="32" max="35" width="30.5" style="4" customWidth="1"/>
    <col min="36" max="36" width="15.796875" style="4" customWidth="1"/>
    <col min="37" max="37" width="25.5" style="4" customWidth="1"/>
    <col min="38" max="38" width="12.59765625" style="4"/>
    <col min="39" max="39" width="4.8984375" style="4" customWidth="1"/>
    <col min="40" max="40" width="26.19921875" style="4" customWidth="1"/>
    <col min="41" max="41" width="18.796875" style="4" customWidth="1"/>
    <col min="42" max="42" width="20.8984375" style="4" customWidth="1"/>
    <col min="43" max="43" width="12.59765625" style="4"/>
    <col min="44" max="44" width="6.296875" style="5" customWidth="1"/>
    <col min="45" max="45" width="12.59765625" style="5"/>
    <col min="46" max="16384" width="12.59765625" style="4"/>
  </cols>
  <sheetData>
    <row r="1" spans="3:45" ht="18.600000000000001" customHeight="1"/>
    <row r="2" spans="3:45" ht="20.399999999999999" customHeight="1"/>
    <row r="3" spans="3:45" s="149" customFormat="1" ht="34.799999999999997" customHeight="1">
      <c r="C3" s="146" t="s">
        <v>1</v>
      </c>
      <c r="D3" s="146" t="s">
        <v>105</v>
      </c>
      <c r="E3" s="147"/>
      <c r="F3" s="152" t="s">
        <v>339</v>
      </c>
      <c r="G3" s="151" t="s">
        <v>340</v>
      </c>
      <c r="H3" s="152" t="s">
        <v>11</v>
      </c>
      <c r="L3" s="152" t="s">
        <v>337</v>
      </c>
      <c r="M3" s="176" t="s">
        <v>20</v>
      </c>
      <c r="N3" s="150" t="s">
        <v>353</v>
      </c>
      <c r="O3" s="148"/>
      <c r="P3" s="151" t="s">
        <v>374</v>
      </c>
      <c r="Q3" s="151" t="s">
        <v>108</v>
      </c>
      <c r="R3" s="151" t="s">
        <v>262</v>
      </c>
      <c r="T3" s="151" t="s">
        <v>55</v>
      </c>
      <c r="V3" s="151" t="s">
        <v>1</v>
      </c>
      <c r="X3" s="151" t="s">
        <v>263</v>
      </c>
      <c r="Z3" s="152" t="s">
        <v>264</v>
      </c>
      <c r="AA3" s="171" t="s">
        <v>331</v>
      </c>
      <c r="AC3" s="153" t="s">
        <v>329</v>
      </c>
      <c r="AD3" s="153" t="s">
        <v>330</v>
      </c>
      <c r="AE3" s="151" t="s">
        <v>265</v>
      </c>
      <c r="AF3" s="353" t="s">
        <v>144</v>
      </c>
      <c r="AG3" s="354"/>
      <c r="AH3" s="353" t="s">
        <v>145</v>
      </c>
      <c r="AI3" s="353" t="s">
        <v>146</v>
      </c>
      <c r="AJ3" s="353" t="s">
        <v>396</v>
      </c>
      <c r="AK3" s="353" t="s">
        <v>397</v>
      </c>
      <c r="AL3"/>
      <c r="AN3" s="149" t="s">
        <v>187</v>
      </c>
      <c r="AO3" s="149" t="s">
        <v>188</v>
      </c>
      <c r="AP3" s="148" t="s">
        <v>95</v>
      </c>
      <c r="AQ3" s="149" t="s">
        <v>25</v>
      </c>
      <c r="AR3" s="148">
        <v>0</v>
      </c>
      <c r="AS3" s="406" t="s">
        <v>492</v>
      </c>
    </row>
    <row r="4" spans="3:45" ht="19.05" customHeight="1">
      <c r="C4" s="71" t="s">
        <v>39</v>
      </c>
      <c r="D4" s="69" t="s">
        <v>40</v>
      </c>
      <c r="E4" s="72" t="s">
        <v>112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335</v>
      </c>
      <c r="M4" s="177" t="s">
        <v>345</v>
      </c>
      <c r="N4" s="3" t="s">
        <v>355</v>
      </c>
      <c r="P4" s="397" t="s">
        <v>375</v>
      </c>
      <c r="Q4" s="3" t="s">
        <v>109</v>
      </c>
      <c r="R4" s="84" t="s">
        <v>347</v>
      </c>
      <c r="T4" s="395" t="s">
        <v>137</v>
      </c>
      <c r="V4" s="3" t="s">
        <v>307</v>
      </c>
      <c r="X4" s="3" t="s">
        <v>299</v>
      </c>
      <c r="Z4" s="3" t="s">
        <v>25</v>
      </c>
      <c r="AA4" s="172" t="s">
        <v>332</v>
      </c>
      <c r="AB4" s="4" t="s">
        <v>17</v>
      </c>
      <c r="AC4" s="1">
        <v>0</v>
      </c>
      <c r="AD4" s="1">
        <v>0</v>
      </c>
      <c r="AE4" s="3" t="s">
        <v>34</v>
      </c>
      <c r="AF4" s="355" t="s">
        <v>155</v>
      </c>
      <c r="AG4" s="375" t="s">
        <v>480</v>
      </c>
      <c r="AH4" s="357" t="s">
        <v>409</v>
      </c>
      <c r="AI4" s="364" t="s">
        <v>156</v>
      </c>
      <c r="AJ4" s="365" t="s">
        <v>410</v>
      </c>
      <c r="AK4" s="359" t="s">
        <v>411</v>
      </c>
      <c r="AL4" s="360" t="s">
        <v>477</v>
      </c>
      <c r="AN4" s="4" t="s">
        <v>186</v>
      </c>
      <c r="AO4" s="4" t="s">
        <v>217</v>
      </c>
      <c r="AP4" s="4" t="s">
        <v>189</v>
      </c>
      <c r="AQ4" s="4" t="s">
        <v>32</v>
      </c>
      <c r="AR4" s="5">
        <v>1</v>
      </c>
      <c r="AS4" s="1" t="s">
        <v>495</v>
      </c>
    </row>
    <row r="5" spans="3:45" ht="19.05" customHeight="1">
      <c r="C5" s="71" t="s">
        <v>66</v>
      </c>
      <c r="D5" s="69" t="s">
        <v>246</v>
      </c>
      <c r="E5" s="72" t="s">
        <v>112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336</v>
      </c>
      <c r="M5" s="3" t="s">
        <v>341</v>
      </c>
      <c r="N5" s="3" t="s">
        <v>356</v>
      </c>
      <c r="P5" s="397" t="s">
        <v>376</v>
      </c>
      <c r="Q5" s="3" t="s">
        <v>110</v>
      </c>
      <c r="R5" s="2" t="s">
        <v>31</v>
      </c>
      <c r="T5" s="396" t="s">
        <v>136</v>
      </c>
      <c r="V5" s="3" t="s">
        <v>306</v>
      </c>
      <c r="X5" s="3" t="s">
        <v>300</v>
      </c>
      <c r="Z5" s="3" t="s">
        <v>235</v>
      </c>
      <c r="AA5" s="172" t="s">
        <v>333</v>
      </c>
      <c r="AB5" s="4" t="s">
        <v>33</v>
      </c>
      <c r="AC5" s="1">
        <v>1</v>
      </c>
      <c r="AD5" s="1">
        <v>1</v>
      </c>
      <c r="AE5" s="3" t="s">
        <v>26</v>
      </c>
      <c r="AF5" s="355" t="s">
        <v>160</v>
      </c>
      <c r="AG5" s="375" t="s">
        <v>479</v>
      </c>
      <c r="AH5" s="357" t="s">
        <v>398</v>
      </c>
      <c r="AI5" s="358" t="s">
        <v>162</v>
      </c>
      <c r="AJ5" s="359" t="s">
        <v>399</v>
      </c>
      <c r="AK5" s="359" t="s">
        <v>161</v>
      </c>
      <c r="AL5" s="360" t="s">
        <v>150</v>
      </c>
      <c r="AQ5" s="4" t="s">
        <v>194</v>
      </c>
      <c r="AR5" s="5">
        <v>2</v>
      </c>
      <c r="AS5" s="1" t="s">
        <v>496</v>
      </c>
    </row>
    <row r="6" spans="3:45" ht="19.05" customHeight="1">
      <c r="C6" s="73" t="s">
        <v>93</v>
      </c>
      <c r="D6" s="69" t="s">
        <v>94</v>
      </c>
      <c r="E6" s="72" t="s">
        <v>113</v>
      </c>
      <c r="F6" s="72">
        <v>3</v>
      </c>
      <c r="G6" s="1">
        <v>2566</v>
      </c>
      <c r="H6" s="3" t="s">
        <v>37</v>
      </c>
      <c r="M6" s="3" t="s">
        <v>138</v>
      </c>
      <c r="N6" s="3" t="s">
        <v>357</v>
      </c>
      <c r="Q6" s="3" t="s">
        <v>111</v>
      </c>
      <c r="R6" s="3"/>
      <c r="V6" s="394" t="s">
        <v>308</v>
      </c>
      <c r="X6" s="3" t="s">
        <v>301</v>
      </c>
      <c r="Z6" s="3" t="s">
        <v>32</v>
      </c>
      <c r="AA6" s="172"/>
      <c r="AC6" s="1">
        <v>2</v>
      </c>
      <c r="AD6" s="1">
        <v>2</v>
      </c>
      <c r="AE6" s="3" t="s">
        <v>132</v>
      </c>
      <c r="AF6" s="356" t="s">
        <v>151</v>
      </c>
      <c r="AG6" s="375" t="s">
        <v>479</v>
      </c>
      <c r="AH6" s="357" t="s">
        <v>152</v>
      </c>
      <c r="AI6" s="362" t="s">
        <v>474</v>
      </c>
      <c r="AJ6" s="359" t="s">
        <v>475</v>
      </c>
      <c r="AK6" s="363" t="s">
        <v>152</v>
      </c>
      <c r="AL6" s="360" t="s">
        <v>150</v>
      </c>
      <c r="AQ6" s="4" t="s">
        <v>42</v>
      </c>
      <c r="AR6" s="5">
        <v>3</v>
      </c>
      <c r="AS6" s="1" t="s">
        <v>497</v>
      </c>
    </row>
    <row r="7" spans="3:45" ht="19.05" customHeight="1">
      <c r="C7" s="73" t="s">
        <v>72</v>
      </c>
      <c r="D7" s="69" t="s">
        <v>73</v>
      </c>
      <c r="E7" s="72" t="s">
        <v>113</v>
      </c>
      <c r="F7" s="72">
        <v>4</v>
      </c>
      <c r="G7" s="1">
        <v>2567</v>
      </c>
      <c r="H7" s="3" t="s">
        <v>41</v>
      </c>
      <c r="L7" s="5" t="s">
        <v>484</v>
      </c>
      <c r="M7" s="244" t="s">
        <v>344</v>
      </c>
      <c r="N7" s="3" t="s">
        <v>358</v>
      </c>
      <c r="V7" s="394" t="s">
        <v>309</v>
      </c>
      <c r="X7" s="3" t="s">
        <v>233</v>
      </c>
      <c r="Z7" s="3" t="s">
        <v>38</v>
      </c>
      <c r="AA7" s="172"/>
      <c r="AC7" s="1">
        <v>3</v>
      </c>
      <c r="AD7" s="1">
        <v>3</v>
      </c>
      <c r="AE7" s="3" t="s">
        <v>133</v>
      </c>
      <c r="AF7" s="356" t="s">
        <v>153</v>
      </c>
      <c r="AG7" s="356" t="s">
        <v>405</v>
      </c>
      <c r="AH7" s="361" t="s">
        <v>401</v>
      </c>
      <c r="AI7" s="362" t="s">
        <v>154</v>
      </c>
      <c r="AJ7" s="359" t="s">
        <v>402</v>
      </c>
      <c r="AK7" s="359" t="s">
        <v>403</v>
      </c>
      <c r="AL7" s="360" t="s">
        <v>150</v>
      </c>
      <c r="AQ7" s="4" t="s">
        <v>195</v>
      </c>
      <c r="AR7" s="5">
        <v>4</v>
      </c>
      <c r="AS7" s="1" t="s">
        <v>498</v>
      </c>
    </row>
    <row r="8" spans="3:45" ht="19.05" customHeight="1">
      <c r="C8" s="73" t="s">
        <v>56</v>
      </c>
      <c r="D8" s="69" t="s">
        <v>57</v>
      </c>
      <c r="E8" s="72" t="s">
        <v>113</v>
      </c>
      <c r="F8" s="72">
        <v>5</v>
      </c>
      <c r="G8" s="1">
        <v>2568</v>
      </c>
      <c r="H8" s="3" t="s">
        <v>46</v>
      </c>
      <c r="L8" s="5" t="s">
        <v>485</v>
      </c>
      <c r="M8" s="244" t="s">
        <v>342</v>
      </c>
      <c r="N8" s="3" t="s">
        <v>359</v>
      </c>
      <c r="O8" s="7"/>
      <c r="V8" s="394" t="s">
        <v>310</v>
      </c>
      <c r="X8" s="3"/>
      <c r="Z8" s="3" t="s">
        <v>194</v>
      </c>
      <c r="AA8" s="172"/>
      <c r="AC8" s="1">
        <v>4</v>
      </c>
      <c r="AD8" s="1">
        <v>4</v>
      </c>
      <c r="AE8" s="3" t="s">
        <v>48</v>
      </c>
      <c r="AF8" s="356" t="s">
        <v>404</v>
      </c>
      <c r="AG8" s="356" t="s">
        <v>405</v>
      </c>
      <c r="AH8" s="357" t="s">
        <v>406</v>
      </c>
      <c r="AI8" s="362" t="s">
        <v>407</v>
      </c>
      <c r="AJ8" s="359"/>
      <c r="AK8" s="363" t="s">
        <v>408</v>
      </c>
      <c r="AL8" s="360" t="s">
        <v>150</v>
      </c>
      <c r="AQ8" s="4" t="s">
        <v>196</v>
      </c>
      <c r="AR8" s="5">
        <v>5</v>
      </c>
      <c r="AS8" s="1" t="s">
        <v>499</v>
      </c>
    </row>
    <row r="9" spans="3:45" ht="19.05" customHeight="1">
      <c r="C9" s="73" t="s">
        <v>27</v>
      </c>
      <c r="D9" s="69" t="s">
        <v>28</v>
      </c>
      <c r="E9" s="72" t="s">
        <v>114</v>
      </c>
      <c r="F9" s="72">
        <v>6</v>
      </c>
      <c r="G9" s="1">
        <v>2569</v>
      </c>
      <c r="H9" s="3" t="s">
        <v>50</v>
      </c>
      <c r="L9" s="5" t="s">
        <v>486</v>
      </c>
      <c r="M9" s="3" t="s">
        <v>343</v>
      </c>
      <c r="N9" s="3" t="s">
        <v>360</v>
      </c>
      <c r="O9" s="7"/>
      <c r="V9" s="394" t="s">
        <v>311</v>
      </c>
      <c r="Z9" s="3" t="s">
        <v>42</v>
      </c>
      <c r="AA9" s="172"/>
      <c r="AC9" s="1">
        <v>5</v>
      </c>
      <c r="AD9" s="1">
        <v>5</v>
      </c>
      <c r="AE9" s="3" t="s">
        <v>43</v>
      </c>
      <c r="AF9" s="355" t="s">
        <v>467</v>
      </c>
      <c r="AG9" s="356" t="s">
        <v>400</v>
      </c>
      <c r="AH9" s="357" t="s">
        <v>267</v>
      </c>
      <c r="AI9" s="364" t="s">
        <v>468</v>
      </c>
      <c r="AJ9" s="365" t="s">
        <v>469</v>
      </c>
      <c r="AK9" s="359" t="s">
        <v>470</v>
      </c>
      <c r="AL9" s="360" t="s">
        <v>150</v>
      </c>
      <c r="AR9" s="5">
        <v>6</v>
      </c>
      <c r="AS9" s="1" t="s">
        <v>500</v>
      </c>
    </row>
    <row r="10" spans="3:45" ht="19.05" customHeight="1">
      <c r="C10" s="73" t="s">
        <v>88</v>
      </c>
      <c r="D10" s="69" t="s">
        <v>79</v>
      </c>
      <c r="E10" s="72" t="s">
        <v>114</v>
      </c>
      <c r="F10" s="72">
        <v>7</v>
      </c>
      <c r="G10" s="1">
        <v>2570</v>
      </c>
      <c r="H10" s="3" t="s">
        <v>53</v>
      </c>
      <c r="L10" s="5" t="s">
        <v>486</v>
      </c>
      <c r="M10" s="3" t="s">
        <v>141</v>
      </c>
      <c r="N10" s="172"/>
      <c r="O10" s="7"/>
      <c r="V10" s="394" t="s">
        <v>312</v>
      </c>
      <c r="Z10" s="3" t="s">
        <v>236</v>
      </c>
      <c r="AA10" s="172"/>
      <c r="AC10" s="1">
        <v>6</v>
      </c>
      <c r="AD10" s="1">
        <v>6</v>
      </c>
      <c r="AE10" s="3" t="s">
        <v>489</v>
      </c>
      <c r="AF10" s="376" t="s">
        <v>478</v>
      </c>
      <c r="AG10" s="356" t="s">
        <v>400</v>
      </c>
      <c r="AH10" s="357"/>
      <c r="AI10" s="364"/>
      <c r="AJ10" s="365"/>
      <c r="AK10" s="359"/>
      <c r="AL10" s="360" t="s">
        <v>150</v>
      </c>
      <c r="AR10" s="5">
        <v>7</v>
      </c>
      <c r="AS10" s="1" t="s">
        <v>501</v>
      </c>
    </row>
    <row r="11" spans="3:45" ht="19.05" customHeight="1">
      <c r="C11" s="73" t="s">
        <v>80</v>
      </c>
      <c r="D11" s="69" t="s">
        <v>81</v>
      </c>
      <c r="E11" s="72" t="s">
        <v>115</v>
      </c>
      <c r="F11" s="72">
        <v>8</v>
      </c>
      <c r="G11" s="1">
        <v>2571</v>
      </c>
      <c r="H11" s="3" t="s">
        <v>58</v>
      </c>
      <c r="L11" s="5" t="s">
        <v>486</v>
      </c>
      <c r="M11" s="3" t="s">
        <v>139</v>
      </c>
      <c r="N11" s="172"/>
      <c r="V11" s="394" t="s">
        <v>313</v>
      </c>
      <c r="Z11" s="3" t="s">
        <v>234</v>
      </c>
      <c r="AA11" s="172"/>
      <c r="AC11" s="1">
        <v>7</v>
      </c>
      <c r="AD11" s="1">
        <v>7</v>
      </c>
      <c r="AE11" s="3" t="s">
        <v>134</v>
      </c>
      <c r="AF11" s="355" t="s">
        <v>158</v>
      </c>
      <c r="AG11" s="366" t="s">
        <v>412</v>
      </c>
      <c r="AH11" s="357" t="s">
        <v>413</v>
      </c>
      <c r="AI11" s="364" t="s">
        <v>159</v>
      </c>
      <c r="AJ11" s="367" t="s">
        <v>414</v>
      </c>
      <c r="AK11" s="368" t="s">
        <v>415</v>
      </c>
      <c r="AL11" s="360" t="s">
        <v>157</v>
      </c>
      <c r="AR11" s="5">
        <v>8</v>
      </c>
      <c r="AS11" s="1" t="s">
        <v>502</v>
      </c>
    </row>
    <row r="12" spans="3:45" ht="19.05" customHeight="1">
      <c r="C12" s="73" t="s">
        <v>74</v>
      </c>
      <c r="D12" s="69" t="s">
        <v>75</v>
      </c>
      <c r="E12" s="72" t="s">
        <v>115</v>
      </c>
      <c r="F12" s="72">
        <v>9</v>
      </c>
      <c r="G12" s="1">
        <v>2572</v>
      </c>
      <c r="H12" s="3" t="s">
        <v>62</v>
      </c>
      <c r="L12" s="5"/>
      <c r="M12" s="3" t="s">
        <v>99</v>
      </c>
      <c r="N12" s="172"/>
      <c r="V12" s="394" t="s">
        <v>314</v>
      </c>
      <c r="Z12" s="3" t="s">
        <v>237</v>
      </c>
      <c r="AA12" s="172"/>
      <c r="AC12" s="3"/>
      <c r="AD12" s="1">
        <v>8</v>
      </c>
      <c r="AE12" s="3" t="s">
        <v>135</v>
      </c>
      <c r="AF12" s="369" t="s">
        <v>163</v>
      </c>
      <c r="AG12" s="356" t="s">
        <v>412</v>
      </c>
      <c r="AH12" s="357" t="s">
        <v>164</v>
      </c>
      <c r="AI12" s="370" t="s">
        <v>165</v>
      </c>
      <c r="AJ12" s="359" t="s">
        <v>416</v>
      </c>
      <c r="AK12" s="359" t="s">
        <v>417</v>
      </c>
      <c r="AL12" s="360" t="s">
        <v>157</v>
      </c>
      <c r="AR12" s="5">
        <v>9</v>
      </c>
      <c r="AS12" s="1" t="s">
        <v>503</v>
      </c>
    </row>
    <row r="13" spans="3:45" ht="19.05" customHeight="1">
      <c r="C13" s="73" t="s">
        <v>63</v>
      </c>
      <c r="D13" s="69" t="s">
        <v>64</v>
      </c>
      <c r="E13" s="72" t="s">
        <v>115</v>
      </c>
      <c r="F13" s="72">
        <v>10</v>
      </c>
      <c r="G13" s="1">
        <v>2573</v>
      </c>
      <c r="H13" s="3" t="s">
        <v>65</v>
      </c>
      <c r="M13" s="3" t="s">
        <v>140</v>
      </c>
      <c r="N13" s="172"/>
      <c r="V13" s="394" t="s">
        <v>315</v>
      </c>
      <c r="Z13" s="3" t="s">
        <v>195</v>
      </c>
      <c r="AA13" s="172"/>
      <c r="AC13" s="3"/>
      <c r="AD13" s="1">
        <v>9</v>
      </c>
      <c r="AE13" s="3" t="s">
        <v>55</v>
      </c>
      <c r="AF13" s="356" t="s">
        <v>418</v>
      </c>
      <c r="AG13" s="356" t="s">
        <v>400</v>
      </c>
      <c r="AH13" s="357" t="s">
        <v>419</v>
      </c>
      <c r="AI13" s="364" t="s">
        <v>166</v>
      </c>
      <c r="AJ13" s="359" t="s">
        <v>420</v>
      </c>
      <c r="AK13" s="359" t="s">
        <v>421</v>
      </c>
      <c r="AL13" s="360" t="s">
        <v>157</v>
      </c>
      <c r="AR13" s="5">
        <v>10</v>
      </c>
      <c r="AS13" s="1" t="s">
        <v>504</v>
      </c>
    </row>
    <row r="14" spans="3:45" ht="19.05" customHeight="1">
      <c r="C14" s="73" t="s">
        <v>91</v>
      </c>
      <c r="D14" s="69" t="s">
        <v>92</v>
      </c>
      <c r="E14" s="72" t="s">
        <v>115</v>
      </c>
      <c r="F14" s="72">
        <v>11</v>
      </c>
      <c r="G14" s="1">
        <v>2574</v>
      </c>
      <c r="H14" s="3" t="s">
        <v>67</v>
      </c>
      <c r="M14" s="3"/>
      <c r="N14" s="172"/>
      <c r="V14" s="394" t="s">
        <v>316</v>
      </c>
      <c r="X14" s="4" t="s">
        <v>95</v>
      </c>
      <c r="Z14" s="3" t="s">
        <v>238</v>
      </c>
      <c r="AA14" s="172"/>
      <c r="AC14" s="3"/>
      <c r="AD14" s="1">
        <v>10</v>
      </c>
      <c r="AE14" s="3" t="s">
        <v>59</v>
      </c>
      <c r="AF14" s="356" t="s">
        <v>422</v>
      </c>
      <c r="AG14" s="356" t="s">
        <v>400</v>
      </c>
      <c r="AH14" s="357" t="s">
        <v>423</v>
      </c>
      <c r="AI14" s="364" t="s">
        <v>424</v>
      </c>
      <c r="AJ14" s="365"/>
      <c r="AK14" s="363" t="s">
        <v>425</v>
      </c>
      <c r="AL14" s="360" t="s">
        <v>157</v>
      </c>
      <c r="AR14" s="5">
        <v>11</v>
      </c>
      <c r="AS14" s="1" t="s">
        <v>505</v>
      </c>
    </row>
    <row r="15" spans="3:45" ht="19.05" customHeight="1">
      <c r="C15" s="73" t="s">
        <v>49</v>
      </c>
      <c r="D15" s="69" t="s">
        <v>116</v>
      </c>
      <c r="E15" s="72" t="s">
        <v>115</v>
      </c>
      <c r="F15" s="72">
        <v>12</v>
      </c>
      <c r="G15" s="1">
        <v>2575</v>
      </c>
      <c r="H15" s="3" t="s">
        <v>69</v>
      </c>
      <c r="V15" s="394" t="s">
        <v>317</v>
      </c>
      <c r="Z15" s="3" t="s">
        <v>47</v>
      </c>
      <c r="AA15" s="172"/>
      <c r="AC15" s="3"/>
      <c r="AD15" s="1">
        <v>11</v>
      </c>
      <c r="AE15" s="3"/>
      <c r="AF15" s="356" t="s">
        <v>426</v>
      </c>
      <c r="AG15" s="356" t="s">
        <v>400</v>
      </c>
      <c r="AH15" s="357" t="s">
        <v>427</v>
      </c>
      <c r="AI15" s="364" t="s">
        <v>428</v>
      </c>
      <c r="AJ15" s="359" t="s">
        <v>429</v>
      </c>
      <c r="AK15" s="363" t="s">
        <v>430</v>
      </c>
      <c r="AL15" s="360" t="s">
        <v>157</v>
      </c>
      <c r="AR15" s="5">
        <v>12</v>
      </c>
      <c r="AS15" s="1" t="s">
        <v>506</v>
      </c>
    </row>
    <row r="16" spans="3:45" ht="19.05" customHeight="1">
      <c r="C16" s="73" t="s">
        <v>89</v>
      </c>
      <c r="D16" s="69" t="s">
        <v>90</v>
      </c>
      <c r="E16" s="72" t="s">
        <v>117</v>
      </c>
      <c r="F16" s="72">
        <v>13</v>
      </c>
      <c r="G16" s="1">
        <v>2576</v>
      </c>
      <c r="V16" s="394" t="s">
        <v>318</v>
      </c>
      <c r="Z16" s="3" t="s">
        <v>51</v>
      </c>
      <c r="AA16" s="172"/>
      <c r="AD16" s="1">
        <v>12</v>
      </c>
      <c r="AF16" s="369" t="s">
        <v>431</v>
      </c>
      <c r="AG16" s="356" t="s">
        <v>400</v>
      </c>
      <c r="AH16" s="357" t="s">
        <v>432</v>
      </c>
      <c r="AI16" s="364" t="s">
        <v>433</v>
      </c>
      <c r="AJ16" s="359"/>
      <c r="AK16" s="363" t="s">
        <v>434</v>
      </c>
      <c r="AL16" s="360" t="s">
        <v>157</v>
      </c>
    </row>
    <row r="17" spans="3:38" ht="19.05" customHeight="1">
      <c r="C17" s="73" t="s">
        <v>60</v>
      </c>
      <c r="D17" s="69" t="s">
        <v>61</v>
      </c>
      <c r="E17" s="72" t="s">
        <v>117</v>
      </c>
      <c r="F17" s="72">
        <v>14</v>
      </c>
      <c r="G17" s="1">
        <v>2577</v>
      </c>
      <c r="R17" s="4" t="s">
        <v>95</v>
      </c>
      <c r="V17" s="394" t="s">
        <v>319</v>
      </c>
      <c r="Z17" s="3" t="s">
        <v>54</v>
      </c>
      <c r="AA17" s="172"/>
      <c r="AF17" s="356" t="s">
        <v>167</v>
      </c>
      <c r="AG17" s="366" t="s">
        <v>435</v>
      </c>
      <c r="AH17" s="357" t="s">
        <v>436</v>
      </c>
      <c r="AI17" s="364" t="s">
        <v>169</v>
      </c>
      <c r="AJ17" s="359" t="s">
        <v>437</v>
      </c>
      <c r="AK17" s="359" t="s">
        <v>168</v>
      </c>
      <c r="AL17" s="360" t="s">
        <v>438</v>
      </c>
    </row>
    <row r="18" spans="3:38" ht="19.05" customHeight="1">
      <c r="C18" s="73" t="s">
        <v>86</v>
      </c>
      <c r="D18" s="69" t="s">
        <v>87</v>
      </c>
      <c r="E18" s="72" t="s">
        <v>117</v>
      </c>
      <c r="F18" s="72">
        <v>15</v>
      </c>
      <c r="G18" s="1">
        <v>2578</v>
      </c>
      <c r="V18" s="394" t="s">
        <v>320</v>
      </c>
      <c r="Z18" s="3" t="s">
        <v>297</v>
      </c>
      <c r="AA18" s="172"/>
      <c r="AF18" s="371" t="s">
        <v>171</v>
      </c>
      <c r="AG18" s="366" t="s">
        <v>439</v>
      </c>
      <c r="AH18" s="357" t="s">
        <v>440</v>
      </c>
      <c r="AI18" s="364" t="s">
        <v>172</v>
      </c>
      <c r="AJ18" s="359" t="s">
        <v>441</v>
      </c>
      <c r="AK18" s="359" t="s">
        <v>199</v>
      </c>
      <c r="AL18" s="360" t="s">
        <v>438</v>
      </c>
    </row>
    <row r="19" spans="3:38" ht="19.05" customHeight="1">
      <c r="C19" s="73" t="s">
        <v>84</v>
      </c>
      <c r="D19" s="69" t="s">
        <v>85</v>
      </c>
      <c r="E19" s="72" t="s">
        <v>118</v>
      </c>
      <c r="F19" s="72">
        <v>16</v>
      </c>
      <c r="G19" s="1">
        <v>2579</v>
      </c>
      <c r="V19" s="394" t="s">
        <v>321</v>
      </c>
      <c r="Z19" s="3" t="s">
        <v>298</v>
      </c>
      <c r="AA19" s="172"/>
      <c r="AF19" s="356" t="s">
        <v>442</v>
      </c>
      <c r="AG19" s="366" t="s">
        <v>439</v>
      </c>
      <c r="AH19" s="357" t="s">
        <v>443</v>
      </c>
      <c r="AI19" s="364" t="s">
        <v>444</v>
      </c>
      <c r="AJ19" s="367" t="s">
        <v>445</v>
      </c>
      <c r="AK19" s="359" t="s">
        <v>446</v>
      </c>
      <c r="AL19" s="360" t="s">
        <v>438</v>
      </c>
    </row>
    <row r="20" spans="3:38" ht="19.05" customHeight="1">
      <c r="C20" s="73" t="s">
        <v>97</v>
      </c>
      <c r="D20" s="69" t="s">
        <v>119</v>
      </c>
      <c r="E20" s="72" t="s">
        <v>118</v>
      </c>
      <c r="F20" s="72">
        <v>17</v>
      </c>
      <c r="G20" s="1">
        <v>2580</v>
      </c>
      <c r="V20" s="394" t="s">
        <v>322</v>
      </c>
      <c r="AF20" s="356" t="s">
        <v>173</v>
      </c>
      <c r="AG20" s="356" t="s">
        <v>447</v>
      </c>
      <c r="AH20" s="357" t="s">
        <v>448</v>
      </c>
      <c r="AI20" s="370" t="s">
        <v>175</v>
      </c>
      <c r="AJ20" s="365" t="s">
        <v>449</v>
      </c>
      <c r="AK20" s="359" t="s">
        <v>174</v>
      </c>
      <c r="AL20" s="360" t="s">
        <v>438</v>
      </c>
    </row>
    <row r="21" spans="3:38" ht="19.05" customHeight="1">
      <c r="C21" s="74" t="s">
        <v>98</v>
      </c>
      <c r="D21" s="69" t="s">
        <v>120</v>
      </c>
      <c r="E21" s="72" t="s">
        <v>118</v>
      </c>
      <c r="F21" s="72">
        <v>18</v>
      </c>
      <c r="V21" s="394" t="s">
        <v>323</v>
      </c>
      <c r="AF21" s="356" t="s">
        <v>183</v>
      </c>
      <c r="AG21" s="356" t="s">
        <v>450</v>
      </c>
      <c r="AH21" s="357" t="s">
        <v>184</v>
      </c>
      <c r="AI21" s="370" t="s">
        <v>185</v>
      </c>
      <c r="AJ21" s="365" t="s">
        <v>451</v>
      </c>
      <c r="AK21" s="359" t="s">
        <v>452</v>
      </c>
      <c r="AL21" s="360" t="s">
        <v>177</v>
      </c>
    </row>
    <row r="22" spans="3:38" ht="19.05" customHeight="1">
      <c r="C22" s="74" t="s">
        <v>78</v>
      </c>
      <c r="D22" s="69" t="s">
        <v>96</v>
      </c>
      <c r="E22" s="72" t="s">
        <v>121</v>
      </c>
      <c r="F22" s="72">
        <v>19</v>
      </c>
      <c r="V22" s="394" t="s">
        <v>324</v>
      </c>
      <c r="AF22" s="356" t="s">
        <v>180</v>
      </c>
      <c r="AG22" s="356" t="s">
        <v>450</v>
      </c>
      <c r="AH22" s="357" t="s">
        <v>181</v>
      </c>
      <c r="AI22" s="370" t="s">
        <v>182</v>
      </c>
      <c r="AJ22" s="359" t="s">
        <v>453</v>
      </c>
      <c r="AK22" s="359" t="s">
        <v>454</v>
      </c>
      <c r="AL22" s="360" t="s">
        <v>177</v>
      </c>
    </row>
    <row r="23" spans="3:38" ht="19.05" customHeight="1">
      <c r="C23" s="74" t="s">
        <v>122</v>
      </c>
      <c r="D23" s="69" t="s">
        <v>123</v>
      </c>
      <c r="E23" s="72" t="s">
        <v>121</v>
      </c>
      <c r="F23" s="72">
        <v>20</v>
      </c>
      <c r="V23" s="394" t="s">
        <v>325</v>
      </c>
      <c r="AF23" s="356" t="s">
        <v>455</v>
      </c>
      <c r="AG23" s="356" t="s">
        <v>456</v>
      </c>
      <c r="AH23" s="357" t="s">
        <v>457</v>
      </c>
      <c r="AI23" s="372" t="s">
        <v>176</v>
      </c>
      <c r="AJ23" s="359" t="s">
        <v>458</v>
      </c>
      <c r="AK23" s="359" t="s">
        <v>459</v>
      </c>
      <c r="AL23" s="360" t="s">
        <v>177</v>
      </c>
    </row>
    <row r="24" spans="3:38" ht="19.05" customHeight="1">
      <c r="C24" s="73" t="s">
        <v>124</v>
      </c>
      <c r="D24" s="69" t="s">
        <v>68</v>
      </c>
      <c r="E24" s="72" t="s">
        <v>125</v>
      </c>
      <c r="F24" s="72">
        <v>21</v>
      </c>
      <c r="V24" s="394" t="s">
        <v>326</v>
      </c>
      <c r="AF24" s="355" t="s">
        <v>460</v>
      </c>
      <c r="AG24" s="356" t="s">
        <v>400</v>
      </c>
      <c r="AH24" s="357" t="s">
        <v>178</v>
      </c>
      <c r="AI24" s="370" t="s">
        <v>179</v>
      </c>
      <c r="AJ24" s="359" t="s">
        <v>461</v>
      </c>
      <c r="AK24" s="359" t="s">
        <v>462</v>
      </c>
      <c r="AL24" s="360" t="s">
        <v>177</v>
      </c>
    </row>
    <row r="25" spans="3:38" ht="19.05" customHeight="1">
      <c r="C25" s="74" t="s">
        <v>35</v>
      </c>
      <c r="D25" s="69" t="s">
        <v>36</v>
      </c>
      <c r="E25" s="72" t="s">
        <v>125</v>
      </c>
      <c r="F25" s="72">
        <v>22</v>
      </c>
      <c r="V25" s="394" t="s">
        <v>327</v>
      </c>
      <c r="AF25" s="356" t="s">
        <v>266</v>
      </c>
      <c r="AG25" s="356" t="s">
        <v>463</v>
      </c>
      <c r="AH25" s="360" t="s">
        <v>464</v>
      </c>
      <c r="AI25" s="370" t="s">
        <v>268</v>
      </c>
      <c r="AJ25" s="373" t="s">
        <v>465</v>
      </c>
      <c r="AK25" s="374" t="s">
        <v>466</v>
      </c>
      <c r="AL25" s="360" t="s">
        <v>177</v>
      </c>
    </row>
    <row r="26" spans="3:38" ht="19.05" customHeight="1">
      <c r="C26" s="74" t="s">
        <v>126</v>
      </c>
      <c r="D26" s="69" t="s">
        <v>127</v>
      </c>
      <c r="E26" s="72" t="s">
        <v>125</v>
      </c>
      <c r="F26" s="72">
        <v>23</v>
      </c>
      <c r="AF26" s="356" t="s">
        <v>147</v>
      </c>
      <c r="AG26" s="356" t="s">
        <v>471</v>
      </c>
      <c r="AH26" s="361" t="s">
        <v>148</v>
      </c>
      <c r="AI26" s="370" t="s">
        <v>149</v>
      </c>
      <c r="AJ26" s="359" t="s">
        <v>472</v>
      </c>
      <c r="AK26" s="359" t="s">
        <v>148</v>
      </c>
      <c r="AL26" s="360" t="s">
        <v>473</v>
      </c>
    </row>
    <row r="27" spans="3:38" ht="19.05" customHeight="1">
      <c r="C27" s="73" t="s">
        <v>52</v>
      </c>
      <c r="D27" s="69" t="s">
        <v>128</v>
      </c>
      <c r="E27" s="72" t="s">
        <v>125</v>
      </c>
      <c r="F27" s="72">
        <v>24</v>
      </c>
      <c r="AF27" s="356" t="s">
        <v>200</v>
      </c>
      <c r="AG27" s="356" t="s">
        <v>471</v>
      </c>
      <c r="AH27" s="361" t="s">
        <v>201</v>
      </c>
      <c r="AI27" s="358" t="s">
        <v>476</v>
      </c>
      <c r="AJ27" s="359"/>
      <c r="AK27" s="359"/>
      <c r="AL27" s="360" t="s">
        <v>473</v>
      </c>
    </row>
    <row r="28" spans="3:38" ht="19.05" customHeight="1">
      <c r="C28" s="73" t="s">
        <v>82</v>
      </c>
      <c r="D28" s="69" t="s">
        <v>83</v>
      </c>
      <c r="E28" s="72" t="s">
        <v>129</v>
      </c>
      <c r="F28" s="72">
        <v>25</v>
      </c>
      <c r="AF28" s="2" t="s">
        <v>1</v>
      </c>
      <c r="AG28" s="2"/>
      <c r="AH28" s="2"/>
      <c r="AI28" s="2"/>
      <c r="AJ28" s="1"/>
      <c r="AL28" s="8"/>
    </row>
    <row r="29" spans="3:38" ht="19.05" customHeight="1">
      <c r="C29" s="73" t="s">
        <v>76</v>
      </c>
      <c r="D29" s="69" t="s">
        <v>77</v>
      </c>
      <c r="E29" s="72" t="s">
        <v>129</v>
      </c>
      <c r="F29" s="72">
        <v>26</v>
      </c>
      <c r="AF29" s="3"/>
      <c r="AG29" s="3"/>
      <c r="AH29" s="3"/>
      <c r="AI29" s="3"/>
      <c r="AJ29" s="3"/>
      <c r="AK29" s="3"/>
      <c r="AL29" s="3"/>
    </row>
    <row r="30" spans="3:38" ht="19.05" customHeight="1">
      <c r="C30" s="73" t="s">
        <v>70</v>
      </c>
      <c r="D30" s="69" t="s">
        <v>71</v>
      </c>
      <c r="E30" s="72" t="s">
        <v>129</v>
      </c>
      <c r="F30" s="72">
        <v>27</v>
      </c>
      <c r="AF30" s="3"/>
      <c r="AG30" s="3"/>
      <c r="AH30" s="3"/>
      <c r="AI30" s="3"/>
      <c r="AJ30" s="3"/>
      <c r="AK30" s="3"/>
      <c r="AL30" s="3"/>
    </row>
    <row r="31" spans="3:38" ht="18.600000000000001" customHeight="1">
      <c r="C31" s="73" t="s">
        <v>44</v>
      </c>
      <c r="D31" s="69" t="s">
        <v>45</v>
      </c>
      <c r="E31" s="72" t="s">
        <v>129</v>
      </c>
      <c r="F31" s="72">
        <v>28</v>
      </c>
      <c r="AF31" s="3"/>
      <c r="AG31" s="172"/>
      <c r="AH31" s="172"/>
      <c r="AI31" s="172"/>
    </row>
    <row r="32" spans="3:38" ht="19.05" customHeight="1">
      <c r="C32" s="75" t="s">
        <v>22</v>
      </c>
      <c r="D32" s="76" t="s">
        <v>23</v>
      </c>
      <c r="E32" s="77" t="s">
        <v>249</v>
      </c>
      <c r="F32" s="72">
        <v>29</v>
      </c>
    </row>
    <row r="33" spans="3:7" ht="19.05" customHeight="1">
      <c r="C33" s="75" t="s">
        <v>104</v>
      </c>
      <c r="D33" s="76" t="s">
        <v>106</v>
      </c>
      <c r="E33" s="77" t="s">
        <v>249</v>
      </c>
      <c r="F33" s="72">
        <v>30</v>
      </c>
    </row>
    <row r="34" spans="3:7" ht="19.05" customHeight="1">
      <c r="C34" s="75" t="s">
        <v>251</v>
      </c>
      <c r="D34" s="76" t="s">
        <v>252</v>
      </c>
      <c r="E34" s="77" t="s">
        <v>249</v>
      </c>
      <c r="F34" s="72">
        <v>31</v>
      </c>
    </row>
    <row r="35" spans="3:7" ht="19.05" customHeight="1">
      <c r="C35" s="78" t="s">
        <v>239</v>
      </c>
      <c r="D35" s="79" t="s">
        <v>240</v>
      </c>
      <c r="E35" s="80" t="s">
        <v>250</v>
      </c>
      <c r="F35" s="178"/>
      <c r="G35" s="179"/>
    </row>
    <row r="36" spans="3:7" ht="19.05" customHeight="1">
      <c r="C36" s="78" t="s">
        <v>253</v>
      </c>
      <c r="D36" s="79" t="s">
        <v>254</v>
      </c>
      <c r="E36" s="80" t="s">
        <v>250</v>
      </c>
      <c r="F36" s="178"/>
      <c r="G36" s="179"/>
    </row>
    <row r="37" spans="3:7" ht="19.05" customHeight="1">
      <c r="C37" s="78" t="s">
        <v>255</v>
      </c>
      <c r="D37" s="79" t="s">
        <v>257</v>
      </c>
      <c r="E37" s="80" t="s">
        <v>250</v>
      </c>
      <c r="F37" s="178"/>
      <c r="G37" s="179"/>
    </row>
    <row r="38" spans="3:7" ht="19.05" customHeight="1">
      <c r="C38" s="78" t="s">
        <v>256</v>
      </c>
      <c r="D38" s="79" t="s">
        <v>258</v>
      </c>
      <c r="E38" s="80" t="s">
        <v>250</v>
      </c>
      <c r="F38" s="178"/>
      <c r="G38" s="179"/>
    </row>
    <row r="39" spans="3:7" ht="19.05" customHeight="1">
      <c r="C39" s="81" t="s">
        <v>260</v>
      </c>
      <c r="D39" s="82" t="s">
        <v>261</v>
      </c>
      <c r="E39" s="83" t="s">
        <v>259</v>
      </c>
      <c r="F39" s="178"/>
      <c r="G39" s="179"/>
    </row>
    <row r="40" spans="3:7" ht="19.05" customHeight="1">
      <c r="C40" s="81" t="s">
        <v>247</v>
      </c>
      <c r="D40" s="82" t="s">
        <v>248</v>
      </c>
      <c r="E40" s="83" t="s">
        <v>259</v>
      </c>
      <c r="F40" s="178"/>
      <c r="G40" s="179"/>
    </row>
    <row r="41" spans="3:7" ht="19.05" customHeight="1">
      <c r="C41" s="70" t="s">
        <v>100</v>
      </c>
      <c r="D41" s="69" t="s">
        <v>170</v>
      </c>
      <c r="E41" s="1" t="s">
        <v>130</v>
      </c>
      <c r="F41" s="165"/>
    </row>
    <row r="42" spans="3:7" ht="19.05" customHeight="1">
      <c r="C42" s="180" t="s">
        <v>101</v>
      </c>
      <c r="D42" s="181" t="s">
        <v>107</v>
      </c>
      <c r="E42" s="182" t="s">
        <v>130</v>
      </c>
      <c r="F42" s="165"/>
    </row>
    <row r="43" spans="3:7" ht="19.05" customHeight="1">
      <c r="C43" s="70" t="s">
        <v>102</v>
      </c>
      <c r="D43" s="69" t="s">
        <v>81</v>
      </c>
      <c r="E43" s="1" t="s">
        <v>130</v>
      </c>
      <c r="F43" s="165"/>
    </row>
    <row r="44" spans="3:7" ht="14.25" customHeight="1">
      <c r="C44" s="70" t="s">
        <v>103</v>
      </c>
      <c r="D44" s="69" t="s">
        <v>23</v>
      </c>
      <c r="E44" s="1" t="s">
        <v>130</v>
      </c>
      <c r="F44" s="165"/>
    </row>
    <row r="45" spans="3:7" ht="14.25" customHeight="1">
      <c r="C45" s="70" t="s">
        <v>380</v>
      </c>
      <c r="D45" s="69"/>
      <c r="E45" s="1"/>
      <c r="F45" s="165"/>
    </row>
    <row r="46" spans="3:7" ht="14.25" customHeight="1">
      <c r="C46" s="70"/>
      <c r="D46" s="69"/>
      <c r="E46" s="1"/>
      <c r="F46" s="165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ref="C4:D26">
      <sortCondition ref="C3:C17"/>
    </sortState>
  </autoFilter>
  <phoneticPr fontId="39" type="noConversion"/>
  <hyperlinks>
    <hyperlink ref="AJ11" r:id="rId1" xr:uid="{55237D6E-A5B4-41CB-97D8-94A686B94D86}"/>
    <hyperlink ref="AJ19" r:id="rId2" xr:uid="{050CE805-3659-4C4E-BD11-FE4D5A19B0A6}"/>
    <hyperlink ref="AI22" r:id="rId3" display="ouma_p@cabletv.co.th" xr:uid="{FE7A4D24-5EB8-496C-BCD7-BFF0A165CBC4}"/>
    <hyperlink ref="AI19" r:id="rId4" display="sasinath.j@cabletv.co.th" xr:uid="{F16D3441-EB0C-4B11-8D56-981C297B3849}"/>
    <hyperlink ref="AI18" r:id="rId5" display="Naronksuak_L@cabletv.co.th" xr:uid="{C8302E00-E029-4D67-8959-0C490AFB5CF8}"/>
    <hyperlink ref="AI17" r:id="rId6" display="Rungarun_i@cabletv.co.th" xr:uid="{64D84A8D-29E8-4775-8251-113C7DD5FA7E}"/>
    <hyperlink ref="AI11" r:id="rId7" display="Narain_p@cabletv.co.th" xr:uid="{73A34E0F-D7EA-4EF6-BB99-0366F1693F60}"/>
    <hyperlink ref="AI13" r:id="rId8" display="nimit_j@cabletv.co.th" xr:uid="{6AEA2E5F-D598-4C09-9A5A-1CF9D7C61A25}"/>
    <hyperlink ref="AJ4" r:id="rId9" xr:uid="{1A1E72D7-323B-45FC-9994-70CF82BDD4BA}"/>
    <hyperlink ref="AI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zoomScale="70" zoomScaleNormal="70" zoomScaleSheetLayoutView="100" workbookViewId="0">
      <selection activeCell="C76" sqref="C76:J76"/>
    </sheetView>
  </sheetViews>
  <sheetFormatPr defaultColWidth="0" defaultRowHeight="15" customHeight="1"/>
  <cols>
    <col min="1" max="1" width="34.19921875" style="11" customWidth="1"/>
    <col min="2" max="2" width="4.09765625" style="11" customWidth="1"/>
    <col min="3" max="3" width="14.5" style="54" customWidth="1"/>
    <col min="4" max="4" width="15.3984375" style="54" customWidth="1"/>
    <col min="5" max="5" width="11.5" style="54" customWidth="1"/>
    <col min="6" max="6" width="15.09765625" style="54" customWidth="1"/>
    <col min="7" max="7" width="11" style="54" customWidth="1"/>
    <col min="8" max="8" width="14.19921875" style="54" customWidth="1"/>
    <col min="9" max="9" width="12.5" style="54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3"/>
      <c r="B2" s="184"/>
      <c r="C2" s="420" t="s">
        <v>0</v>
      </c>
      <c r="D2" s="420"/>
      <c r="E2" s="420"/>
      <c r="F2" s="420"/>
      <c r="G2" s="420"/>
      <c r="H2" s="420"/>
      <c r="I2" s="420"/>
      <c r="J2" s="421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5"/>
      <c r="B3" s="186"/>
      <c r="C3" s="507" t="s">
        <v>296</v>
      </c>
      <c r="D3" s="507"/>
      <c r="E3" s="51"/>
      <c r="F3" s="51"/>
      <c r="G3" s="51"/>
      <c r="H3" s="52" t="s">
        <v>198</v>
      </c>
      <c r="I3" s="523">
        <f ca="1">TODAY()</f>
        <v>45587</v>
      </c>
      <c r="J3" s="524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7" t="s">
        <v>243</v>
      </c>
      <c r="B4" s="186"/>
      <c r="C4" s="404" t="s">
        <v>293</v>
      </c>
      <c r="D4" s="173" t="s">
        <v>242</v>
      </c>
      <c r="E4" s="50"/>
      <c r="F4" s="51"/>
      <c r="G4" s="51"/>
      <c r="H4" s="52"/>
      <c r="I4" s="53"/>
      <c r="J4" s="190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8" t="s">
        <v>191</v>
      </c>
      <c r="B5" s="189"/>
      <c r="C5" s="398" t="s">
        <v>72</v>
      </c>
      <c r="D5" s="203" t="str">
        <f>VLOOKUP(C5,'Ref.1'!C4:E46,2,0)</f>
        <v>RN</v>
      </c>
      <c r="E5" s="66" t="s">
        <v>192</v>
      </c>
      <c r="F5" s="203" t="e">
        <f>VLOOKUP(C5,[1]Ref!C:E,3,0)</f>
        <v>#N/A</v>
      </c>
      <c r="G5" s="138"/>
      <c r="H5" s="191" t="s">
        <v>493</v>
      </c>
      <c r="I5" s="110" t="s">
        <v>137</v>
      </c>
      <c r="J5" s="38" t="str">
        <f>VLOOKUP(C5,'Ref.1'!C4:E45,2,0)</f>
        <v>RN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01" customFormat="1" ht="22.2" customHeight="1">
      <c r="A6" s="399"/>
      <c r="B6" s="189"/>
      <c r="C6" s="403"/>
      <c r="D6" s="400"/>
      <c r="E6" s="400"/>
      <c r="F6" s="400"/>
      <c r="G6" s="400"/>
      <c r="H6" s="400"/>
      <c r="I6" s="433" t="s">
        <v>299</v>
      </c>
      <c r="J6" s="432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401" customFormat="1" ht="22.2" customHeight="1">
      <c r="A7" s="399"/>
      <c r="B7" s="189"/>
      <c r="C7" s="403"/>
      <c r="D7" s="400"/>
      <c r="E7" s="400"/>
      <c r="F7" s="400"/>
      <c r="G7" s="400"/>
      <c r="H7" s="405" t="s">
        <v>494</v>
      </c>
      <c r="I7" s="531"/>
      <c r="J7" s="532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402" customFormat="1" ht="24.6" customHeight="1">
      <c r="A8" s="192" t="s">
        <v>334</v>
      </c>
      <c r="B8" s="193"/>
      <c r="C8" s="194"/>
      <c r="D8" s="195"/>
      <c r="E8" s="195"/>
      <c r="F8" s="195"/>
      <c r="G8" s="195"/>
      <c r="H8" s="195"/>
      <c r="I8" s="195"/>
      <c r="J8" s="196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22.5" customHeight="1">
      <c r="A9" s="199" t="s">
        <v>2</v>
      </c>
      <c r="B9" s="200"/>
      <c r="C9" s="508" t="s">
        <v>511</v>
      </c>
      <c r="D9" s="509"/>
      <c r="E9" s="509"/>
      <c r="F9" s="509"/>
      <c r="G9" s="509"/>
      <c r="H9" s="509"/>
      <c r="I9" s="509"/>
      <c r="J9" s="510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8" t="s">
        <v>3</v>
      </c>
      <c r="B10" s="186"/>
      <c r="C10" s="431" t="s">
        <v>26</v>
      </c>
      <c r="D10" s="432"/>
      <c r="E10" s="143" t="s">
        <v>190</v>
      </c>
      <c r="F10" s="431" t="s">
        <v>111</v>
      </c>
      <c r="G10" s="439"/>
      <c r="H10" s="440"/>
      <c r="I10" s="236" t="s">
        <v>352</v>
      </c>
      <c r="J10" s="210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8" t="s">
        <v>4</v>
      </c>
      <c r="B11" s="186"/>
      <c r="C11" s="436" t="s">
        <v>516</v>
      </c>
      <c r="D11" s="437"/>
      <c r="E11" s="437"/>
      <c r="F11" s="437"/>
      <c r="G11" s="437"/>
      <c r="H11" s="437"/>
      <c r="I11" s="437"/>
      <c r="J11" s="438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8"/>
      <c r="B12" s="186"/>
      <c r="C12" s="441"/>
      <c r="D12" s="442"/>
      <c r="E12" s="442"/>
      <c r="F12" s="442"/>
      <c r="G12" s="442"/>
      <c r="H12" s="443"/>
      <c r="I12" s="443"/>
      <c r="J12" s="444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8" t="s">
        <v>6</v>
      </c>
      <c r="B13" s="186"/>
      <c r="C13" s="204">
        <v>1</v>
      </c>
      <c r="D13" s="137" t="s">
        <v>7</v>
      </c>
      <c r="E13" s="142" t="s">
        <v>230</v>
      </c>
      <c r="F13" s="137">
        <v>72</v>
      </c>
      <c r="G13" s="137" t="s">
        <v>241</v>
      </c>
      <c r="H13" s="516" t="s">
        <v>328</v>
      </c>
      <c r="I13" s="517"/>
      <c r="J13" s="205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8" t="s">
        <v>269</v>
      </c>
      <c r="B14" s="186"/>
      <c r="C14" s="512" t="s">
        <v>517</v>
      </c>
      <c r="D14" s="513"/>
      <c r="E14" s="143" t="s">
        <v>5</v>
      </c>
      <c r="F14" s="511"/>
      <c r="G14" s="511"/>
      <c r="H14" s="518"/>
      <c r="I14" s="519"/>
      <c r="J14" s="205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8" t="s">
        <v>229</v>
      </c>
      <c r="B15" s="186"/>
      <c r="C15" s="445" t="s">
        <v>518</v>
      </c>
      <c r="D15" s="446"/>
      <c r="E15" s="143" t="s">
        <v>232</v>
      </c>
      <c r="F15" s="447"/>
      <c r="G15" s="447"/>
      <c r="H15" s="447"/>
      <c r="I15" s="447"/>
      <c r="J15" s="448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8" t="s">
        <v>231</v>
      </c>
      <c r="B16" s="186"/>
      <c r="C16" s="520" t="s">
        <v>519</v>
      </c>
      <c r="D16" s="521"/>
      <c r="E16" s="521"/>
      <c r="F16" s="521"/>
      <c r="G16" s="521"/>
      <c r="H16" s="521"/>
      <c r="I16" s="521"/>
      <c r="J16" s="522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1"/>
      <c r="B17" s="202"/>
      <c r="C17" s="206"/>
      <c r="D17" s="134"/>
      <c r="E17" s="207"/>
      <c r="F17" s="207"/>
      <c r="G17" s="134"/>
      <c r="H17" s="208"/>
      <c r="I17" s="134"/>
      <c r="J17" s="209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198" t="s">
        <v>244</v>
      </c>
      <c r="B18" s="193"/>
      <c r="C18" s="525" t="s">
        <v>371</v>
      </c>
      <c r="D18" s="525"/>
      <c r="E18" s="525"/>
      <c r="F18" s="525"/>
      <c r="G18" s="525"/>
      <c r="H18" s="525"/>
      <c r="I18" s="525"/>
      <c r="J18" s="526"/>
      <c r="K18" s="14"/>
    </row>
    <row r="19" spans="1:26" s="14" customFormat="1" ht="5.4" customHeight="1">
      <c r="A19" s="211"/>
      <c r="B19" s="212"/>
      <c r="C19" s="216"/>
      <c r="D19" s="216"/>
      <c r="E19" s="216"/>
      <c r="F19" s="216"/>
      <c r="G19" s="224"/>
      <c r="H19" s="216"/>
      <c r="I19" s="216"/>
      <c r="J19" s="217"/>
    </row>
    <row r="20" spans="1:26" ht="22.5" customHeight="1">
      <c r="A20" s="185" t="s">
        <v>346</v>
      </c>
      <c r="B20" s="186"/>
      <c r="C20" s="529" t="s">
        <v>347</v>
      </c>
      <c r="D20" s="529"/>
      <c r="E20" s="530"/>
      <c r="F20" s="49"/>
      <c r="G20" s="225"/>
      <c r="H20" s="55"/>
      <c r="I20" s="49"/>
      <c r="J20" s="205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3" t="s">
        <v>8</v>
      </c>
      <c r="B21" s="186"/>
      <c r="C21" s="477" t="s">
        <v>508</v>
      </c>
      <c r="D21" s="477"/>
      <c r="E21" s="477"/>
      <c r="F21" s="477"/>
      <c r="G21" s="225" t="s">
        <v>131</v>
      </c>
      <c r="H21" s="514" t="s">
        <v>306</v>
      </c>
      <c r="I21" s="515"/>
      <c r="J21" s="218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5" t="s">
        <v>9</v>
      </c>
      <c r="B22" s="186"/>
      <c r="C22" s="446" t="s">
        <v>509</v>
      </c>
      <c r="D22" s="446"/>
      <c r="E22" s="446"/>
      <c r="F22" s="446"/>
      <c r="G22" s="225" t="s">
        <v>142</v>
      </c>
      <c r="H22" s="527" t="s">
        <v>510</v>
      </c>
      <c r="I22" s="527"/>
      <c r="J22" s="528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5"/>
      <c r="B23" s="186"/>
      <c r="C23" s="482"/>
      <c r="D23" s="482"/>
      <c r="E23" s="482"/>
      <c r="F23" s="482"/>
      <c r="G23" s="226" t="s">
        <v>289</v>
      </c>
      <c r="H23" s="214">
        <v>10400</v>
      </c>
      <c r="I23" s="145"/>
      <c r="J23" s="219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5" t="s">
        <v>269</v>
      </c>
      <c r="B24" s="186"/>
      <c r="C24" s="521"/>
      <c r="D24" s="521"/>
      <c r="E24" s="521"/>
      <c r="F24" s="521"/>
      <c r="G24" s="225" t="s">
        <v>5</v>
      </c>
      <c r="H24" s="521"/>
      <c r="I24" s="521"/>
      <c r="J24" s="522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1"/>
      <c r="B25" s="202"/>
      <c r="C25" s="455"/>
      <c r="D25" s="455"/>
      <c r="E25" s="455"/>
      <c r="F25" s="220"/>
      <c r="G25" s="227"/>
      <c r="H25" s="222"/>
      <c r="I25" s="222"/>
      <c r="J25" s="223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8" t="s">
        <v>245</v>
      </c>
      <c r="B26" s="215"/>
      <c r="C26" s="434" t="s">
        <v>370</v>
      </c>
      <c r="D26" s="434"/>
      <c r="E26" s="434"/>
      <c r="F26" s="434"/>
      <c r="G26" s="434"/>
      <c r="H26" s="434"/>
      <c r="I26" s="434"/>
      <c r="J26" s="435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31" t="s">
        <v>351</v>
      </c>
      <c r="B27" s="232"/>
      <c r="C27" s="452" t="s">
        <v>512</v>
      </c>
      <c r="D27" s="453"/>
      <c r="E27" s="454"/>
      <c r="F27" s="228" t="s">
        <v>286</v>
      </c>
      <c r="G27" s="449" t="s">
        <v>514</v>
      </c>
      <c r="H27" s="450"/>
      <c r="I27" s="450"/>
      <c r="J27" s="451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3" t="s">
        <v>348</v>
      </c>
      <c r="B28" s="234"/>
      <c r="C28" s="483"/>
      <c r="D28" s="484"/>
      <c r="E28" s="485"/>
      <c r="F28" s="229" t="s">
        <v>349</v>
      </c>
      <c r="G28" s="486"/>
      <c r="H28" s="487"/>
      <c r="I28" s="487"/>
      <c r="J28" s="488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5" t="s">
        <v>284</v>
      </c>
      <c r="B29" s="234"/>
      <c r="C29" s="422" t="s">
        <v>513</v>
      </c>
      <c r="D29" s="492"/>
      <c r="E29" s="493"/>
      <c r="F29" s="230" t="s">
        <v>286</v>
      </c>
      <c r="G29" s="489" t="s">
        <v>514</v>
      </c>
      <c r="H29" s="490"/>
      <c r="I29" s="490"/>
      <c r="J29" s="491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3" t="s">
        <v>348</v>
      </c>
      <c r="B30" s="234"/>
      <c r="C30" s="422"/>
      <c r="D30" s="423"/>
      <c r="E30" s="424"/>
      <c r="F30" s="229" t="s">
        <v>349</v>
      </c>
      <c r="G30" s="425"/>
      <c r="H30" s="426"/>
      <c r="I30" s="426"/>
      <c r="J30" s="427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5" t="s">
        <v>294</v>
      </c>
      <c r="B31" s="234"/>
      <c r="C31" s="422" t="s">
        <v>515</v>
      </c>
      <c r="D31" s="423"/>
      <c r="E31" s="424"/>
      <c r="F31" s="230" t="s">
        <v>350</v>
      </c>
      <c r="G31" s="428" t="s">
        <v>515</v>
      </c>
      <c r="H31" s="429"/>
      <c r="I31" s="429"/>
      <c r="J31" s="430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5" t="s">
        <v>295</v>
      </c>
      <c r="B32" s="234"/>
      <c r="C32" s="476"/>
      <c r="D32" s="477"/>
      <c r="E32" s="478"/>
      <c r="F32" s="230" t="s">
        <v>350</v>
      </c>
      <c r="G32" s="479"/>
      <c r="H32" s="480"/>
      <c r="I32" s="480"/>
      <c r="J32" s="481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3"/>
      <c r="B33" s="234"/>
      <c r="C33" s="445"/>
      <c r="D33" s="446"/>
      <c r="E33" s="494"/>
      <c r="F33" s="253"/>
      <c r="G33" s="495"/>
      <c r="H33" s="496"/>
      <c r="I33" s="496"/>
      <c r="J33" s="497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" customHeight="1">
      <c r="A34" s="198" t="s">
        <v>366</v>
      </c>
      <c r="B34" s="215"/>
      <c r="C34" s="472"/>
      <c r="D34" s="472"/>
      <c r="E34" s="472"/>
      <c r="F34" s="472"/>
      <c r="G34" s="472"/>
      <c r="H34" s="472"/>
      <c r="I34" s="472"/>
      <c r="J34" s="473"/>
      <c r="K34" s="169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1"/>
      <c r="B35" s="250"/>
      <c r="C35" s="247"/>
      <c r="D35" s="247"/>
      <c r="E35" s="247"/>
      <c r="F35" s="247"/>
      <c r="G35" s="247"/>
      <c r="H35" s="247"/>
      <c r="I35" s="247"/>
      <c r="J35" s="248"/>
      <c r="K35" s="174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5" t="s">
        <v>338</v>
      </c>
      <c r="B36" s="234"/>
      <c r="C36" s="474"/>
      <c r="D36" s="475"/>
      <c r="E36" s="49"/>
      <c r="F36" s="498"/>
      <c r="G36" s="505" t="s">
        <v>376</v>
      </c>
      <c r="H36" s="499" t="s">
        <v>373</v>
      </c>
      <c r="I36" s="500"/>
      <c r="J36" s="501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233"/>
      <c r="B37" s="234"/>
      <c r="C37" s="49"/>
      <c r="D37" s="49"/>
      <c r="E37" s="49"/>
      <c r="F37" s="498"/>
      <c r="G37" s="506"/>
      <c r="H37" s="502"/>
      <c r="I37" s="503"/>
      <c r="J37" s="504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3" t="s">
        <v>354</v>
      </c>
      <c r="B38" s="234"/>
      <c r="C38" s="474"/>
      <c r="D38" s="475"/>
      <c r="E38" s="475"/>
      <c r="F38" s="137"/>
      <c r="G38" s="252"/>
      <c r="H38" s="252"/>
      <c r="I38" s="252"/>
      <c r="J38" s="249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3"/>
      <c r="B39" s="234"/>
      <c r="C39" s="214"/>
      <c r="D39" s="470" t="s">
        <v>369</v>
      </c>
      <c r="E39" s="470"/>
      <c r="F39" s="251"/>
      <c r="G39" s="238" t="s">
        <v>21</v>
      </c>
      <c r="H39" s="456"/>
      <c r="I39" s="456"/>
      <c r="J39" s="457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233"/>
      <c r="B40" s="234"/>
      <c r="C40" s="214"/>
      <c r="D40" s="470" t="s">
        <v>367</v>
      </c>
      <c r="E40" s="470"/>
      <c r="F40" s="471" t="s">
        <v>363</v>
      </c>
      <c r="G40" s="471"/>
      <c r="H40" s="245"/>
      <c r="I40" s="238"/>
      <c r="J40" s="249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3"/>
      <c r="B41" s="234"/>
      <c r="C41" s="49"/>
      <c r="D41" s="388" t="s">
        <v>368</v>
      </c>
      <c r="E41" s="135"/>
      <c r="F41" s="387" t="s">
        <v>365</v>
      </c>
      <c r="G41" s="49"/>
      <c r="H41" s="238"/>
      <c r="I41" s="238"/>
      <c r="J41" s="249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3"/>
      <c r="B42" s="234"/>
      <c r="C42" s="49"/>
      <c r="D42" s="388" t="s">
        <v>364</v>
      </c>
      <c r="E42" s="140"/>
      <c r="F42" s="387" t="s">
        <v>362</v>
      </c>
      <c r="G42" s="135"/>
      <c r="H42" s="246"/>
      <c r="I42" s="246"/>
      <c r="J42" s="249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3"/>
      <c r="B43" s="234"/>
      <c r="C43" s="49"/>
      <c r="D43" s="49"/>
      <c r="E43" s="49"/>
      <c r="F43" s="137"/>
      <c r="G43" s="237"/>
      <c r="H43" s="237"/>
      <c r="I43" s="237"/>
      <c r="J43" s="249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" customHeight="1">
      <c r="A44" s="293" t="s">
        <v>482</v>
      </c>
      <c r="B44" s="294"/>
      <c r="C44" s="468"/>
      <c r="D44" s="468"/>
      <c r="E44" s="468"/>
      <c r="F44" s="468"/>
      <c r="G44" s="468"/>
      <c r="H44" s="468"/>
      <c r="I44" s="468"/>
      <c r="J44" s="469"/>
      <c r="K44" s="169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6"/>
      <c r="B45" s="297"/>
      <c r="C45" s="175"/>
      <c r="D45" s="175"/>
      <c r="E45" s="175"/>
      <c r="F45" s="175"/>
      <c r="G45" s="175"/>
      <c r="H45" s="175"/>
      <c r="I45" s="175"/>
      <c r="J45" s="254"/>
      <c r="K45" s="169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8" t="s">
        <v>377</v>
      </c>
      <c r="B46" s="299"/>
      <c r="C46" s="292"/>
      <c r="D46" s="270" t="s">
        <v>379</v>
      </c>
      <c r="E46" s="271"/>
      <c r="F46" s="272"/>
      <c r="G46" s="273" t="s">
        <v>193</v>
      </c>
      <c r="H46" s="271"/>
      <c r="I46" s="272"/>
      <c r="J46" s="274"/>
      <c r="K46" s="169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4"/>
      <c r="B47" s="283"/>
      <c r="C47" s="257"/>
      <c r="D47" s="56"/>
      <c r="E47" s="256"/>
      <c r="F47" s="255"/>
      <c r="G47" s="127"/>
      <c r="H47" s="256"/>
      <c r="I47" s="255"/>
      <c r="J47" s="275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9" customFormat="1" ht="22.5" customHeight="1">
      <c r="A48" s="329" t="s">
        <v>394</v>
      </c>
      <c r="B48" s="284"/>
      <c r="C48" s="295" t="s">
        <v>47</v>
      </c>
      <c r="D48" s="263" t="s">
        <v>197</v>
      </c>
      <c r="E48" s="264"/>
      <c r="F48" s="262" t="s">
        <v>381</v>
      </c>
      <c r="G48" s="265"/>
      <c r="H48" s="265"/>
      <c r="I48" s="266"/>
      <c r="J48" s="276"/>
      <c r="K48" s="267"/>
      <c r="L48" s="268"/>
    </row>
    <row r="49" spans="1:26" s="159" customFormat="1" ht="4.2" customHeight="1">
      <c r="A49" s="213"/>
      <c r="B49" s="285"/>
      <c r="C49" s="156"/>
      <c r="D49" s="156"/>
      <c r="E49" s="156"/>
      <c r="F49" s="157"/>
      <c r="G49" s="160"/>
      <c r="H49" s="160"/>
      <c r="I49" s="160"/>
      <c r="J49" s="277"/>
      <c r="K49" s="158"/>
      <c r="L49" s="161"/>
    </row>
    <row r="50" spans="1:26" ht="22.8" customHeight="1">
      <c r="A50" s="286"/>
      <c r="B50" s="234"/>
      <c r="C50" s="56"/>
      <c r="D50" s="128" t="s">
        <v>378</v>
      </c>
      <c r="E50" s="259" t="s">
        <v>67</v>
      </c>
      <c r="F50" s="260">
        <v>2567</v>
      </c>
      <c r="G50" s="170" t="s">
        <v>193</v>
      </c>
      <c r="H50" s="259" t="s">
        <v>65</v>
      </c>
      <c r="I50" s="260">
        <v>2568</v>
      </c>
      <c r="J50" s="278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6"/>
      <c r="B51" s="234"/>
      <c r="C51" s="109"/>
      <c r="D51" s="279"/>
      <c r="E51" s="280"/>
      <c r="F51" s="281"/>
      <c r="G51" s="109"/>
      <c r="H51" s="280"/>
      <c r="I51" s="281"/>
      <c r="J51" s="282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288"/>
      <c r="B52" s="186"/>
      <c r="C52" s="462" t="s">
        <v>382</v>
      </c>
      <c r="D52" s="463"/>
      <c r="E52" s="463"/>
      <c r="F52" s="463"/>
      <c r="G52" s="463"/>
      <c r="H52" s="463"/>
      <c r="I52" s="463"/>
      <c r="J52" s="463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288"/>
      <c r="B53" s="46"/>
      <c r="C53" s="324"/>
      <c r="D53" s="325"/>
      <c r="E53" s="326" t="s">
        <v>14</v>
      </c>
      <c r="F53" s="326" t="s">
        <v>15</v>
      </c>
      <c r="G53" s="458" t="s">
        <v>16</v>
      </c>
      <c r="H53" s="459"/>
      <c r="I53" s="325"/>
      <c r="J53" s="327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318" t="s">
        <v>383</v>
      </c>
      <c r="B54" s="322"/>
      <c r="C54" s="306">
        <v>26400</v>
      </c>
      <c r="D54" s="308" t="s">
        <v>17</v>
      </c>
      <c r="E54" s="307" t="s">
        <v>18</v>
      </c>
      <c r="F54" s="62">
        <f t="shared" ref="F54:F56" si="0">IFERROR(IF(E54="มีVAT",C54*7%,0),0)</f>
        <v>1848.0000000000002</v>
      </c>
      <c r="G54" s="460">
        <f t="shared" ref="G54:G58" si="1">C54+F54</f>
        <v>28248</v>
      </c>
      <c r="H54" s="461"/>
      <c r="I54" s="466" t="s">
        <v>392</v>
      </c>
      <c r="J54" s="467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9" t="s">
        <v>384</v>
      </c>
      <c r="B55" s="46"/>
      <c r="C55" s="303"/>
      <c r="D55" s="197" t="s">
        <v>17</v>
      </c>
      <c r="E55" s="59" t="s">
        <v>18</v>
      </c>
      <c r="F55" s="60">
        <f t="shared" si="0"/>
        <v>0</v>
      </c>
      <c r="G55" s="464">
        <f t="shared" si="1"/>
        <v>0</v>
      </c>
      <c r="H55" s="465"/>
      <c r="I55" s="466" t="s">
        <v>393</v>
      </c>
      <c r="J55" s="467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9" t="s">
        <v>385</v>
      </c>
      <c r="B56" s="46"/>
      <c r="C56" s="302"/>
      <c r="D56" s="49" t="s">
        <v>17</v>
      </c>
      <c r="E56" s="59" t="s">
        <v>18</v>
      </c>
      <c r="F56" s="155">
        <f t="shared" si="0"/>
        <v>0</v>
      </c>
      <c r="G56" s="553">
        <f t="shared" si="1"/>
        <v>0</v>
      </c>
      <c r="H56" s="554"/>
      <c r="I56" s="49"/>
      <c r="J56" s="219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9" t="s">
        <v>386</v>
      </c>
      <c r="B57" s="46"/>
      <c r="C57" s="303"/>
      <c r="D57" s="49" t="s">
        <v>17</v>
      </c>
      <c r="E57" s="59" t="s">
        <v>18</v>
      </c>
      <c r="F57" s="155">
        <f>IFERROR(IF(E57="มีVAT",C57*7%,0),0)</f>
        <v>0</v>
      </c>
      <c r="G57" s="464">
        <f t="shared" si="1"/>
        <v>0</v>
      </c>
      <c r="H57" s="465"/>
      <c r="I57" s="49"/>
      <c r="J57" s="219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90" t="s">
        <v>387</v>
      </c>
      <c r="B58" s="323"/>
      <c r="C58" s="304"/>
      <c r="D58" s="135" t="s">
        <v>17</v>
      </c>
      <c r="E58" s="305" t="s">
        <v>18</v>
      </c>
      <c r="F58" s="154">
        <f>IFERROR(IF(E58="มีVAT",C58*7%,0),0)</f>
        <v>0</v>
      </c>
      <c r="G58" s="551">
        <f t="shared" si="1"/>
        <v>0</v>
      </c>
      <c r="H58" s="552"/>
      <c r="I58" s="49"/>
      <c r="J58" s="219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317" t="s">
        <v>388</v>
      </c>
      <c r="B59" s="47"/>
      <c r="C59" s="313">
        <v>10</v>
      </c>
      <c r="D59" s="311" t="s">
        <v>19</v>
      </c>
      <c r="E59" s="163"/>
      <c r="F59" s="163"/>
      <c r="G59" s="163"/>
      <c r="H59" s="314"/>
      <c r="I59" s="49"/>
      <c r="J59" s="219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291" t="s">
        <v>389</v>
      </c>
      <c r="B60" s="47"/>
      <c r="C60" s="301"/>
      <c r="D60" s="55" t="s">
        <v>17</v>
      </c>
      <c r="E60" s="56"/>
      <c r="F60" s="56"/>
      <c r="G60" s="56"/>
      <c r="H60" s="315"/>
      <c r="I60" s="49"/>
      <c r="J60" s="219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287" t="s">
        <v>390</v>
      </c>
      <c r="B61" s="221"/>
      <c r="C61" s="304"/>
      <c r="D61" s="316" t="s">
        <v>17</v>
      </c>
      <c r="E61" s="305" t="s">
        <v>18</v>
      </c>
      <c r="F61" s="61">
        <f>IFERROR(IF(E61="มีVAT",C61*7%,0),0)</f>
        <v>0</v>
      </c>
      <c r="G61" s="538">
        <f t="shared" ref="G61" si="2">C61+F61</f>
        <v>0</v>
      </c>
      <c r="H61" s="539"/>
      <c r="I61" s="49"/>
      <c r="J61" s="219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2"/>
      <c r="B62" s="47"/>
      <c r="C62" s="309"/>
      <c r="D62" s="55"/>
      <c r="E62" s="310"/>
      <c r="F62" s="60"/>
      <c r="G62" s="58"/>
      <c r="H62" s="86"/>
      <c r="I62" s="49"/>
      <c r="J62" s="219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312" t="s">
        <v>391</v>
      </c>
      <c r="B63" s="47"/>
      <c r="C63" s="389">
        <f>SUM(C54,C55,C56,C57,C58,C61)</f>
        <v>26400</v>
      </c>
      <c r="D63" s="390" t="s">
        <v>17</v>
      </c>
      <c r="E63" s="391" t="s">
        <v>18</v>
      </c>
      <c r="F63" s="392">
        <f>SUM(F54,F55,F56,F57,F58,F61)</f>
        <v>1848.0000000000002</v>
      </c>
      <c r="G63" s="540">
        <f>SUM(G54,G55,G56,G57,G58,G61)</f>
        <v>28248</v>
      </c>
      <c r="H63" s="541"/>
      <c r="I63" s="49"/>
      <c r="J63" s="219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542" t="str">
        <f>BAHTTEXT(G64)</f>
        <v>สองหมื่นแปดพันสองร้อยสี่สิบแปดบาทถ้วน</v>
      </c>
      <c r="D64" s="543"/>
      <c r="E64" s="543"/>
      <c r="F64" s="543"/>
      <c r="G64" s="544">
        <f>SUM(G63)</f>
        <v>28248</v>
      </c>
      <c r="H64" s="545"/>
      <c r="I64" s="261" t="s">
        <v>17</v>
      </c>
      <c r="J64" s="219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9"/>
      <c r="B65" s="320"/>
      <c r="C65" s="351"/>
      <c r="D65" s="352"/>
      <c r="E65" s="352"/>
      <c r="F65" s="352"/>
      <c r="G65" s="136"/>
      <c r="H65" s="321"/>
      <c r="I65" s="117"/>
      <c r="J65" s="328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" customHeight="1">
      <c r="A66" s="198" t="s">
        <v>483</v>
      </c>
      <c r="B66" s="215"/>
      <c r="C66" s="468" t="s">
        <v>372</v>
      </c>
      <c r="D66" s="468"/>
      <c r="E66" s="468"/>
      <c r="F66" s="468"/>
      <c r="G66" s="468"/>
      <c r="H66" s="468"/>
      <c r="I66" s="468"/>
      <c r="J66" s="469"/>
      <c r="K66" s="169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30" t="s">
        <v>10</v>
      </c>
      <c r="B67" s="200"/>
      <c r="C67" s="130">
        <v>1</v>
      </c>
      <c r="D67" s="332" t="s">
        <v>490</v>
      </c>
      <c r="E67" s="130"/>
      <c r="F67" s="332" t="s">
        <v>491</v>
      </c>
      <c r="G67" s="144"/>
      <c r="H67" s="333"/>
      <c r="I67" s="334"/>
      <c r="J67" s="335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3"/>
      <c r="B68" s="186"/>
      <c r="C68" s="336"/>
      <c r="D68" s="139"/>
      <c r="E68" s="139"/>
      <c r="F68" s="139"/>
      <c r="G68" s="137"/>
      <c r="H68" s="137"/>
      <c r="I68" s="49"/>
      <c r="J68" s="337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31" t="s">
        <v>12</v>
      </c>
      <c r="B69" s="234"/>
      <c r="C69" s="166">
        <v>1</v>
      </c>
      <c r="D69" s="167" t="s">
        <v>67</v>
      </c>
      <c r="E69" s="168">
        <v>2567</v>
      </c>
      <c r="F69" s="258" t="s">
        <v>13</v>
      </c>
      <c r="G69" s="166">
        <v>30</v>
      </c>
      <c r="H69" s="167" t="s">
        <v>62</v>
      </c>
      <c r="I69" s="168">
        <v>2568</v>
      </c>
      <c r="J69" s="338"/>
      <c r="K69" s="65"/>
      <c r="L69" s="63"/>
    </row>
    <row r="70" spans="1:26" s="10" customFormat="1" ht="7.2" customHeight="1">
      <c r="A70" s="317"/>
      <c r="B70" s="234"/>
      <c r="C70" s="339"/>
      <c r="D70" s="131"/>
      <c r="E70" s="139"/>
      <c r="F70" s="139"/>
      <c r="G70" s="132"/>
      <c r="H70" s="132"/>
      <c r="I70" s="132"/>
      <c r="J70" s="340"/>
      <c r="K70" s="65"/>
      <c r="L70" s="63"/>
    </row>
    <row r="71" spans="1:26" ht="22.8" customHeight="1">
      <c r="A71" s="288"/>
      <c r="B71" s="186"/>
      <c r="C71" s="382"/>
      <c r="D71" s="49"/>
      <c r="E71" s="536" t="s">
        <v>143</v>
      </c>
      <c r="F71" s="537"/>
      <c r="G71" s="549" t="s">
        <v>67</v>
      </c>
      <c r="H71" s="550"/>
      <c r="I71" s="549">
        <v>2567</v>
      </c>
      <c r="J71" s="550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" customHeight="1">
      <c r="A72" s="288"/>
      <c r="B72" s="186"/>
      <c r="C72" s="341"/>
      <c r="D72" s="40"/>
      <c r="E72" s="56"/>
      <c r="F72" s="129"/>
      <c r="G72" s="342"/>
      <c r="H72" s="342"/>
      <c r="I72" s="144"/>
      <c r="J72" s="343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300"/>
      <c r="B73" s="202"/>
      <c r="C73" s="546" t="s">
        <v>395</v>
      </c>
      <c r="D73" s="547"/>
      <c r="E73" s="547"/>
      <c r="F73" s="547"/>
      <c r="G73" s="547"/>
      <c r="H73" s="547"/>
      <c r="I73" s="547"/>
      <c r="J73" s="548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4" t="s">
        <v>290</v>
      </c>
      <c r="B74" s="239"/>
      <c r="C74" s="378"/>
      <c r="D74" s="378"/>
      <c r="E74" s="378"/>
      <c r="F74" s="378"/>
      <c r="G74" s="378"/>
      <c r="H74" s="378"/>
      <c r="I74" s="378"/>
      <c r="J74" s="379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5" t="s">
        <v>291</v>
      </c>
      <c r="B75" s="240"/>
      <c r="C75" s="413" t="s">
        <v>520</v>
      </c>
      <c r="D75" s="414"/>
      <c r="E75" s="414"/>
      <c r="F75" s="414"/>
      <c r="G75" s="414"/>
      <c r="H75" s="414"/>
      <c r="I75" s="414"/>
      <c r="J75" s="415"/>
      <c r="K75" s="92"/>
    </row>
    <row r="76" spans="1:26" s="16" customFormat="1" ht="23.4" customHeight="1">
      <c r="A76" s="346" t="s">
        <v>282</v>
      </c>
      <c r="B76" s="241"/>
      <c r="C76" s="413" t="s">
        <v>521</v>
      </c>
      <c r="D76" s="414"/>
      <c r="E76" s="414"/>
      <c r="F76" s="414"/>
      <c r="G76" s="414"/>
      <c r="H76" s="414"/>
      <c r="I76" s="414"/>
      <c r="J76" s="415"/>
      <c r="K76" s="92"/>
    </row>
    <row r="77" spans="1:26" ht="22.5" customHeight="1">
      <c r="A77" s="347" t="s">
        <v>283</v>
      </c>
      <c r="B77" s="242"/>
      <c r="C77" s="413"/>
      <c r="D77" s="414"/>
      <c r="E77" s="414"/>
      <c r="F77" s="414"/>
      <c r="G77" s="414"/>
      <c r="H77" s="414"/>
      <c r="I77" s="414"/>
      <c r="J77" s="415"/>
      <c r="K77" s="92"/>
      <c r="L77" s="18"/>
      <c r="M77" s="19"/>
      <c r="N77" s="19" t="s">
        <v>95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7" t="s">
        <v>292</v>
      </c>
      <c r="B78" s="242"/>
      <c r="C78" s="555" t="s">
        <v>361</v>
      </c>
      <c r="D78" s="555"/>
      <c r="E78" s="555"/>
      <c r="F78" s="555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80" t="s">
        <v>285</v>
      </c>
      <c r="B79" s="243"/>
      <c r="C79" s="214"/>
      <c r="D79" s="533" t="s">
        <v>467</v>
      </c>
      <c r="E79" s="515"/>
      <c r="F79" s="214"/>
      <c r="G79" s="86"/>
      <c r="H79" s="56"/>
      <c r="I79" s="55"/>
      <c r="J79" s="219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8"/>
      <c r="B80" s="349"/>
      <c r="C80" s="393"/>
      <c r="D80" s="419">
        <f ca="1">TODAY()</f>
        <v>45587</v>
      </c>
      <c r="E80" s="419"/>
      <c r="F80" s="393"/>
      <c r="G80" s="56"/>
      <c r="H80" s="56"/>
      <c r="I80" s="55"/>
      <c r="J80" s="219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84" t="s">
        <v>302</v>
      </c>
      <c r="B81" s="349"/>
      <c r="C81" s="534" t="str">
        <f>D79</f>
        <v>นาวสาวจิรภิญญา เป็นปึก</v>
      </c>
      <c r="D81" s="535"/>
      <c r="E81" s="377" t="s">
        <v>481</v>
      </c>
      <c r="F81" s="411"/>
      <c r="G81" s="411"/>
      <c r="H81" s="411"/>
      <c r="I81" s="411"/>
      <c r="J81" s="412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5"/>
      <c r="B82" s="381"/>
      <c r="C82" s="416"/>
      <c r="D82" s="416"/>
      <c r="E82" s="377" t="s">
        <v>481</v>
      </c>
      <c r="F82" s="407"/>
      <c r="G82" s="407"/>
      <c r="H82" s="407"/>
      <c r="I82" s="407"/>
      <c r="J82" s="408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6" t="s">
        <v>303</v>
      </c>
      <c r="B83" s="350"/>
      <c r="C83" s="417" t="s">
        <v>183</v>
      </c>
      <c r="D83" s="418"/>
      <c r="E83" s="383" t="s">
        <v>507</v>
      </c>
      <c r="F83" s="409"/>
      <c r="G83" s="409"/>
      <c r="H83" s="409"/>
      <c r="I83" s="409"/>
      <c r="J83" s="410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33"/>
      <c r="E86" s="133"/>
      <c r="F86" s="133"/>
      <c r="G86" s="133"/>
      <c r="H86" s="133"/>
      <c r="I86" s="13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33"/>
      <c r="E87" s="133"/>
      <c r="F87" s="133"/>
      <c r="G87" s="133"/>
      <c r="H87" s="133"/>
      <c r="I87" s="13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33"/>
      <c r="E88" s="133"/>
      <c r="F88" s="133"/>
      <c r="G88" s="133"/>
      <c r="H88" s="133"/>
      <c r="I88" s="13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33"/>
      <c r="E89" s="133"/>
      <c r="F89" s="133"/>
      <c r="G89" s="133"/>
      <c r="H89" s="133"/>
      <c r="I89" s="13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33"/>
      <c r="E90" s="133"/>
      <c r="F90" s="133"/>
      <c r="G90" s="133"/>
      <c r="H90" s="133"/>
      <c r="I90" s="13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33"/>
      <c r="E91" s="133"/>
      <c r="F91" s="133"/>
      <c r="G91" s="133"/>
      <c r="H91" s="133"/>
      <c r="I91" s="13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33"/>
      <c r="E92" s="133"/>
      <c r="F92" s="133"/>
      <c r="G92" s="133"/>
      <c r="H92" s="133"/>
      <c r="I92" s="13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2">
    <mergeCell ref="C75:J75"/>
    <mergeCell ref="C78:F78"/>
    <mergeCell ref="C73:J73"/>
    <mergeCell ref="G71:H71"/>
    <mergeCell ref="I71:J7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'Ref.1'!$R$4:$R$5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'Ref.1'!$T$4:$T$9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'Ref.1'!$Q$4:$Q$6</xm:f>
          </x14:formula1>
          <xm:sqref>F10</xm:sqref>
        </x14:dataValidation>
        <x14:dataValidation type="list" allowBlank="1" showErrorMessage="1" xr:uid="{3757AAC1-60C2-47CA-8E18-F107060EE314}">
          <x14:formula1>
            <xm:f>'Ref.1'!$AE$4:$AE$15</xm:f>
          </x14:formula1>
          <xm:sqref>C10:D10</xm:sqref>
        </x14:dataValidation>
        <x14:dataValidation type="list" allowBlank="1" showErrorMessage="1" xr:uid="{10AB27E0-E684-4E0B-9155-602845DFC35F}">
          <x14:formula1>
            <xm:f>'Ref.1'!$X$4:$X$8</xm:f>
          </x14:formula1>
          <xm:sqref>J6 I6</xm:sqref>
        </x14:dataValidation>
        <x14:dataValidation type="list" allowBlank="1" showInputMessage="1" showErrorMessage="1" xr:uid="{D67F6B61-4B67-414E-AD7E-1266A302D28E}">
          <x14:formula1>
            <xm:f>'Ref.1'!$AR$3:$AR$15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'Ref.1'!$AC$4:$AC$11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'Ref.1'!$V$4:$V$25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'Ref.1'!$AD$4:$AD$16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'Ref.1'!$Z$4:$Z$19</xm:f>
          </x14:formula1>
          <xm:sqref>C48</xm:sqref>
        </x14:dataValidation>
        <x14:dataValidation type="list" allowBlank="1" showInputMessage="1" showErrorMessage="1" xr:uid="{4E0F13AA-F8EC-497A-BBFE-43AF966BC0BF}">
          <x14:formula1>
            <xm:f>'Ref.1'!$M$4:$M$13</xm:f>
          </x14:formula1>
          <xm:sqref>C36:D36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F36:G36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'Ref.1'!$AF$5:$AF$31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'Ref.1'!$AF$4:$AF$28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'Ref.1'!$AF$21:$AF$25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'Ref.1'!$AS$4:$AS$15</xm:f>
          </x14:formula1>
          <xm:sqref>I7:J7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3" customWidth="1"/>
    <col min="2" max="2" width="5.09765625" style="23" customWidth="1"/>
    <col min="3" max="3" width="13.5" style="23" customWidth="1"/>
    <col min="4" max="4" width="33.09765625" style="36" customWidth="1"/>
    <col min="5" max="5" width="12.3984375" style="23" customWidth="1"/>
    <col min="6" max="6" width="11.296875" style="23" customWidth="1"/>
    <col min="7" max="7" width="15.69921875" style="23" customWidth="1"/>
    <col min="8" max="8" width="15.59765625" style="23" customWidth="1"/>
    <col min="9" max="9" width="14.8984375" style="23" customWidth="1"/>
    <col min="10" max="10" width="21.296875" style="23" customWidth="1"/>
    <col min="11" max="11" width="8.796875" style="23"/>
  </cols>
  <sheetData>
    <row r="1" spans="1:11" ht="20.399999999999999">
      <c r="B1" s="99" t="s">
        <v>279</v>
      </c>
      <c r="C1" s="99"/>
      <c r="D1" s="100"/>
      <c r="F1" s="118" t="s">
        <v>287</v>
      </c>
      <c r="G1" s="118" t="s">
        <v>287</v>
      </c>
      <c r="I1" s="94"/>
      <c r="J1" s="94" t="s">
        <v>487</v>
      </c>
    </row>
    <row r="2" spans="1:11" s="97" customFormat="1" ht="31.2">
      <c r="A2" s="96"/>
      <c r="B2" s="124" t="s">
        <v>205</v>
      </c>
      <c r="C2" s="124" t="s">
        <v>273</v>
      </c>
      <c r="D2" s="124" t="s">
        <v>206</v>
      </c>
      <c r="E2" s="124" t="s">
        <v>207</v>
      </c>
      <c r="F2" s="124" t="s">
        <v>208</v>
      </c>
      <c r="G2" s="125" t="s">
        <v>209</v>
      </c>
      <c r="H2" s="125" t="s">
        <v>210</v>
      </c>
      <c r="I2" s="125" t="s">
        <v>211</v>
      </c>
      <c r="J2" s="124" t="s">
        <v>213</v>
      </c>
      <c r="K2" s="96"/>
    </row>
    <row r="3" spans="1:11" ht="15">
      <c r="B3" s="120">
        <v>1</v>
      </c>
      <c r="C3" s="120">
        <v>50</v>
      </c>
      <c r="D3" s="121" t="s">
        <v>270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271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">
      <c r="B5" s="120">
        <v>3</v>
      </c>
      <c r="C5" s="120">
        <v>114</v>
      </c>
      <c r="D5" s="121" t="s">
        <v>304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">
      <c r="B6" s="120">
        <v>4</v>
      </c>
      <c r="C6" s="120">
        <v>134</v>
      </c>
      <c r="D6" s="121" t="s">
        <v>272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">
      <c r="B7" s="120">
        <v>5</v>
      </c>
      <c r="C7" s="120">
        <v>222</v>
      </c>
      <c r="D7" s="123" t="s">
        <v>274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">
      <c r="B8" s="120">
        <v>6</v>
      </c>
      <c r="C8" s="120">
        <v>300</v>
      </c>
      <c r="D8" s="123" t="s">
        <v>202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">
      <c r="B9" s="120">
        <v>7</v>
      </c>
      <c r="C9" s="120"/>
      <c r="D9" s="123" t="s">
        <v>305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">
      <c r="B10" s="120">
        <v>8</v>
      </c>
      <c r="C10" s="120">
        <v>343</v>
      </c>
      <c r="D10" s="123" t="s">
        <v>203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">
      <c r="B11" s="120">
        <v>9</v>
      </c>
      <c r="C11" s="120">
        <v>445</v>
      </c>
      <c r="D11" s="123" t="s">
        <v>204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">
      <c r="B12" s="120">
        <v>10</v>
      </c>
      <c r="C12" s="120">
        <v>731</v>
      </c>
      <c r="D12" s="123" t="s">
        <v>275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">
      <c r="B13" s="120">
        <v>11</v>
      </c>
      <c r="C13" s="120">
        <v>732</v>
      </c>
      <c r="D13" s="123" t="s">
        <v>276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">
      <c r="B14" s="120">
        <v>12</v>
      </c>
      <c r="C14" s="120">
        <v>752</v>
      </c>
      <c r="D14" s="123" t="s">
        <v>277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">
      <c r="B15" s="120">
        <v>13</v>
      </c>
      <c r="C15" s="120">
        <v>753</v>
      </c>
      <c r="D15" s="123" t="s">
        <v>278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">
      <c r="B16" s="120">
        <v>14</v>
      </c>
      <c r="C16" s="120"/>
      <c r="D16" s="123" t="s">
        <v>488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2">
      <c r="B17" s="95"/>
      <c r="C17" s="95"/>
      <c r="D17" s="126" t="s">
        <v>214</v>
      </c>
      <c r="E17" s="101" t="s">
        <v>215</v>
      </c>
      <c r="F17" s="102"/>
      <c r="G17" s="103" t="s">
        <v>216</v>
      </c>
      <c r="H17" s="558" t="s">
        <v>212</v>
      </c>
      <c r="I17" s="558"/>
      <c r="J17" s="104">
        <f>SUM(J3:J16)</f>
        <v>0</v>
      </c>
    </row>
    <row r="18" spans="2:10">
      <c r="E18" s="23" t="s">
        <v>95</v>
      </c>
    </row>
    <row r="19" spans="2:10" ht="26.4">
      <c r="C19" s="119" t="s">
        <v>287</v>
      </c>
      <c r="D19" s="98" t="s">
        <v>218</v>
      </c>
    </row>
    <row r="20" spans="2:10" ht="26.4">
      <c r="D20" s="26" t="s">
        <v>219</v>
      </c>
      <c r="E20" s="27" t="s">
        <v>220</v>
      </c>
      <c r="F20" s="27" t="s">
        <v>221</v>
      </c>
      <c r="G20" s="27" t="s">
        <v>222</v>
      </c>
      <c r="H20" s="27" t="s">
        <v>224</v>
      </c>
    </row>
    <row r="21" spans="2:10" ht="19.95" customHeight="1">
      <c r="D21" s="28" t="s">
        <v>225</v>
      </c>
      <c r="E21" s="29"/>
      <c r="F21" s="29">
        <f>E21*7%</f>
        <v>0</v>
      </c>
      <c r="G21" s="29">
        <f>E21+F21</f>
        <v>0</v>
      </c>
      <c r="H21" s="30"/>
    </row>
    <row r="22" spans="2:10" ht="19.95" customHeight="1">
      <c r="D22" s="28" t="s">
        <v>226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227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228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9.2">
      <c r="D25" s="31" t="s">
        <v>95</v>
      </c>
      <c r="E25" s="559" t="s">
        <v>223</v>
      </c>
      <c r="F25" s="560"/>
      <c r="G25" s="32">
        <f>SUM(G21:G24)</f>
        <v>0</v>
      </c>
      <c r="H25" s="33"/>
    </row>
    <row r="26" spans="2:10" ht="13.8">
      <c r="D26" s="23"/>
    </row>
    <row r="27" spans="2:10" ht="28.2" customHeight="1">
      <c r="C27" s="119" t="s">
        <v>288</v>
      </c>
      <c r="D27" s="106" t="s">
        <v>280</v>
      </c>
      <c r="E27" s="94"/>
    </row>
    <row r="28" spans="2:10" ht="29.4" customHeight="1">
      <c r="C28" s="108"/>
      <c r="D28" s="105" t="s">
        <v>206</v>
      </c>
      <c r="E28" s="561" t="s">
        <v>281</v>
      </c>
      <c r="F28" s="562"/>
      <c r="G28" s="562"/>
      <c r="H28" s="562"/>
    </row>
    <row r="29" spans="2:10" ht="19.95" customHeight="1">
      <c r="C29" s="107"/>
      <c r="D29" s="34"/>
      <c r="E29" s="556"/>
      <c r="F29" s="557"/>
      <c r="G29" s="557"/>
      <c r="H29" s="557"/>
    </row>
    <row r="30" spans="2:10" ht="19.95" customHeight="1">
      <c r="C30" s="107"/>
      <c r="D30" s="35"/>
      <c r="E30" s="556"/>
      <c r="F30" s="557"/>
      <c r="G30" s="557"/>
      <c r="H30" s="557"/>
    </row>
    <row r="31" spans="2:10" ht="19.2">
      <c r="C31" s="107"/>
      <c r="D31" s="35"/>
      <c r="E31" s="556"/>
      <c r="F31" s="557"/>
      <c r="G31" s="557"/>
      <c r="H31" s="557"/>
    </row>
    <row r="32" spans="2:10" ht="19.2">
      <c r="C32" s="107"/>
      <c r="D32" s="35"/>
      <c r="E32" s="556"/>
      <c r="F32" s="557"/>
      <c r="G32" s="557"/>
      <c r="H32" s="557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2024-06-16T07:06:07Z</cp:lastPrinted>
  <dcterms:created xsi:type="dcterms:W3CDTF">2020-12-29T10:06:13Z</dcterms:created>
  <dcterms:modified xsi:type="dcterms:W3CDTF">2024-10-22T04:23:49Z</dcterms:modified>
</cp:coreProperties>
</file>