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50F00F0-BCF8-4AC9-9DB8-65C5E406D225}" xr6:coauthVersionLast="43" xr6:coauthVersionMax="43" xr10:uidLastSave="{00000000-0000-0000-0000-000000000000}"/>
  <workbookProtection workbookAlgorithmName="SHA-512" workbookHashValue="GkBIxLtXqHfGq7KqXh16h2nTxQits9Be/toIXDaXKNIYsvRcvs5/8F6jmp3yOU5khVQgbvqQpGqImgixY2iwKQ==" workbookSaltValue="ij3+gS3jEHFLxbRCBm5TGQ==" workbookSpinCount="100000" lockStructure="1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'Ref.1'!$F$169:$F$253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'Ref.1'!$E$2:$F$253</definedName>
    <definedName name="Priceห้องส่ง">'Ref.1'!#REF!</definedName>
    <definedName name="_xlnm.Print_Area" localSheetId="3">'รายละเอียด ROI'!$A$1:$L$96</definedName>
    <definedName name="ในอาคาร">'Ref.1'!#REF!</definedName>
    <definedName name="ทีมfog" localSheetId="0">'Ref.1'!$E$169:$E$253</definedName>
    <definedName name="นอกอาคาร">'Ref.1'!$B$2:$B$253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'Ref.1'!$B$2:$C$253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7" l="1"/>
  <c r="K44" i="7" s="1"/>
  <c r="J44" i="7"/>
  <c r="J54" i="7" l="1"/>
  <c r="J55" i="7"/>
  <c r="J56" i="7"/>
  <c r="J57" i="7"/>
  <c r="J58" i="7"/>
  <c r="J59" i="7"/>
  <c r="J53" i="7"/>
  <c r="H55" i="7"/>
  <c r="H56" i="7"/>
  <c r="H57" i="7"/>
  <c r="H58" i="7"/>
  <c r="H59" i="7"/>
  <c r="J45" i="7"/>
  <c r="J46" i="7"/>
  <c r="J47" i="7"/>
  <c r="J48" i="7"/>
  <c r="J49" i="7"/>
  <c r="J50" i="7"/>
  <c r="H45" i="7"/>
  <c r="H46" i="7"/>
  <c r="H49" i="7"/>
  <c r="H50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H23" i="7"/>
  <c r="H24" i="7"/>
  <c r="H25" i="7"/>
  <c r="H26" i="7"/>
  <c r="H27" i="7"/>
  <c r="H28" i="7"/>
  <c r="H29" i="7"/>
  <c r="H30" i="7"/>
  <c r="H31" i="7"/>
  <c r="H32" i="7"/>
  <c r="H33" i="7"/>
  <c r="H34" i="7"/>
  <c r="H36" i="7"/>
  <c r="H37" i="7"/>
  <c r="H38" i="7"/>
  <c r="H39" i="7"/>
  <c r="H40" i="7"/>
  <c r="A90" i="7"/>
  <c r="A96" i="7" l="1"/>
  <c r="A93" i="7"/>
  <c r="K19" i="7" l="1"/>
  <c r="H96" i="7"/>
  <c r="E10" i="7"/>
  <c r="H9" i="7"/>
  <c r="K9" i="7" s="1"/>
  <c r="K10" i="7" s="1"/>
  <c r="E9" i="7"/>
  <c r="K8" i="7"/>
  <c r="H8" i="7"/>
  <c r="E8" i="7"/>
  <c r="K49" i="7"/>
  <c r="K48" i="7"/>
  <c r="K31" i="7" l="1"/>
  <c r="K32" i="7"/>
  <c r="K33" i="7"/>
  <c r="K34" i="7"/>
  <c r="K35" i="7"/>
  <c r="K50" i="7" l="1"/>
  <c r="K53" i="7"/>
  <c r="K54" i="7"/>
  <c r="K28" i="7"/>
  <c r="K29" i="7"/>
  <c r="K30" i="7"/>
  <c r="K36" i="7"/>
  <c r="H72" i="7" l="1"/>
  <c r="H64" i="7"/>
  <c r="J41" i="7"/>
  <c r="K37" i="7"/>
  <c r="K38" i="7"/>
  <c r="K39" i="7"/>
  <c r="K40" i="7"/>
  <c r="K41" i="7"/>
  <c r="K45" i="7"/>
  <c r="K46" i="7"/>
  <c r="K47" i="7"/>
  <c r="K55" i="7"/>
  <c r="K59" i="7"/>
  <c r="K51" i="7" l="1"/>
  <c r="K16" i="7"/>
  <c r="K72" i="7" l="1"/>
  <c r="J67" i="7"/>
  <c r="H67" i="7"/>
  <c r="K67" i="7" s="1"/>
  <c r="J66" i="7"/>
  <c r="H66" i="7"/>
  <c r="K66" i="7" s="1"/>
  <c r="J74" i="7"/>
  <c r="H74" i="7"/>
  <c r="K74" i="7" s="1"/>
  <c r="J73" i="7"/>
  <c r="H73" i="7"/>
  <c r="K73" i="7" s="1"/>
  <c r="J72" i="7"/>
  <c r="H76" i="7"/>
  <c r="K76" i="7" s="1"/>
  <c r="J76" i="7"/>
  <c r="H77" i="7"/>
  <c r="K77" i="7" s="1"/>
  <c r="J77" i="7"/>
  <c r="H65" i="7"/>
  <c r="H68" i="7"/>
  <c r="H75" i="7"/>
  <c r="K14" i="7"/>
  <c r="K15" i="7"/>
  <c r="G80" i="7" s="1"/>
  <c r="K13" i="7"/>
  <c r="K18" i="7" s="1"/>
  <c r="G20" i="7" l="1"/>
  <c r="K83" i="7"/>
  <c r="J75" i="7"/>
  <c r="K75" i="7"/>
  <c r="K78" i="7" s="1"/>
  <c r="K81" i="7" s="1"/>
  <c r="J68" i="7"/>
  <c r="K68" i="7"/>
  <c r="J65" i="7"/>
  <c r="K65" i="7"/>
  <c r="J64" i="7"/>
  <c r="K64" i="7"/>
  <c r="J60" i="7"/>
  <c r="K60" i="7"/>
  <c r="K58" i="7"/>
  <c r="K57" i="7"/>
  <c r="K56" i="7"/>
  <c r="K27" i="7"/>
  <c r="K26" i="7"/>
  <c r="K25" i="7"/>
  <c r="K24" i="7"/>
  <c r="K23" i="7"/>
  <c r="C10" i="7"/>
  <c r="H10" i="7" s="1"/>
  <c r="K82" i="7" l="1"/>
  <c r="K61" i="7"/>
  <c r="K42" i="7"/>
  <c r="K69" i="7"/>
  <c r="K20" i="7"/>
  <c r="K17" i="7"/>
  <c r="K80" i="7" l="1"/>
</calcChain>
</file>

<file path=xl/sharedStrings.xml><?xml version="1.0" encoding="utf-8"?>
<sst xmlns="http://schemas.openxmlformats.org/spreadsheetml/2006/main" count="2856" uniqueCount="861">
  <si>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</si>
  <si>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</si>
  <si>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</si>
  <si>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</si>
  <si>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</si>
  <si>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</si>
  <si>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</si>
  <si>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</si>
  <si>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</si>
  <si>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</si>
  <si>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</si>
  <si>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</si>
  <si>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</si>
  <si>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</si>
  <si>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</si>
  <si>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</si>
  <si>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</si>
  <si>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</si>
  <si>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</si>
  <si>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</si>
  <si>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</si>
  <si>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</si>
  <si>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</si>
  <si>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</si>
  <si>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</si>
  <si>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</si>
  <si>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</si>
  <si>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</si>
  <si>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</si>
  <si>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</si>
  <si>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</si>
  <si>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</si>
  <si>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</si>
  <si>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</si>
  <si>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</si>
  <si>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</si>
  <si>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</si>
  <si>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</si>
  <si>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</si>
  <si>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</si>
  <si>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</si>
  <si>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</si>
  <si>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</si>
  <si>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</si>
  <si>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</si>
  <si>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</si>
  <si>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</si>
  <si>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</si>
  <si>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</si>
  <si>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</si>
  <si>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</si>
  <si>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</si>
  <si>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</si>
  <si>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</si>
  <si>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</si>
  <si>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</si>
  <si>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</si>
  <si>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</si>
  <si>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</si>
  <si>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</si>
  <si>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</si>
  <si>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</si>
  <si>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</si>
  <si>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</si>
  <si>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</si>
  <si>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</si>
  <si>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</si>
  <si>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</si>
  <si>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</si>
  <si>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</si>
  <si>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</si>
  <si>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</si>
  <si>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</si>
  <si>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</si>
  <si>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</si>
  <si>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</si>
  <si>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</si>
  <si>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</si>
  <si>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</si>
  <si>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</si>
  <si>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</si>
  <si>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</si>
  <si>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</si>
  <si>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</si>
  <si>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</si>
  <si>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</si>
  <si>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</si>
  <si>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</si>
  <si>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</si>
  <si>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</si>
  <si>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</si>
  <si>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</si>
  <si>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</si>
  <si>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</si>
  <si>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</si>
  <si>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</si>
  <si>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</si>
  <si>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</si>
  <si>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</si>
  <si>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</si>
  <si>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</si>
  <si>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</si>
  <si>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</si>
  <si>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</si>
  <si>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</si>
  <si>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</si>
  <si>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</si>
  <si>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</si>
  <si>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</si>
  <si>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</si>
  <si>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</si>
  <si>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</si>
  <si>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</si>
  <si>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</si>
  <si>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</si>
  <si>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</si>
  <si>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</si>
  <si>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</si>
  <si>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</si>
  <si>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</si>
  <si>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</si>
  <si>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</si>
  <si>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</si>
  <si>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</si>
  <si>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</si>
  <si>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</si>
  <si>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</si>
  <si>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</si>
  <si>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</si>
  <si>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</si>
  <si>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</si>
  <si>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</si>
  <si>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</si>
  <si>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</si>
  <si>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</si>
  <si>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</si>
  <si>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</si>
  <si>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</si>
  <si>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</si>
  <si>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</si>
  <si>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</si>
  <si>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</si>
  <si>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</si>
  <si>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</si>
  <si>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</si>
  <si>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</si>
  <si>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</si>
  <si>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</si>
  <si>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</si>
  <si>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</si>
  <si>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</si>
  <si>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</si>
  <si>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</si>
  <si>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</si>
  <si>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</si>
  <si>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</si>
  <si>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</si>
  <si>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</si>
  <si>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</si>
  <si>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</si>
  <si>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</si>
  <si>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</si>
  <si>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</si>
  <si>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</si>
  <si>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</si>
  <si>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</si>
  <si>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</si>
  <si>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</si>
  <si>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</si>
  <si>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</si>
  <si>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</si>
  <si>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</si>
  <si>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</si>
  <si>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</si>
  <si>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</si>
  <si>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</si>
  <si>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</si>
  <si>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</si>
  <si>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</si>
  <si>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</si>
  <si>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</si>
  <si>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</si>
  <si>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</si>
  <si>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</si>
  <si>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</si>
  <si>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</si>
  <si>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</si>
  <si>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</si>
  <si>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</si>
  <si>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</si>
  <si>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</si>
  <si>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</si>
  <si>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</si>
  <si>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</si>
  <si>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</si>
  <si>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</si>
  <si>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</si>
  <si>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</si>
  <si>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</si>
  <si>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</si>
  <si>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</si>
  <si>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</si>
  <si>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</si>
  <si>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</si>
  <si>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</si>
  <si>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</si>
  <si>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</si>
  <si>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</si>
  <si>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</si>
  <si>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</si>
  <si>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</si>
  <si>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</si>
  <si>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</si>
  <si>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</si>
  <si>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</si>
  <si>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</si>
  <si>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</si>
  <si>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</si>
  <si>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</si>
  <si>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</si>
  <si>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</si>
  <si>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</si>
  <si>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</si>
  <si>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</si>
  <si>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</si>
  <si>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</si>
  <si>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</si>
  <si>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</si>
  <si>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</si>
  <si>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</si>
  <si>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</si>
  <si>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</si>
  <si>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</si>
  <si>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</si>
  <si>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</si>
  <si>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</si>
  <si>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</si>
  <si>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</si>
  <si>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</si>
  <si>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</si>
  <si>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</si>
  <si>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</si>
  <si>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</si>
  <si>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</si>
  <si>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</si>
  <si>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</si>
  <si>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</si>
  <si>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</si>
  <si>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</si>
  <si>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</si>
  <si>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</si>
  <si>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</si>
  <si>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</si>
  <si>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</si>
  <si>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</si>
  <si>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</si>
  <si>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</si>
  <si>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</si>
  <si>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</si>
  <si>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</si>
  <si>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</si>
  <si>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</si>
  <si>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</si>
  <si>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</si>
  <si>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</si>
  <si>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</si>
  <si>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</si>
  <si>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</si>
  <si>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</si>
  <si>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</si>
  <si>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</si>
  <si>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</si>
  <si>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</si>
  <si>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</si>
  <si>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</si>
  <si>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</si>
  <si>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</si>
  <si>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</si>
  <si>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</si>
  <si>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</si>
  <si>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</si>
  <si>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</si>
  <si>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</si>
  <si>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</si>
  <si>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</si>
  <si>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</si>
  <si>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</si>
  <si>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</si>
  <si>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</si>
  <si>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</si>
  <si>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</si>
  <si>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</si>
  <si>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</si>
  <si>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</si>
  <si>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</si>
  <si>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</si>
  <si>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</si>
  <si>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</si>
  <si>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</si>
  <si>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</si>
  <si>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</si>
  <si>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</si>
  <si>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</si>
  <si>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</si>
  <si>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</si>
  <si>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</si>
  <si>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</si>
  <si>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</si>
  <si>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</si>
  <si>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</si>
  <si>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</si>
  <si>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</si>
  <si>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</si>
  <si>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</si>
  <si>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</si>
  <si>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</si>
  <si>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</si>
  <si>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</si>
  <si>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</si>
  <si>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</si>
  <si>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</si>
  <si>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</si>
  <si>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</si>
  <si>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</si>
  <si>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</si>
  <si>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</si>
  <si>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</si>
  <si>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</si>
  <si>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</si>
  <si>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</si>
  <si>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</si>
  <si>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</si>
  <si>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</si>
  <si>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</si>
  <si>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</si>
  <si>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</si>
  <si>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</si>
  <si>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</si>
  <si>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</si>
  <si>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</si>
  <si>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</si>
  <si>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</si>
  <si>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</si>
  <si>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</si>
  <si>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</si>
  <si>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</si>
  <si>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</si>
  <si>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</si>
  <si>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</si>
  <si>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</si>
  <si>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</si>
  <si>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</si>
  <si>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</si>
  <si>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</si>
  <si>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</si>
  <si>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</si>
  <si>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</si>
  <si>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</si>
  <si>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</si>
  <si>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</si>
  <si>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</si>
  <si>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</si>
  <si>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</si>
  <si>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</si>
  <si>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</si>
  <si>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</si>
  <si>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</si>
  <si>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</si>
  <si>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</si>
  <si>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</si>
  <si>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</si>
  <si>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</si>
  <si>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</si>
  <si>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</si>
  <si>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</si>
  <si>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</si>
  <si>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</si>
  <si>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</si>
  <si>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</si>
  <si>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</si>
  <si>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</si>
  <si>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</si>
  <si>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</si>
  <si>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</si>
  <si>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</si>
  <si>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</si>
  <si>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</si>
  <si>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</si>
  <si>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</si>
  <si>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</si>
  <si>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</si>
  <si>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</si>
  <si>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</si>
  <si>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</si>
  <si>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</si>
  <si>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</si>
  <si>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</si>
  <si>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</si>
  <si>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</si>
  <si>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</si>
  <si>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</si>
  <si>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</si>
  <si>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</si>
  <si>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</si>
  <si>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</si>
  <si>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</si>
  <si>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</si>
  <si>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</si>
  <si>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</si>
  <si>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</si>
  <si>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</si>
  <si>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</si>
  <si>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</si>
  <si>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</si>
  <si>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</si>
  <si>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</si>
  <si>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</si>
  <si>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</si>
  <si>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</si>
  <si>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</si>
  <si>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</si>
  <si>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</si>
  <si>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</si>
  <si>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</si>
  <si>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</si>
  <si>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</si>
  <si>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</si>
  <si>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</si>
  <si>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</si>
  <si>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</si>
  <si>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</si>
  <si>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</si>
  <si>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</si>
  <si>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</si>
  <si>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</si>
  <si>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</si>
  <si>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</si>
  <si>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</si>
  <si>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</si>
  <si>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</si>
  <si>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</si>
  <si>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</si>
  <si>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</si>
  <si>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</si>
  <si>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</si>
  <si>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</si>
  <si>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</si>
  <si>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</si>
  <si>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</si>
  <si>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</si>
  <si>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</si>
  <si>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</si>
  <si>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</si>
  <si>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</si>
  <si>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</si>
  <si>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</si>
  <si>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</si>
  <si>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</si>
  <si>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</si>
  <si>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</si>
  <si>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</si>
  <si>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</si>
  <si>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</si>
  <si>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</si>
  <si>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</si>
  <si>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</si>
  <si>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</si>
  <si>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</si>
  <si>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</si>
  <si>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</si>
  <si>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</si>
  <si>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</si>
  <si>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</si>
  <si>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</si>
  <si>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</si>
  <si>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</si>
  <si>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</si>
  <si>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</si>
  <si>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</si>
  <si>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</si>
  <si>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</si>
  <si>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</si>
  <si>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</si>
  <si>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</si>
  <si>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</si>
  <si>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</si>
  <si>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</si>
  <si>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</si>
  <si>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</si>
  <si>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</si>
  <si>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</si>
  <si>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</si>
  <si>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</si>
  <si>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</si>
  <si>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</si>
  <si>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</si>
  <si>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</si>
  <si>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</si>
  <si>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</si>
  <si>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</si>
  <si>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</si>
  <si>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</si>
  <si>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</si>
  <si>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</si>
  <si>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</si>
  <si>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</si>
  <si>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</si>
  <si>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</si>
  <si>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</si>
  <si>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</si>
  <si>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</si>
  <si>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</si>
  <si>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</si>
  <si>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</si>
  <si>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</si>
  <si>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</si>
  <si>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</si>
  <si>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</si>
  <si>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</si>
  <si>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</si>
  <si>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</si>
  <si>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</si>
  <si>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</si>
  <si>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</si>
  <si>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</si>
  <si>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</si>
  <si>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</si>
  <si>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</si>
  <si>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</si>
  <si>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</si>
  <si>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</si>
  <si>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</si>
  <si>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</si>
  <si>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</si>
  <si>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</si>
  <si>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</si>
  <si>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</si>
  <si>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</si>
  <si>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</si>
  <si>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</si>
  <si>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, นายธเนศ แจ้งสว่าง  </t>
  </si>
  <si>
    <t xml:space="preserve">นางวิยะดา เกรียงไกรเพ็ชร์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</si>
  <si>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</si>
  <si>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</si>
  <si>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</si>
  <si>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</si>
  <si>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</si>
  <si>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</si>
  <si>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</si>
  <si>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</si>
  <si>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</si>
  <si>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</si>
  <si>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</si>
  <si>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</si>
  <si>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</si>
  <si>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</si>
  <si>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</si>
  <si>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</si>
  <si>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</si>
  <si>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</si>
  <si>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</si>
  <si>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</si>
  <si>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</si>
  <si>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</si>
  <si>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</si>
  <si>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</si>
  <si>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</si>
  <si>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</si>
  <si>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</si>
  <si>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</si>
  <si>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</si>
  <si>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</si>
  <si>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>ผู้อนุมัติส่วนงาน Service และ Non cable</t>
  </si>
  <si>
    <t xml:space="preserve">ผู้อนุมัติส่วนงาน Service </t>
  </si>
  <si>
    <t>นายชนะชัย คุ้มคำ , นายภูริวัจน์ ธาดาวัฒนาวิทย์</t>
  </si>
  <si>
    <t>ค่าจ้าง พาดสาย OUTDOOR 4-48Cores ADSS , RG11 จัดระเบียบสายแล้ว(SUB)</t>
  </si>
  <si>
    <t>สถานะบริการ :</t>
  </si>
  <si>
    <t>ไม่เป็นสมาชิก</t>
  </si>
  <si>
    <t>เป็นสมาชิกระบบ CABLE TV , INTERNET</t>
  </si>
  <si>
    <t>099-152-5528</t>
  </si>
  <si>
    <t>รายละเอียด - อุปกรณ์ INTERNET</t>
  </si>
  <si>
    <t>Internet Lan To Room Free Cable tv</t>
  </si>
  <si>
    <t>Internet  Hotspot wifi Free Cable tv</t>
  </si>
  <si>
    <t xml:space="preserve">รายละเอียด - อุปกรณ์ CABLE </t>
  </si>
  <si>
    <t>ค่าติดตั้ง ค่าเชื่อมสัญญาณ ที่เรียกเก็บได้ INTERNET</t>
  </si>
  <si>
    <t>ค่าติดตั้ง ค่าเชื่อมสัญญาณ ที่เรียกเก็บได้ CABLE TV</t>
  </si>
  <si>
    <t>ค่าบริการรายเดือน INTERNET</t>
  </si>
  <si>
    <t xml:space="preserve">ค่าบริการรายเดือน  CABLE TV </t>
  </si>
  <si>
    <t>สรุปค่าบริการรายเดือนของแต่ละการขาย</t>
  </si>
  <si>
    <t xml:space="preserve">รวมค่าบริการรายเดือน INTERNET </t>
  </si>
  <si>
    <t xml:space="preserve">อัตราการคืนทุนรวมค่าดำเนินการระบบ CABLE TV </t>
  </si>
  <si>
    <t xml:space="preserve">ค่าเชื่อม , ค่าอุปกรณ์ที่เก็บได้ </t>
  </si>
  <si>
    <t xml:space="preserve">งบการลงทุนรวมค่าดำเนิการต่างๆ ระบบ CABLE TV </t>
  </si>
  <si>
    <t>ค่าบริการประเภท CBN INTERNET</t>
  </si>
  <si>
    <t>ค่าแรง เดินสายแลน และติดตั้ง Access Point ในอาคาร (พนักงาน)</t>
  </si>
  <si>
    <t>ค่าแรง ติดตั้งรวมอุปกรณ์ ราง-เฟล็ก-ท่อPVC เดินสายแลน และติดตั้ง Access Point ในอาคาร (พนักงาน)</t>
  </si>
  <si>
    <r>
      <rPr>
        <b/>
        <sz val="20"/>
        <color rgb="FFFF0000"/>
        <rFont val="TH SarabunPSK"/>
        <family val="2"/>
      </rPr>
      <t xml:space="preserve">เดือน </t>
    </r>
    <r>
      <rPr>
        <b/>
        <sz val="18"/>
        <color rgb="FFFF0000"/>
        <rFont val="TH SarabunPSK"/>
        <family val="2"/>
      </rPr>
      <t xml:space="preserve">   </t>
    </r>
    <r>
      <rPr>
        <b/>
        <sz val="18"/>
        <rFont val="TH SarabunPSK"/>
        <family val="2"/>
      </rPr>
      <t xml:space="preserve">    ค่าเฉลี่ยรายได้ / ห้อง   </t>
    </r>
  </si>
  <si>
    <t>นายชนะชัย คุ้มคำ          ,          นายภูริวัจน์ ธาดาวัฒนาวิทย์</t>
  </si>
  <si>
    <t>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</si>
  <si>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</t>
  </si>
  <si>
    <t xml:space="preserve">นางวิยะดา เกรียงไกรเพ็ชร์          ,           นายธเนศ แจ้งสว่าง  </t>
  </si>
  <si>
    <t>097-215-9512</t>
  </si>
  <si>
    <t>062-616-4262</t>
  </si>
  <si>
    <t xml:space="preserve"> 085-142-6851</t>
  </si>
  <si>
    <t>นางสาวนันทิกานต์ บุญประคอง</t>
  </si>
  <si>
    <t>095-096-4668</t>
  </si>
  <si>
    <t>นาวสาวจิรภิญญา เป็นปึก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</si>
  <si>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</si>
  <si>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</si>
  <si>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</si>
  <si>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</si>
  <si>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</si>
  <si>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</si>
  <si>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 xml:space="preserve">MikroTik CCR1036-8G-2S+ Cloud Core Router Industrial Grade </t>
  </si>
  <si>
    <t>SFP Fiber Single-Mode Fiber (SMF) 10Gb 1310-1490</t>
  </si>
  <si>
    <t>เป็นสมาชิกระบบ CABLE TV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</si>
  <si>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</si>
  <si>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</si>
  <si>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</si>
  <si>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</si>
  <si>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</si>
  <si>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</si>
  <si>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</si>
  <si>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</si>
  <si>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</si>
  <si>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</si>
  <si>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FTTx เหมาอาคาร Free Cable tv</t>
  </si>
  <si>
    <t xml:space="preserve">Switch TP-Link 24-Port Gigabit Managed WI-FI ROUTER </t>
  </si>
  <si>
    <t xml:space="preserve">Switch TP-Link 48-Port Gigabit Managed WI-FI ROUTER </t>
  </si>
  <si>
    <t>ROUTER WI-FI  Link sys AC1900</t>
  </si>
  <si>
    <t>OLT- 4 PON</t>
  </si>
  <si>
    <t xml:space="preserve">Survey Manager  </t>
  </si>
  <si>
    <t>นายณรงศ์ศักย์  เหล่ารัตนเวช</t>
  </si>
  <si>
    <t>081-569-8664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</si>
  <si>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</si>
  <si>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</si>
  <si>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</si>
  <si>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</si>
  <si>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, RG11 (พนักงาน)</t>
  </si>
  <si>
    <t>ค่าจ้าง พาดสาย OUTDOOR 2-48Cores ADSS  (พนักงาน  นอกเวลาทำการ)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</si>
  <si>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</si>
  <si>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</si>
  <si>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</si>
  <si>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</si>
  <si>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</si>
  <si>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</si>
  <si>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</si>
  <si>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</si>
  <si>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</si>
  <si>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</si>
  <si>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</si>
  <si>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</si>
  <si>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</si>
  <si>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นายชนะชัย คุ้มคำ          ,           นายภูริวัจน์ ธาดาวัฒนาวิทย์</t>
  </si>
  <si>
    <t>นายภูริวัจน์ ธาดาวัฒนาวิทย์</t>
  </si>
  <si>
    <t>ผู้อนุมัติส่วนงาน Non cable</t>
  </si>
  <si>
    <t>รางคางหมู 1เมตร (เดินสายแลน)</t>
  </si>
  <si>
    <t>นาย รพินทร์ จันทร์พล</t>
  </si>
  <si>
    <t>นาย เอกรัฐ วัฒนา</t>
  </si>
  <si>
    <t xml:space="preserve">นาย ธเนศ แจ้งสว่าง  </t>
  </si>
  <si>
    <t>นาย ฐิติพันธ์ จานสันเทียะ</t>
  </si>
  <si>
    <t>นาย วิเชียร นุชพงษ์</t>
  </si>
  <si>
    <t>นาย ถาวร ชนะวงษ์</t>
  </si>
  <si>
    <t>นาย มานพ เป่าไม้</t>
  </si>
  <si>
    <t>นาย ประดิษฐ์ กุลทอง</t>
  </si>
  <si>
    <t>นาย ธวัชชัย จันทร์โยธา</t>
  </si>
  <si>
    <t>080-086-4940</t>
  </si>
  <si>
    <t>Switch TP-Link TL-SG2210P JetStream 8-Port Gigabit Smart PoE+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</si>
  <si>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</si>
  <si>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</si>
  <si>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</si>
  <si>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</si>
  <si>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</si>
  <si>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</si>
  <si>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</si>
  <si>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</si>
  <si>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</si>
  <si>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</si>
  <si>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</si>
  <si>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</si>
  <si>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</si>
  <si>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</si>
  <si>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</si>
  <si>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</si>
  <si>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</si>
  <si>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</si>
  <si>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</si>
  <si>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</si>
  <si>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</si>
  <si>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</si>
  <si>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</si>
  <si>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</si>
  <si>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</si>
  <si>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</si>
  <si>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</si>
  <si>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</si>
  <si>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4 TB HDD CCTV SEAGATE SKYHAWK</t>
  </si>
  <si>
    <t>10 TB HDD CCTV SEAGATE SKYHAWK</t>
  </si>
  <si>
    <t>1 TB HDD CCTV SEAGATE SKYHAWK</t>
  </si>
  <si>
    <t>ค่าติดตั้ง อุปกรณ์ Access Point / CCTV (SUB)</t>
  </si>
  <si>
    <t>ค่าแรง เดินสายแลน และติดตั้ง Access Point / CCTV (SUB)</t>
  </si>
  <si>
    <t>ค่าแรง ติดตั้งรวมอุปกรณ์ ราง-เฟล็ก-ท่อPVC เดินสายแลน และติดตั้ง Access Point / CCTV  (SUB)</t>
  </si>
  <si>
    <t>(Deputy Managing Director of Marketing)</t>
  </si>
  <si>
    <t xml:space="preserve"> นางสาววันวิสาข์  ประทุมเมือง </t>
  </si>
  <si>
    <t>(Resident Sales Manager)</t>
  </si>
  <si>
    <t xml:space="preserve">นายนิมิต จุ้ยอยู่ทอง </t>
  </si>
  <si>
    <t xml:space="preserve">นายธวัช   มีแสง </t>
  </si>
  <si>
    <t xml:space="preserve">นางสาวธัญลักษณ์ หมื่นหลุบกุง </t>
  </si>
  <si>
    <t xml:space="preserve">นายณรงศ์ศักย์  เหล่ารัตนเวช </t>
  </si>
  <si>
    <t xml:space="preserve">นายรุ่งอรุณ อินบุญรอด </t>
  </si>
  <si>
    <t xml:space="preserve">นางศศินาถ จุ้ยอยู่ทอง </t>
  </si>
  <si>
    <t>Resident Sales Manager</t>
  </si>
  <si>
    <t>นางสาววันวิสาข์  ประทุมเมือง</t>
  </si>
  <si>
    <t>Deputy Managing Director of Marketing</t>
  </si>
  <si>
    <t>Assistance Sales Director</t>
  </si>
  <si>
    <t>นายธเนศ แจ้งสว่าง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</si>
  <si>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</si>
  <si>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</si>
  <si>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</si>
  <si>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>ยอมรวม</t>
  </si>
  <si>
    <t>*หมายเหตุ</t>
  </si>
  <si>
    <t xml:space="preserve"> ผู้อนุมัติดำเนินการ          อนุมัติ              ไม่อนุมัติ</t>
  </si>
  <si>
    <t>รายละเอียด - ค่าแรงผู้รับเหมา/พนักงาน/โครงข่าย</t>
  </si>
  <si>
    <t>เครื่องสำรองไฟ UPS 1000VA VERTIV</t>
  </si>
  <si>
    <t>081-391-9551</t>
  </si>
  <si>
    <t>ค่าแรง ติดตั้งรวมอุปกรณ์ ราง-เฟล็ก-ท่อPVC เดินสายแลน และติดตั้ง Access Point ในอาคาร (SUB)</t>
  </si>
  <si>
    <t>ค่าแรง ติดตั้งตู้ พร้อมอุปกรณ์ส่วนควบ ระบบไฟฟ้า (SUB)</t>
  </si>
  <si>
    <t>ค่าจ้าง ติดตั้งรวมอุปกรณ์ ราง-เฟล็ก-ท่อPVC เดินสาย เชื่อมตู้อุปกรณ์ (SUB)</t>
  </si>
  <si>
    <t>ค่าจ้าง เดินสาย เชื่อมตู้อุปกรณ์ (SUB)</t>
  </si>
  <si>
    <t>ค่าแรง เดินสายแลน และติดตั้ง Access Point ในอาคาร (SUB)</t>
  </si>
  <si>
    <t>Optical Field Connector SC/APC Stech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</si>
  <si>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</si>
  <si>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</si>
  <si>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</si>
  <si>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</si>
  <si>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</si>
  <si>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</si>
  <si>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</si>
  <si>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</si>
  <si>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</si>
  <si>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</si>
  <si>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</si>
  <si>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</si>
  <si>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</si>
  <si>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</si>
  <si>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</si>
  <si>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</si>
  <si>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</si>
  <si>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</si>
  <si>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</si>
  <si>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</si>
  <si>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</si>
  <si>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</si>
  <si>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</si>
  <si>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</si>
  <si>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</si>
  <si>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</si>
  <si>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</si>
  <si>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</si>
  <si>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</si>
  <si>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</si>
  <si>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</si>
  <si>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</si>
  <si>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</si>
  <si>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</si>
  <si>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 xml:space="preserve">นายชนะชัย คุ้มคำ 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</si>
  <si>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</si>
  <si>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</si>
  <si>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</si>
  <si>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</si>
  <si>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</si>
  <si>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</si>
  <si>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</si>
  <si>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</si>
  <si>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</si>
  <si>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</si>
  <si>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</si>
  <si>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</si>
  <si>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</si>
  <si>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</si>
  <si>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</si>
  <si>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</si>
  <si>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</si>
  <si>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</si>
  <si>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</si>
  <si>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</si>
  <si>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</si>
  <si>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</si>
  <si>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</si>
  <si>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</si>
  <si>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</si>
  <si>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</si>
  <si>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Cabe DTV + Internet ( Hotspot wifi )</t>
  </si>
  <si>
    <t>Cable DTV + Internet EOC</t>
  </si>
  <si>
    <t>DTV  + WI FI Hospot +Lan to room</t>
  </si>
  <si>
    <t>DTV  + WI FI Hospot +Lease Line</t>
  </si>
  <si>
    <t>089-259-9551</t>
  </si>
  <si>
    <t>นายธีรภัทร  เอื้ออารีวรกุล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</si>
  <si>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</si>
  <si>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</si>
  <si>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</si>
  <si>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</si>
  <si>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</si>
  <si>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</si>
  <si>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</si>
  <si>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</si>
  <si>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</si>
  <si>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</si>
  <si>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</si>
  <si>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</si>
  <si>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</si>
  <si>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</si>
  <si>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</si>
  <si>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</si>
  <si>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</si>
  <si>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</si>
  <si>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</si>
  <si>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</si>
  <si>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</si>
  <si>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>ค่าจ้าง ดำเนินการ(พนักงาน)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</si>
  <si>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</si>
  <si>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</si>
  <si>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</si>
  <si>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</si>
  <si>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</si>
  <si>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</si>
  <si>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</si>
  <si>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</si>
  <si>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</si>
  <si>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</si>
  <si>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</si>
  <si>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</si>
  <si>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</si>
  <si>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</si>
  <si>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</si>
  <si>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</si>
  <si>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</si>
  <si>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</si>
  <si>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</si>
  <si>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</si>
  <si>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</si>
  <si>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</si>
  <si>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Assistant Sales Director Acting for Sales Director</t>
  </si>
  <si>
    <t>Assistant Sales  Manager Acting for Sales Manager</t>
  </si>
  <si>
    <t>ส่วนงาน  Survey</t>
  </si>
  <si>
    <t>ผู้นำเสนอ และผู้อนุมัติดำเนินงาน ( Sales )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</si>
  <si>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</si>
  <si>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</si>
  <si>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</si>
  <si>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</si>
  <si>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</si>
  <si>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40-60cm  ทีเค</t>
  </si>
  <si>
    <t>-</t>
  </si>
  <si>
    <t>003 / 10</t>
  </si>
  <si>
    <t>นายนิมิต จุ้ยอยู่ทอง</t>
  </si>
  <si>
    <t>อัตราการคืนทุน</t>
  </si>
  <si>
    <t>ดีเฮ้าส์ ลาดพร้าว เรสซิเด้นส์</t>
  </si>
  <si>
    <t>33, Subdistrict, 2 ซอยวัฒนานิเวศน์ 7 แขวงสามเสนนอก เขตห้วยขวาง กรุงเทพมหานคร 10310</t>
  </si>
  <si>
    <t>https://maps.app.goo.gl/eTJYmLLWqsWFSiCq7</t>
  </si>
  <si>
    <t>084-5559031</t>
  </si>
  <si>
    <t>คุณกิตติวร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</si>
</sst>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4"/>
      <color theme="1"/>
      <name val="Calibri"/>
      <family val="2"/>
      <scheme val="minor"/>
    </font>
    <font>
      <b/>
      <u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563C1"/>
      <name val="TH Sarabun New"/>
      <family val="2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89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3" xfId="1" applyFont="1" applyFill="1" applyBorder="1" applyAlignment="1" applyProtection="1">
      <alignment horizontal="center"/>
    </xf>
    <xf numFmtId="0" fontId="6" fillId="3" borderId="27" xfId="0" applyFont="1" applyFill="1" applyBorder="1" applyAlignment="1">
      <alignment horizontal="right" vertical="top"/>
    </xf>
    <xf numFmtId="43" fontId="12" fillId="3" borderId="0" xfId="1" applyFont="1" applyFill="1" applyBorder="1" applyAlignment="1" applyProtection="1">
      <alignment horizontal="center" vertical="top"/>
    </xf>
    <xf numFmtId="164" fontId="4" fillId="3" borderId="29" xfId="0" applyNumberFormat="1" applyFont="1" applyFill="1" applyBorder="1" applyAlignment="1">
      <alignment horizontal="center"/>
    </xf>
    <xf numFmtId="0" fontId="4" fillId="2" borderId="31" xfId="0" applyFont="1" applyFill="1" applyBorder="1"/>
    <xf numFmtId="43" fontId="4" fillId="2" borderId="24" xfId="1" applyFont="1" applyFill="1" applyBorder="1" applyProtection="1"/>
    <xf numFmtId="0" fontId="4" fillId="2" borderId="24" xfId="0" applyFont="1" applyFill="1" applyBorder="1"/>
    <xf numFmtId="0" fontId="4" fillId="2" borderId="3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43" fontId="4" fillId="3" borderId="0" xfId="1" applyFont="1" applyFill="1" applyProtection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0" fontId="4" fillId="3" borderId="3" xfId="0" applyFont="1" applyFill="1" applyBorder="1" applyAlignment="1">
      <alignment horizontal="center"/>
    </xf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14" borderId="31" xfId="0" applyFont="1" applyFill="1" applyBorder="1"/>
    <xf numFmtId="43" fontId="4" fillId="14" borderId="24" xfId="1" applyFont="1" applyFill="1" applyBorder="1" applyProtection="1"/>
    <xf numFmtId="0" fontId="4" fillId="14" borderId="24" xfId="0" applyFont="1" applyFill="1" applyBorder="1"/>
    <xf numFmtId="0" fontId="4" fillId="14" borderId="33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43" fontId="6" fillId="14" borderId="3" xfId="1" applyFont="1" applyFill="1" applyBorder="1" applyAlignment="1" applyProtection="1">
      <alignment horizontal="center"/>
    </xf>
    <xf numFmtId="0" fontId="6" fillId="14" borderId="5" xfId="0" applyFont="1" applyFill="1" applyBorder="1" applyAlignment="1">
      <alignment horizontal="center"/>
    </xf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49" fontId="23" fillId="6" borderId="0" xfId="3" applyNumberFormat="1" applyFont="1" applyFill="1" applyAlignment="1">
      <alignment vertical="center"/>
    </xf>
    <xf numFmtId="14" fontId="20" fillId="15" borderId="0" xfId="0" applyNumberFormat="1" applyFont="1" applyFill="1"/>
    <xf numFmtId="0" fontId="20" fillId="15" borderId="3" xfId="0" applyFont="1" applyFill="1" applyBorder="1" applyAlignment="1">
      <alignment vertical="top" wrapText="1"/>
    </xf>
    <xf numFmtId="0" fontId="20" fillId="15" borderId="3" xfId="0" applyFont="1" applyFill="1" applyBorder="1" applyAlignment="1">
      <alignment horizontal="center" vertical="center" wrapText="1"/>
    </xf>
    <xf numFmtId="43" fontId="20" fillId="15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49" fontId="20" fillId="10" borderId="0" xfId="3" applyNumberFormat="1" applyFont="1" applyFill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6" fillId="1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10" fillId="3" borderId="21" xfId="1" applyFont="1" applyFill="1" applyBorder="1" applyAlignment="1" applyProtection="1">
      <alignment horizontal="left" vertical="center"/>
    </xf>
    <xf numFmtId="0" fontId="4" fillId="3" borderId="2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6" fillId="8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>
      <alignment horizontal="left"/>
    </xf>
    <xf numFmtId="0" fontId="0" fillId="3" borderId="0" xfId="1" applyNumberFormat="1" applyFont="1" applyFill="1" applyBorder="1"/>
    <xf numFmtId="43" fontId="8" fillId="10" borderId="44" xfId="0" applyNumberFormat="1" applyFont="1" applyFill="1" applyBorder="1"/>
    <xf numFmtId="0" fontId="8" fillId="10" borderId="45" xfId="0" applyFont="1" applyFill="1" applyBorder="1" applyAlignment="1">
      <alignment horizontal="center"/>
    </xf>
    <xf numFmtId="0" fontId="7" fillId="10" borderId="43" xfId="0" applyFont="1" applyFill="1" applyBorder="1"/>
    <xf numFmtId="0" fontId="8" fillId="10" borderId="44" xfId="0" applyFont="1" applyFill="1" applyBorder="1" applyAlignment="1">
      <alignment horizontal="right"/>
    </xf>
    <xf numFmtId="0" fontId="8" fillId="10" borderId="43" xfId="0" applyFont="1" applyFill="1" applyBorder="1"/>
    <xf numFmtId="0" fontId="8" fillId="16" borderId="0" xfId="0" applyFont="1" applyFill="1"/>
    <xf numFmtId="0" fontId="8" fillId="16" borderId="0" xfId="0" applyFont="1" applyFill="1" applyAlignment="1">
      <alignment horizontal="right"/>
    </xf>
    <xf numFmtId="43" fontId="22" fillId="16" borderId="0" xfId="0" applyNumberFormat="1" applyFont="1" applyFill="1" applyAlignment="1">
      <alignment horizontal="center"/>
    </xf>
    <xf numFmtId="43" fontId="28" fillId="1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right"/>
    </xf>
    <xf numFmtId="43" fontId="26" fillId="6" borderId="0" xfId="0" applyNumberFormat="1" applyFont="1" applyFill="1"/>
    <xf numFmtId="0" fontId="8" fillId="6" borderId="0" xfId="0" applyFont="1" applyFill="1" applyAlignment="1">
      <alignment horizontal="center"/>
    </xf>
    <xf numFmtId="0" fontId="0" fillId="6" borderId="0" xfId="0" applyFill="1"/>
    <xf numFmtId="43" fontId="8" fillId="6" borderId="1" xfId="0" applyNumberFormat="1" applyFont="1" applyFill="1" applyBorder="1"/>
    <xf numFmtId="43" fontId="28" fillId="6" borderId="0" xfId="0" applyNumberFormat="1" applyFont="1" applyFill="1" applyAlignment="1">
      <alignment horizontal="left"/>
    </xf>
    <xf numFmtId="0" fontId="19" fillId="16" borderId="0" xfId="0" applyFont="1" applyFill="1" applyAlignment="1">
      <alignment horizontal="left"/>
    </xf>
    <xf numFmtId="43" fontId="22" fillId="16" borderId="0" xfId="0" applyNumberFormat="1" applyFont="1" applyFill="1"/>
    <xf numFmtId="0" fontId="19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2" fontId="8" fillId="6" borderId="6" xfId="0" applyNumberFormat="1" applyFont="1" applyFill="1" applyBorder="1"/>
    <xf numFmtId="0" fontId="24" fillId="16" borderId="0" xfId="0" applyFont="1" applyFill="1" applyAlignment="1">
      <alignment horizontal="right"/>
    </xf>
    <xf numFmtId="43" fontId="25" fillId="16" borderId="0" xfId="0" applyNumberFormat="1" applyFont="1" applyFill="1"/>
    <xf numFmtId="43" fontId="24" fillId="6" borderId="6" xfId="0" applyNumberFormat="1" applyFont="1" applyFill="1" applyBorder="1"/>
    <xf numFmtId="0" fontId="8" fillId="3" borderId="0" xfId="0" applyFont="1" applyFill="1"/>
    <xf numFmtId="0" fontId="1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8" fillId="3" borderId="0" xfId="0" applyFont="1" applyFill="1"/>
    <xf numFmtId="0" fontId="4" fillId="17" borderId="18" xfId="0" applyFont="1" applyFill="1" applyBorder="1"/>
    <xf numFmtId="0" fontId="4" fillId="17" borderId="13" xfId="0" applyFont="1" applyFill="1" applyBorder="1"/>
    <xf numFmtId="0" fontId="6" fillId="17" borderId="24" xfId="0" applyFont="1" applyFill="1" applyBorder="1" applyAlignment="1">
      <alignment horizontal="right"/>
    </xf>
    <xf numFmtId="0" fontId="4" fillId="17" borderId="27" xfId="0" applyFont="1" applyFill="1" applyBorder="1"/>
    <xf numFmtId="0" fontId="4" fillId="17" borderId="0" xfId="0" applyFont="1" applyFill="1"/>
    <xf numFmtId="0" fontId="4" fillId="17" borderId="0" xfId="0" applyFont="1" applyFill="1" applyAlignment="1">
      <alignment horizontal="center"/>
    </xf>
    <xf numFmtId="43" fontId="4" fillId="17" borderId="0" xfId="1" applyFont="1" applyFill="1" applyBorder="1" applyProtection="1"/>
    <xf numFmtId="0" fontId="6" fillId="17" borderId="3" xfId="0" applyFont="1" applyFill="1" applyBorder="1" applyAlignment="1">
      <alignment horizontal="right"/>
    </xf>
    <xf numFmtId="0" fontId="8" fillId="17" borderId="1" xfId="0" applyFont="1" applyFill="1" applyBorder="1" applyAlignment="1" applyProtection="1">
      <alignment horizontal="left" vertical="center"/>
      <protection locked="0"/>
    </xf>
    <xf numFmtId="0" fontId="8" fillId="17" borderId="0" xfId="0" applyFont="1" applyFill="1" applyAlignment="1">
      <alignment horizontal="right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43" fontId="8" fillId="17" borderId="0" xfId="1" applyFont="1" applyFill="1" applyBorder="1" applyAlignment="1" applyProtection="1">
      <alignment horizontal="center"/>
    </xf>
    <xf numFmtId="0" fontId="8" fillId="17" borderId="0" xfId="0" applyFont="1" applyFill="1" applyAlignment="1">
      <alignment horizontal="left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9" xfId="0" applyFont="1" applyFill="1" applyBorder="1" applyProtection="1"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27" xfId="0" applyFont="1" applyFill="1" applyBorder="1" applyAlignment="1">
      <alignment horizontal="left"/>
    </xf>
    <xf numFmtId="0" fontId="8" fillId="17" borderId="6" xfId="0" applyFont="1" applyFill="1" applyBorder="1" applyAlignment="1">
      <alignment horizontal="center"/>
    </xf>
    <xf numFmtId="0" fontId="8" fillId="17" borderId="19" xfId="0" applyFont="1" applyFill="1" applyBorder="1" applyAlignment="1">
      <alignment horizontal="left" vertical="top"/>
    </xf>
    <xf numFmtId="0" fontId="4" fillId="17" borderId="16" xfId="0" applyFont="1" applyFill="1" applyBorder="1"/>
    <xf numFmtId="0" fontId="8" fillId="17" borderId="16" xfId="0" applyFont="1" applyFill="1" applyBorder="1" applyAlignment="1">
      <alignment horizontal="right" vertical="center"/>
    </xf>
    <xf numFmtId="43" fontId="8" fillId="17" borderId="15" xfId="1" applyFont="1" applyFill="1" applyBorder="1" applyAlignment="1" applyProtection="1">
      <alignment vertical="center"/>
    </xf>
    <xf numFmtId="0" fontId="7" fillId="17" borderId="15" xfId="0" applyFont="1" applyFill="1" applyBorder="1" applyAlignment="1">
      <alignment vertical="center"/>
    </xf>
    <xf numFmtId="43" fontId="8" fillId="17" borderId="16" xfId="1" applyFont="1" applyFill="1" applyBorder="1" applyAlignment="1" applyProtection="1">
      <alignment vertical="center"/>
    </xf>
    <xf numFmtId="0" fontId="4" fillId="17" borderId="17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3" borderId="34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32" fillId="2" borderId="3" xfId="0" applyFont="1" applyFill="1" applyBorder="1" applyAlignment="1">
      <alignment horizontal="left"/>
    </xf>
    <xf numFmtId="0" fontId="32" fillId="2" borderId="23" xfId="0" applyFont="1" applyFill="1" applyBorder="1" applyAlignment="1">
      <alignment horizontal="left"/>
    </xf>
    <xf numFmtId="43" fontId="33" fillId="6" borderId="0" xfId="1" applyFont="1" applyFill="1" applyProtection="1"/>
    <xf numFmtId="0" fontId="16" fillId="13" borderId="3" xfId="0" applyFont="1" applyFill="1" applyBorder="1" applyAlignment="1">
      <alignment horizontal="left" vertical="center"/>
    </xf>
    <xf numFmtId="0" fontId="34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34" fillId="13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horizontal="left" vertical="center"/>
    </xf>
    <xf numFmtId="0" fontId="34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8" borderId="3" xfId="0" applyFill="1" applyBorder="1" applyAlignment="1">
      <alignment horizontal="left" wrapText="1"/>
    </xf>
    <xf numFmtId="0" fontId="35" fillId="19" borderId="46" xfId="0" applyFont="1" applyFill="1" applyBorder="1" applyAlignment="1">
      <alignment horizontal="center" wrapText="1"/>
    </xf>
    <xf numFmtId="0" fontId="34" fillId="13" borderId="3" xfId="0" applyFont="1" applyFill="1" applyBorder="1" applyAlignment="1">
      <alignment horizontal="left"/>
    </xf>
    <xf numFmtId="0" fontId="35" fillId="19" borderId="47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left" wrapText="1"/>
    </xf>
    <xf numFmtId="0" fontId="0" fillId="18" borderId="3" xfId="0" applyFill="1" applyBorder="1" applyAlignment="1">
      <alignment horizontal="left"/>
    </xf>
    <xf numFmtId="0" fontId="35" fillId="0" borderId="46" xfId="0" applyFont="1" applyBorder="1" applyAlignment="1">
      <alignment wrapText="1"/>
    </xf>
    <xf numFmtId="0" fontId="35" fillId="0" borderId="47" xfId="0" applyFont="1" applyBorder="1" applyAlignment="1">
      <alignment horizontal="center" wrapText="1"/>
    </xf>
    <xf numFmtId="0" fontId="35" fillId="19" borderId="47" xfId="0" applyFont="1" applyFill="1" applyBorder="1" applyAlignment="1">
      <alignment wrapText="1"/>
    </xf>
    <xf numFmtId="0" fontId="0" fillId="18" borderId="3" xfId="0" applyFill="1" applyBorder="1"/>
    <xf numFmtId="0" fontId="36" fillId="0" borderId="0" xfId="0" applyFont="1" applyAlignment="1">
      <alignment wrapText="1"/>
    </xf>
    <xf numFmtId="0" fontId="20" fillId="10" borderId="0" xfId="3" applyFont="1" applyFill="1" applyAlignment="1">
      <alignment horizontal="center" vertical="center"/>
    </xf>
    <xf numFmtId="43" fontId="20" fillId="10" borderId="0" xfId="1" applyFont="1" applyFill="1" applyBorder="1"/>
    <xf numFmtId="43" fontId="20" fillId="10" borderId="3" xfId="5" applyNumberFormat="1" applyFont="1" applyFill="1" applyBorder="1"/>
    <xf numFmtId="0" fontId="20" fillId="10" borderId="3" xfId="0" applyFont="1" applyFill="1" applyBorder="1"/>
    <xf numFmtId="3" fontId="20" fillId="10" borderId="3" xfId="0" applyNumberFormat="1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43" fontId="37" fillId="3" borderId="0" xfId="1" applyFont="1" applyFill="1" applyProtection="1"/>
    <xf numFmtId="43" fontId="37" fillId="3" borderId="0" xfId="1" applyFont="1" applyFill="1" applyAlignment="1" applyProtection="1">
      <alignment horizontal="center"/>
    </xf>
    <xf numFmtId="0" fontId="38" fillId="0" borderId="2" xfId="0" applyFont="1" applyBorder="1" applyAlignment="1">
      <alignment horizontal="center" vertical="center"/>
    </xf>
    <xf numFmtId="43" fontId="37" fillId="0" borderId="3" xfId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vertical="center"/>
      <protection locked="0"/>
    </xf>
    <xf numFmtId="0" fontId="39" fillId="0" borderId="5" xfId="0" applyFont="1" applyBorder="1" applyAlignment="1">
      <alignment horizontal="center" vertical="center"/>
    </xf>
    <xf numFmtId="0" fontId="38" fillId="3" borderId="23" xfId="0" applyFont="1" applyFill="1" applyBorder="1" applyAlignment="1">
      <alignment horizontal="right" vertical="center"/>
    </xf>
    <xf numFmtId="0" fontId="38" fillId="3" borderId="2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43" fontId="38" fillId="3" borderId="6" xfId="1" applyFont="1" applyFill="1" applyBorder="1" applyProtection="1"/>
    <xf numFmtId="0" fontId="37" fillId="3" borderId="29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43" fontId="38" fillId="3" borderId="8" xfId="1" applyFont="1" applyFill="1" applyBorder="1" applyAlignment="1" applyProtection="1">
      <alignment horizontal="right"/>
      <protection locked="0"/>
    </xf>
    <xf numFmtId="0" fontId="37" fillId="14" borderId="20" xfId="0" applyFont="1" applyFill="1" applyBorder="1" applyAlignment="1">
      <alignment horizontal="center"/>
    </xf>
    <xf numFmtId="43" fontId="41" fillId="14" borderId="15" xfId="1" applyFont="1" applyFill="1" applyBorder="1" applyAlignment="1" applyProtection="1">
      <alignment horizontal="right"/>
    </xf>
    <xf numFmtId="43" fontId="42" fillId="14" borderId="15" xfId="0" applyNumberFormat="1" applyFont="1" applyFill="1" applyBorder="1"/>
    <xf numFmtId="43" fontId="41" fillId="14" borderId="39" xfId="0" applyNumberFormat="1" applyFont="1" applyFill="1" applyBorder="1" applyAlignment="1">
      <alignment horizontal="center"/>
    </xf>
    <xf numFmtId="43" fontId="41" fillId="14" borderId="38" xfId="1" applyFont="1" applyFill="1" applyBorder="1" applyAlignment="1" applyProtection="1"/>
    <xf numFmtId="43" fontId="42" fillId="14" borderId="15" xfId="1" applyFont="1" applyFill="1" applyBorder="1" applyAlignment="1" applyProtection="1"/>
    <xf numFmtId="0" fontId="41" fillId="14" borderId="42" xfId="0" applyFont="1" applyFill="1" applyBorder="1" applyAlignment="1">
      <alignment horizontal="center"/>
    </xf>
    <xf numFmtId="43" fontId="38" fillId="5" borderId="0" xfId="1" applyFont="1" applyFill="1" applyBorder="1" applyAlignment="1" applyProtection="1">
      <alignment horizontal="center"/>
    </xf>
    <xf numFmtId="0" fontId="38" fillId="5" borderId="0" xfId="0" applyFont="1" applyFill="1" applyAlignment="1">
      <alignment horizontal="center"/>
    </xf>
    <xf numFmtId="0" fontId="38" fillId="5" borderId="29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43" fontId="38" fillId="5" borderId="3" xfId="1" applyFont="1" applyFill="1" applyBorder="1" applyAlignment="1" applyProtection="1">
      <alignment horizontal="center"/>
    </xf>
    <xf numFmtId="0" fontId="38" fillId="5" borderId="5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top"/>
    </xf>
    <xf numFmtId="43" fontId="37" fillId="0" borderId="3" xfId="1" applyFont="1" applyFill="1" applyBorder="1" applyAlignment="1" applyProtection="1">
      <alignment horizontal="center"/>
    </xf>
    <xf numFmtId="0" fontId="39" fillId="0" borderId="5" xfId="0" applyFont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  <protection locked="0"/>
    </xf>
    <xf numFmtId="0" fontId="39" fillId="2" borderId="10" xfId="0" applyFont="1" applyFill="1" applyBorder="1" applyAlignment="1">
      <alignment horizontal="center" vertical="center"/>
    </xf>
    <xf numFmtId="43" fontId="37" fillId="2" borderId="9" xfId="1" applyFont="1" applyFill="1" applyBorder="1" applyAlignment="1" applyProtection="1">
      <alignment horizontal="center"/>
    </xf>
    <xf numFmtId="0" fontId="39" fillId="2" borderId="11" xfId="0" applyFont="1" applyFill="1" applyBorder="1" applyAlignment="1">
      <alignment horizontal="center" vertical="top"/>
    </xf>
    <xf numFmtId="0" fontId="38" fillId="5" borderId="31" xfId="0" applyFont="1" applyFill="1" applyBorder="1" applyAlignment="1">
      <alignment horizontal="center"/>
    </xf>
    <xf numFmtId="0" fontId="38" fillId="5" borderId="24" xfId="0" applyFont="1" applyFill="1" applyBorder="1" applyAlignment="1">
      <alignment horizontal="center"/>
    </xf>
    <xf numFmtId="43" fontId="38" fillId="5" borderId="24" xfId="1" applyFont="1" applyFill="1" applyBorder="1" applyAlignment="1" applyProtection="1">
      <alignment horizontal="center"/>
    </xf>
    <xf numFmtId="0" fontId="38" fillId="5" borderId="33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top"/>
    </xf>
    <xf numFmtId="43" fontId="37" fillId="2" borderId="3" xfId="1" applyFont="1" applyFill="1" applyBorder="1" applyAlignment="1" applyProtection="1">
      <alignment horizontal="center"/>
    </xf>
    <xf numFmtId="0" fontId="39" fillId="2" borderId="5" xfId="0" applyFont="1" applyFill="1" applyBorder="1" applyAlignment="1">
      <alignment horizontal="center" vertical="top"/>
    </xf>
    <xf numFmtId="0" fontId="39" fillId="18" borderId="2" xfId="0" applyFont="1" applyFill="1" applyBorder="1" applyAlignment="1">
      <alignment horizontal="center" vertical="center"/>
    </xf>
    <xf numFmtId="43" fontId="37" fillId="18" borderId="3" xfId="1" applyFont="1" applyFill="1" applyBorder="1" applyAlignment="1" applyProtection="1">
      <alignment horizontal="center"/>
    </xf>
    <xf numFmtId="0" fontId="37" fillId="18" borderId="3" xfId="0" applyFont="1" applyFill="1" applyBorder="1" applyAlignment="1" applyProtection="1">
      <alignment horizontal="center"/>
      <protection locked="0"/>
    </xf>
    <xf numFmtId="0" fontId="37" fillId="18" borderId="3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 vertical="top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>
      <alignment horizontal="center" vertical="top"/>
    </xf>
    <xf numFmtId="0" fontId="27" fillId="2" borderId="14" xfId="0" applyFont="1" applyFill="1" applyBorder="1" applyAlignment="1">
      <alignment horizontal="right"/>
    </xf>
    <xf numFmtId="43" fontId="43" fillId="2" borderId="16" xfId="1" applyFont="1" applyFill="1" applyBorder="1" applyAlignment="1" applyProtection="1">
      <alignment horizontal="left"/>
    </xf>
    <xf numFmtId="0" fontId="37" fillId="2" borderId="17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38" fillId="3" borderId="0" xfId="0" applyFont="1" applyFill="1"/>
    <xf numFmtId="0" fontId="6" fillId="17" borderId="1" xfId="0" applyFont="1" applyFill="1" applyBorder="1" applyAlignment="1">
      <alignment horizontal="center"/>
    </xf>
    <xf numFmtId="43" fontId="41" fillId="14" borderId="38" xfId="1" applyFont="1" applyFill="1" applyBorder="1" applyAlignment="1" applyProtection="1">
      <alignment horizontal="right"/>
    </xf>
    <xf numFmtId="43" fontId="41" fillId="14" borderId="15" xfId="1" applyFont="1" applyFill="1" applyBorder="1" applyAlignment="1" applyProtection="1">
      <alignment horizontal="right"/>
    </xf>
    <xf numFmtId="0" fontId="41" fillId="14" borderId="38" xfId="0" applyFont="1" applyFill="1" applyBorder="1" applyAlignment="1">
      <alignment horizontal="left"/>
    </xf>
    <xf numFmtId="0" fontId="41" fillId="14" borderId="15" xfId="0" applyFont="1" applyFill="1" applyBorder="1" applyAlignment="1">
      <alignment horizontal="left"/>
    </xf>
    <xf numFmtId="0" fontId="8" fillId="10" borderId="43" xfId="0" applyFont="1" applyFill="1" applyBorder="1" applyAlignment="1">
      <alignment horizontal="right"/>
    </xf>
    <xf numFmtId="0" fontId="8" fillId="10" borderId="44" xfId="0" applyFont="1" applyFill="1" applyBorder="1" applyAlignment="1">
      <alignment horizontal="right"/>
    </xf>
    <xf numFmtId="43" fontId="27" fillId="17" borderId="6" xfId="5" applyNumberFormat="1" applyFont="1" applyFill="1" applyBorder="1" applyAlignment="1" applyProtection="1">
      <alignment horizontal="center" vertical="center"/>
      <protection locked="0"/>
    </xf>
    <xf numFmtId="43" fontId="27" fillId="17" borderId="28" xfId="5" applyNumberFormat="1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Alignment="1" applyProtection="1">
      <alignment horizontal="center" vertical="center"/>
      <protection locked="0"/>
    </xf>
    <xf numFmtId="0" fontId="6" fillId="17" borderId="1" xfId="0" quotePrefix="1" applyFont="1" applyFill="1" applyBorder="1" applyAlignment="1" applyProtection="1">
      <alignment horizontal="left" vertical="center" wrapText="1"/>
      <protection locked="0"/>
    </xf>
    <xf numFmtId="0" fontId="6" fillId="17" borderId="1" xfId="0" applyFont="1" applyFill="1" applyBorder="1" applyAlignment="1" applyProtection="1">
      <alignment horizontal="left" vertical="center" wrapText="1"/>
      <protection locked="0"/>
    </xf>
    <xf numFmtId="0" fontId="13" fillId="17" borderId="1" xfId="5" applyFill="1" applyBorder="1" applyAlignment="1" applyProtection="1">
      <alignment horizontal="left" vertical="center"/>
      <protection locked="0"/>
    </xf>
    <xf numFmtId="0" fontId="31" fillId="17" borderId="1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40" fillId="2" borderId="38" xfId="0" applyFont="1" applyFill="1" applyBorder="1" applyAlignment="1" applyProtection="1">
      <alignment horizontal="center"/>
      <protection locked="0"/>
    </xf>
    <xf numFmtId="0" fontId="40" fillId="2" borderId="15" xfId="0" applyFont="1" applyFill="1" applyBorder="1" applyAlignment="1" applyProtection="1">
      <alignment horizontal="center"/>
      <protection locked="0"/>
    </xf>
    <xf numFmtId="0" fontId="40" fillId="2" borderId="39" xfId="0" applyFont="1" applyFill="1" applyBorder="1" applyAlignment="1" applyProtection="1">
      <alignment horizontal="center"/>
      <protection locked="0"/>
    </xf>
    <xf numFmtId="0" fontId="37" fillId="3" borderId="4" xfId="0" applyFont="1" applyFill="1" applyBorder="1" applyAlignment="1" applyProtection="1">
      <alignment horizontal="left"/>
      <protection locked="0"/>
    </xf>
    <xf numFmtId="0" fontId="37" fillId="3" borderId="6" xfId="0" applyFont="1" applyFill="1" applyBorder="1" applyAlignment="1" applyProtection="1">
      <alignment horizontal="left"/>
      <protection locked="0"/>
    </xf>
    <xf numFmtId="0" fontId="37" fillId="3" borderId="7" xfId="0" applyFont="1" applyFill="1" applyBorder="1" applyAlignment="1" applyProtection="1">
      <alignment horizontal="left"/>
      <protection locked="0"/>
    </xf>
    <xf numFmtId="0" fontId="37" fillId="3" borderId="3" xfId="0" applyFont="1" applyFill="1" applyBorder="1" applyAlignment="1" applyProtection="1">
      <alignment horizontal="left"/>
      <protection locked="0"/>
    </xf>
    <xf numFmtId="0" fontId="38" fillId="18" borderId="4" xfId="0" applyFont="1" applyFill="1" applyBorder="1" applyAlignment="1" applyProtection="1">
      <alignment horizontal="center"/>
      <protection locked="0"/>
    </xf>
    <xf numFmtId="0" fontId="38" fillId="18" borderId="6" xfId="0" applyFont="1" applyFill="1" applyBorder="1" applyAlignment="1" applyProtection="1">
      <alignment horizontal="center"/>
      <protection locked="0"/>
    </xf>
    <xf numFmtId="0" fontId="38" fillId="18" borderId="7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>
      <alignment horizontal="center"/>
    </xf>
    <xf numFmtId="0" fontId="8" fillId="17" borderId="30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28" xfId="0" applyFont="1" applyFill="1" applyBorder="1" applyAlignment="1">
      <alignment horizontal="center"/>
    </xf>
    <xf numFmtId="14" fontId="8" fillId="17" borderId="25" xfId="0" applyNumberFormat="1" applyFont="1" applyFill="1" applyBorder="1" applyAlignment="1" applyProtection="1">
      <alignment horizontal="center" vertical="center"/>
      <protection locked="0"/>
    </xf>
    <xf numFmtId="0" fontId="8" fillId="17" borderId="26" xfId="0" applyFont="1" applyFill="1" applyBorder="1" applyAlignment="1" applyProtection="1">
      <alignment horizontal="center" vertical="center"/>
      <protection locked="0"/>
    </xf>
    <xf numFmtId="165" fontId="8" fillId="17" borderId="4" xfId="0" quotePrefix="1" applyNumberFormat="1" applyFont="1" applyFill="1" applyBorder="1" applyAlignment="1" applyProtection="1">
      <alignment horizontal="center"/>
      <protection locked="0"/>
    </xf>
    <xf numFmtId="165" fontId="8" fillId="17" borderId="28" xfId="0" quotePrefix="1" applyNumberFormat="1" applyFont="1" applyFill="1" applyBorder="1" applyAlignment="1" applyProtection="1">
      <alignment horizontal="center"/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6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30" xfId="0" applyFont="1" applyFill="1" applyBorder="1" applyAlignment="1" applyProtection="1">
      <alignment horizontal="center"/>
      <protection locked="0"/>
    </xf>
    <xf numFmtId="0" fontId="9" fillId="17" borderId="13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center" vertical="center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8" fillId="17" borderId="1" xfId="0" quotePrefix="1" applyFont="1" applyFill="1" applyBorder="1" applyAlignment="1" applyProtection="1">
      <alignment horizontal="center" vertical="center"/>
      <protection locked="0"/>
    </xf>
    <xf numFmtId="0" fontId="8" fillId="17" borderId="30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right" vertic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5" borderId="40" xfId="0" applyFont="1" applyFill="1" applyBorder="1" applyAlignment="1">
      <alignment horizontal="left"/>
    </xf>
    <xf numFmtId="0" fontId="38" fillId="5" borderId="1" xfId="0" applyFont="1" applyFill="1" applyBorder="1" applyAlignment="1">
      <alignment horizontal="left"/>
    </xf>
    <xf numFmtId="0" fontId="38" fillId="5" borderId="3" xfId="0" applyFont="1" applyFill="1" applyBorder="1" applyAlignment="1">
      <alignment horizontal="center"/>
    </xf>
    <xf numFmtId="0" fontId="38" fillId="3" borderId="41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right" vertical="center"/>
    </xf>
    <xf numFmtId="0" fontId="38" fillId="3" borderId="0" xfId="0" applyFont="1" applyFill="1" applyAlignment="1" applyProtection="1">
      <alignment horizontal="right" vertical="center"/>
      <protection locked="0"/>
    </xf>
    <xf numFmtId="0" fontId="38" fillId="3" borderId="10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0" fontId="27" fillId="3" borderId="3" xfId="0" applyFont="1" applyFill="1" applyBorder="1" applyAlignment="1" applyProtection="1">
      <alignment horizontal="left"/>
      <protection locked="0"/>
    </xf>
    <xf numFmtId="0" fontId="38" fillId="5" borderId="24" xfId="0" applyFont="1" applyFill="1" applyBorder="1" applyAlignment="1">
      <alignment horizontal="center"/>
    </xf>
    <xf numFmtId="43" fontId="38" fillId="2" borderId="4" xfId="1" applyFont="1" applyFill="1" applyBorder="1" applyAlignment="1" applyProtection="1">
      <alignment horizontal="center"/>
    </xf>
    <xf numFmtId="43" fontId="38" fillId="2" borderId="6" xfId="1" applyFont="1" applyFill="1" applyBorder="1" applyAlignment="1" applyProtection="1">
      <alignment horizontal="center"/>
    </xf>
    <xf numFmtId="43" fontId="38" fillId="2" borderId="7" xfId="1" applyFont="1" applyFill="1" applyBorder="1" applyAlignment="1" applyProtection="1">
      <alignment horizontal="center"/>
    </xf>
    <xf numFmtId="0" fontId="3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9" fillId="6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14" borderId="24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24" fillId="6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38" fillId="3" borderId="0" xfId="0" applyFont="1" applyFill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  <color rgb="FFD3B0EE"/>
      <color rgb="FFE5C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1013664</xdr:colOff>
      <xdr:row>92</xdr:row>
      <xdr:rowOff>70094</xdr:rowOff>
    </xdr:from>
    <xdr:to>
      <xdr:col>9</xdr:col>
      <xdr:colOff>201796</xdr:colOff>
      <xdr:row>92</xdr:row>
      <xdr:rowOff>271784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B2EEDDBD-85EC-42BF-9410-93DBABA69E36}"/>
            </a:ext>
          </a:extLst>
        </xdr:cNvPr>
        <xdr:cNvSpPr/>
      </xdr:nvSpPr>
      <xdr:spPr>
        <a:xfrm>
          <a:off x="12091239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281213</xdr:colOff>
      <xdr:row>0</xdr:row>
      <xdr:rowOff>27214</xdr:rowOff>
    </xdr:from>
    <xdr:to>
      <xdr:col>1</xdr:col>
      <xdr:colOff>1309355</xdr:colOff>
      <xdr:row>2</xdr:row>
      <xdr:rowOff>197060</xdr:rowOff>
    </xdr:to>
    <xdr:pic>
      <xdr:nvPicPr>
        <xdr:cNvPr id="14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C1A851BF-FD47-46E3-81D2-0581902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3" y="27214"/>
          <a:ext cx="1481713" cy="7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1270001</xdr:colOff>
      <xdr:row>0</xdr:row>
      <xdr:rowOff>18142</xdr:rowOff>
    </xdr:from>
    <xdr:to>
      <xdr:col>2</xdr:col>
      <xdr:colOff>276225</xdr:colOff>
      <xdr:row>2</xdr:row>
      <xdr:rowOff>114226</xdr:rowOff>
    </xdr:to>
    <xdr:pic>
      <xdr:nvPicPr>
        <xdr:cNvPr id="15" name="Picture 34" descr="C:\Users\Admin\Desktop\sun\CConnect-Logo_300_170.png">
          <a:extLst>
            <a:ext uri="{FF2B5EF4-FFF2-40B4-BE49-F238E27FC236}">
              <a16:creationId xmlns:a16="http://schemas.microsoft.com/office/drawing/2014/main" id="{03C696DD-EBF8-499C-89CD-6002FE84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72" y="18142"/>
          <a:ext cx="1368424" cy="712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927939</xdr:colOff>
      <xdr:row>92</xdr:row>
      <xdr:rowOff>70094</xdr:rowOff>
    </xdr:from>
    <xdr:to>
      <xdr:col>10</xdr:col>
      <xdr:colOff>39871</xdr:colOff>
      <xdr:row>92</xdr:row>
      <xdr:rowOff>271784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5CC76E7F-10FA-40DE-A414-B868FA7E29FD}"/>
            </a:ext>
          </a:extLst>
        </xdr:cNvPr>
        <xdr:cNvSpPr/>
      </xdr:nvSpPr>
      <xdr:spPr>
        <a:xfrm>
          <a:off x="13053264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eTJYmLLWqsWFSiCq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Q298"/>
  <sheetViews>
    <sheetView topLeftCell="G44" zoomScale="59" zoomScaleNormal="20" workbookViewId="0">
      <selection activeCell="Q101" sqref="Q101"/>
    </sheetView>
  </sheetViews>
  <sheetFormatPr defaultColWidth="9.109375" defaultRowHeight="15.6"/>
  <cols>
    <col min="1" max="1" width="12" style="53" bestFit="1" customWidth="1"/>
    <col min="2" max="2" width="91.88671875" style="53" customWidth="1"/>
    <col min="3" max="3" width="9.109375" style="53"/>
    <col min="4" max="4" width="7.88671875" style="53" customWidth="1"/>
    <col min="5" max="5" width="92.77734375" style="53" customWidth="1"/>
    <col min="6" max="7" width="18" style="87" customWidth="1"/>
    <col min="8" max="8" width="12" style="53" bestFit="1" customWidth="1"/>
    <col min="9" max="9" width="84.44140625" style="53" bestFit="1" customWidth="1"/>
    <col min="10" max="10" width="13" style="53" customWidth="1"/>
    <col min="11" max="11" width="11.88671875" style="53" bestFit="1" customWidth="1"/>
    <col min="12" max="12" width="9.109375" style="53"/>
    <col min="13" max="13" width="19.88671875" style="53" customWidth="1"/>
    <col min="14" max="14" width="64.33203125" style="53" customWidth="1"/>
    <col min="15" max="15" width="21.109375" style="53" customWidth="1"/>
    <col min="16" max="16" width="12.6640625" style="53" customWidth="1"/>
    <col min="17" max="16384" width="9.109375" style="53"/>
  </cols>
  <sheetData>
    <row r="1" spans="1:15" ht="30" customHeight="1">
      <c r="B1" s="54" t="s">
        <v>12</v>
      </c>
      <c r="C1" s="54" t="s">
        <v>1</v>
      </c>
      <c r="E1" s="54" t="s">
        <v>12</v>
      </c>
      <c r="F1" s="55" t="s">
        <v>27</v>
      </c>
      <c r="G1" s="114" t="s">
        <v>1</v>
      </c>
      <c r="M1" s="22" t="s">
        <v>339</v>
      </c>
      <c r="N1" s="20" t="s">
        <v>301</v>
      </c>
    </row>
    <row r="2" spans="1:15">
      <c r="B2" s="56" t="s">
        <v>49</v>
      </c>
      <c r="C2" s="57" t="s">
        <v>3</v>
      </c>
      <c r="E2" s="56" t="s">
        <v>49</v>
      </c>
      <c r="F2" s="58">
        <v>1990</v>
      </c>
      <c r="G2" s="57" t="s">
        <v>3</v>
      </c>
      <c r="I2" s="53" t="s">
        <v>530</v>
      </c>
      <c r="J2" s="53" t="s">
        <v>531</v>
      </c>
      <c r="K2" s="53">
        <v>2566</v>
      </c>
      <c r="M2" s="22" t="s">
        <v>340</v>
      </c>
      <c r="N2" s="20" t="s">
        <v>301</v>
      </c>
    </row>
    <row r="3" spans="1:15">
      <c r="A3" s="53" t="s">
        <v>138</v>
      </c>
      <c r="B3" s="56" t="s">
        <v>85</v>
      </c>
      <c r="C3" s="57" t="s">
        <v>3</v>
      </c>
      <c r="E3" s="56" t="s">
        <v>85</v>
      </c>
      <c r="F3" s="58">
        <v>2500</v>
      </c>
      <c r="G3" s="57" t="s">
        <v>3</v>
      </c>
      <c r="I3" s="53" t="s">
        <v>495</v>
      </c>
      <c r="J3" s="53" t="s">
        <v>495</v>
      </c>
      <c r="K3" s="53">
        <v>2567</v>
      </c>
      <c r="M3" s="22" t="s">
        <v>341</v>
      </c>
      <c r="N3" s="20" t="s">
        <v>301</v>
      </c>
    </row>
    <row r="4" spans="1:15">
      <c r="A4" s="116">
        <v>243257</v>
      </c>
      <c r="B4" s="117" t="s">
        <v>491</v>
      </c>
      <c r="C4" s="118" t="s">
        <v>3</v>
      </c>
      <c r="E4" s="117" t="s">
        <v>491</v>
      </c>
      <c r="F4" s="119">
        <v>2000</v>
      </c>
      <c r="G4" s="118" t="s">
        <v>3</v>
      </c>
      <c r="I4" s="53" t="s">
        <v>496</v>
      </c>
      <c r="J4" s="53" t="s">
        <v>496</v>
      </c>
      <c r="K4" s="53">
        <v>2568</v>
      </c>
      <c r="M4" s="22" t="s">
        <v>559</v>
      </c>
      <c r="N4" s="20" t="s">
        <v>561</v>
      </c>
      <c r="O4" s="53">
        <v>299</v>
      </c>
    </row>
    <row r="5" spans="1:15">
      <c r="A5" s="110">
        <v>243171</v>
      </c>
      <c r="B5" s="56" t="s">
        <v>446</v>
      </c>
      <c r="C5" s="57" t="s">
        <v>3</v>
      </c>
      <c r="E5" s="56" t="s">
        <v>446</v>
      </c>
      <c r="F5" s="58">
        <v>2200</v>
      </c>
      <c r="G5" s="57" t="s">
        <v>3</v>
      </c>
      <c r="I5" s="53" t="s">
        <v>497</v>
      </c>
      <c r="J5" s="53" t="s">
        <v>497</v>
      </c>
      <c r="K5" s="53">
        <v>2569</v>
      </c>
      <c r="M5" s="22" t="s">
        <v>420</v>
      </c>
      <c r="N5" s="21" t="s">
        <v>298</v>
      </c>
      <c r="O5" s="53">
        <v>399</v>
      </c>
    </row>
    <row r="6" spans="1:15">
      <c r="A6" s="110"/>
      <c r="B6" s="56" t="s">
        <v>629</v>
      </c>
      <c r="C6" s="57" t="s">
        <v>3</v>
      </c>
      <c r="E6" s="56" t="s">
        <v>629</v>
      </c>
      <c r="F6" s="58">
        <v>1000</v>
      </c>
      <c r="G6" s="57" t="s">
        <v>3</v>
      </c>
      <c r="I6" s="53" t="s">
        <v>498</v>
      </c>
      <c r="J6" s="53" t="s">
        <v>498</v>
      </c>
      <c r="K6" s="53">
        <v>2570</v>
      </c>
      <c r="M6" s="22" t="s">
        <v>342</v>
      </c>
      <c r="N6" s="20" t="s">
        <v>560</v>
      </c>
    </row>
    <row r="7" spans="1:15">
      <c r="B7" s="59" t="s">
        <v>114</v>
      </c>
      <c r="C7" s="57" t="s">
        <v>3</v>
      </c>
      <c r="E7" s="59" t="s">
        <v>114</v>
      </c>
      <c r="F7" s="58">
        <v>1177</v>
      </c>
      <c r="G7" s="57" t="s">
        <v>3</v>
      </c>
      <c r="I7" s="53" t="s">
        <v>499</v>
      </c>
      <c r="J7" s="53" t="s">
        <v>499</v>
      </c>
      <c r="M7" s="22" t="s">
        <v>343</v>
      </c>
      <c r="N7" s="20" t="s">
        <v>301</v>
      </c>
    </row>
    <row r="8" spans="1:15">
      <c r="A8" s="53" t="s">
        <v>532</v>
      </c>
      <c r="B8" s="59" t="s">
        <v>115</v>
      </c>
      <c r="C8" s="57" t="s">
        <v>3</v>
      </c>
      <c r="E8" s="59" t="s">
        <v>115</v>
      </c>
      <c r="F8" s="58">
        <v>1712</v>
      </c>
      <c r="G8" s="57" t="s">
        <v>3</v>
      </c>
      <c r="I8" s="53" t="s">
        <v>500</v>
      </c>
      <c r="J8" s="53" t="s">
        <v>500</v>
      </c>
      <c r="M8" s="22" t="s">
        <v>344</v>
      </c>
      <c r="N8" s="21" t="s">
        <v>298</v>
      </c>
      <c r="O8" s="53">
        <v>399</v>
      </c>
    </row>
    <row r="9" spans="1:15">
      <c r="A9" s="53" t="s">
        <v>556</v>
      </c>
      <c r="B9" s="59" t="s">
        <v>554</v>
      </c>
      <c r="C9" s="57" t="s">
        <v>3</v>
      </c>
      <c r="E9" s="59" t="s">
        <v>554</v>
      </c>
      <c r="F9" s="58">
        <v>2650</v>
      </c>
      <c r="G9" s="57" t="s">
        <v>3</v>
      </c>
      <c r="I9" s="53" t="s">
        <v>501</v>
      </c>
      <c r="J9" s="53" t="s">
        <v>501</v>
      </c>
      <c r="M9" s="22" t="s">
        <v>523</v>
      </c>
      <c r="N9" s="21" t="s">
        <v>298</v>
      </c>
    </row>
    <row r="10" spans="1:15">
      <c r="A10" s="53" t="s">
        <v>556</v>
      </c>
      <c r="B10" s="59" t="s">
        <v>555</v>
      </c>
      <c r="C10" s="57" t="s">
        <v>3</v>
      </c>
      <c r="E10" s="59" t="s">
        <v>555</v>
      </c>
      <c r="F10" s="58">
        <v>3990</v>
      </c>
      <c r="G10" s="57" t="s">
        <v>3</v>
      </c>
      <c r="I10" s="53" t="s">
        <v>502</v>
      </c>
      <c r="J10" s="53" t="s">
        <v>502</v>
      </c>
      <c r="M10" s="23" t="s">
        <v>345</v>
      </c>
      <c r="N10" s="20" t="s">
        <v>301</v>
      </c>
    </row>
    <row r="11" spans="1:15">
      <c r="A11" s="53" t="s">
        <v>556</v>
      </c>
      <c r="B11" s="60" t="s">
        <v>569</v>
      </c>
      <c r="C11" s="57" t="s">
        <v>3</v>
      </c>
      <c r="E11" s="60" t="s">
        <v>569</v>
      </c>
      <c r="F11" s="58">
        <v>10000</v>
      </c>
      <c r="G11" s="57" t="s">
        <v>3</v>
      </c>
      <c r="I11" s="53" t="s">
        <v>503</v>
      </c>
      <c r="J11" s="53" t="s">
        <v>503</v>
      </c>
      <c r="M11" s="23" t="s">
        <v>489</v>
      </c>
      <c r="N11" s="20" t="s">
        <v>301</v>
      </c>
    </row>
    <row r="12" spans="1:15">
      <c r="A12" s="53" t="s">
        <v>556</v>
      </c>
      <c r="B12" s="60" t="s">
        <v>570</v>
      </c>
      <c r="C12" s="57" t="s">
        <v>3</v>
      </c>
      <c r="E12" s="60" t="s">
        <v>570</v>
      </c>
      <c r="F12" s="58">
        <v>2800</v>
      </c>
      <c r="G12" s="57" t="s">
        <v>3</v>
      </c>
      <c r="I12" s="53" t="s">
        <v>504</v>
      </c>
      <c r="J12" s="53" t="s">
        <v>504</v>
      </c>
      <c r="M12" s="23" t="s">
        <v>488</v>
      </c>
      <c r="N12" s="20" t="s">
        <v>301</v>
      </c>
    </row>
    <row r="13" spans="1:15">
      <c r="B13" s="59" t="s">
        <v>730</v>
      </c>
      <c r="C13" s="57" t="s">
        <v>3</v>
      </c>
      <c r="E13" s="59" t="s">
        <v>730</v>
      </c>
      <c r="F13" s="58">
        <v>45</v>
      </c>
      <c r="G13" s="57" t="s">
        <v>3</v>
      </c>
      <c r="I13" s="53" t="s">
        <v>505</v>
      </c>
      <c r="J13" s="53" t="s">
        <v>505</v>
      </c>
      <c r="M13" s="23" t="s">
        <v>409</v>
      </c>
      <c r="N13" s="20" t="s">
        <v>301</v>
      </c>
    </row>
    <row r="14" spans="1:15">
      <c r="B14" s="59" t="s">
        <v>116</v>
      </c>
      <c r="C14" s="57" t="s">
        <v>3</v>
      </c>
      <c r="E14" s="59" t="s">
        <v>116</v>
      </c>
      <c r="F14" s="58">
        <v>2568</v>
      </c>
      <c r="G14" s="57" t="s">
        <v>3</v>
      </c>
      <c r="I14" s="53" t="s">
        <v>506</v>
      </c>
      <c r="J14" s="53" t="s">
        <v>506</v>
      </c>
      <c r="M14" s="23" t="s">
        <v>410</v>
      </c>
      <c r="N14" s="21" t="s">
        <v>299</v>
      </c>
      <c r="O14" s="53">
        <v>0</v>
      </c>
    </row>
    <row r="15" spans="1:15">
      <c r="B15" s="56" t="s">
        <v>87</v>
      </c>
      <c r="C15" s="57" t="s">
        <v>3</v>
      </c>
      <c r="E15" s="56" t="s">
        <v>87</v>
      </c>
      <c r="F15" s="58">
        <v>1050</v>
      </c>
      <c r="G15" s="57" t="s">
        <v>3</v>
      </c>
      <c r="I15" s="53" t="s">
        <v>525</v>
      </c>
      <c r="J15" s="53" t="s">
        <v>525</v>
      </c>
      <c r="M15" s="23" t="s">
        <v>346</v>
      </c>
      <c r="N15" s="20" t="s">
        <v>301</v>
      </c>
    </row>
    <row r="16" spans="1:15">
      <c r="B16" s="56" t="s">
        <v>443</v>
      </c>
      <c r="C16" s="57" t="s">
        <v>3</v>
      </c>
      <c r="E16" s="56" t="s">
        <v>443</v>
      </c>
      <c r="F16" s="58">
        <v>2600</v>
      </c>
      <c r="G16" s="57" t="s">
        <v>3</v>
      </c>
      <c r="J16" s="53" t="s">
        <v>529</v>
      </c>
      <c r="M16" s="23" t="s">
        <v>347</v>
      </c>
      <c r="N16" s="20" t="s">
        <v>301</v>
      </c>
    </row>
    <row r="17" spans="1:15">
      <c r="B17" s="60" t="s">
        <v>110</v>
      </c>
      <c r="C17" s="57" t="s">
        <v>3</v>
      </c>
      <c r="E17" s="60" t="s">
        <v>110</v>
      </c>
      <c r="F17" s="58">
        <v>14552</v>
      </c>
      <c r="G17" s="57" t="s">
        <v>3</v>
      </c>
      <c r="I17" s="120" t="s">
        <v>534</v>
      </c>
      <c r="J17" s="53" t="s">
        <v>530</v>
      </c>
      <c r="M17" s="23" t="s">
        <v>348</v>
      </c>
      <c r="N17" s="20" t="s">
        <v>301</v>
      </c>
    </row>
    <row r="18" spans="1:15">
      <c r="B18" s="60" t="s">
        <v>111</v>
      </c>
      <c r="C18" s="57" t="s">
        <v>3</v>
      </c>
      <c r="E18" s="60" t="s">
        <v>111</v>
      </c>
      <c r="F18" s="58">
        <v>18511</v>
      </c>
      <c r="G18" s="57" t="s">
        <v>3</v>
      </c>
      <c r="I18" s="120" t="s">
        <v>508</v>
      </c>
      <c r="M18" s="23" t="s">
        <v>349</v>
      </c>
      <c r="N18" s="20" t="s">
        <v>301</v>
      </c>
    </row>
    <row r="19" spans="1:15">
      <c r="B19" s="60" t="s">
        <v>112</v>
      </c>
      <c r="C19" s="57" t="s">
        <v>3</v>
      </c>
      <c r="E19" s="60" t="s">
        <v>112</v>
      </c>
      <c r="F19" s="58">
        <v>24075</v>
      </c>
      <c r="G19" s="57" t="s">
        <v>3</v>
      </c>
      <c r="I19" s="120" t="s">
        <v>509</v>
      </c>
      <c r="J19" s="120"/>
      <c r="M19" s="23" t="s">
        <v>350</v>
      </c>
      <c r="N19" s="21" t="s">
        <v>298</v>
      </c>
      <c r="O19" s="53">
        <v>399</v>
      </c>
    </row>
    <row r="20" spans="1:15">
      <c r="B20" s="60" t="s">
        <v>113</v>
      </c>
      <c r="C20" s="57" t="s">
        <v>3</v>
      </c>
      <c r="E20" s="60" t="s">
        <v>113</v>
      </c>
      <c r="F20" s="58">
        <v>39269</v>
      </c>
      <c r="G20" s="57" t="s">
        <v>3</v>
      </c>
      <c r="I20" s="53" t="s">
        <v>510</v>
      </c>
      <c r="J20" s="120"/>
      <c r="M20" s="23" t="s">
        <v>582</v>
      </c>
      <c r="N20" s="21" t="s">
        <v>298</v>
      </c>
      <c r="O20" s="53">
        <v>399</v>
      </c>
    </row>
    <row r="21" spans="1:15">
      <c r="A21" s="53" t="s">
        <v>556</v>
      </c>
      <c r="B21" s="60" t="s">
        <v>557</v>
      </c>
      <c r="C21" s="57" t="s">
        <v>3</v>
      </c>
      <c r="E21" s="60" t="s">
        <v>557</v>
      </c>
      <c r="F21" s="58">
        <v>4500</v>
      </c>
      <c r="G21" s="57" t="s">
        <v>3</v>
      </c>
      <c r="I21" s="53" t="s">
        <v>511</v>
      </c>
      <c r="M21" s="23" t="s">
        <v>522</v>
      </c>
      <c r="N21" s="21" t="s">
        <v>298</v>
      </c>
      <c r="O21" s="53">
        <v>399</v>
      </c>
    </row>
    <row r="22" spans="1:15">
      <c r="A22" s="53" t="s">
        <v>532</v>
      </c>
      <c r="B22" s="60" t="s">
        <v>109</v>
      </c>
      <c r="C22" s="57" t="s">
        <v>3</v>
      </c>
      <c r="E22" s="60" t="s">
        <v>109</v>
      </c>
      <c r="F22" s="61">
        <v>6741</v>
      </c>
      <c r="G22" s="57" t="s">
        <v>3</v>
      </c>
      <c r="I22" s="53" t="s">
        <v>512</v>
      </c>
      <c r="M22" s="23" t="s">
        <v>463</v>
      </c>
      <c r="N22" s="20" t="s">
        <v>561</v>
      </c>
    </row>
    <row r="23" spans="1:15">
      <c r="A23" s="53" t="s">
        <v>138</v>
      </c>
      <c r="B23" s="60" t="s">
        <v>139</v>
      </c>
      <c r="C23" s="57" t="s">
        <v>3</v>
      </c>
      <c r="E23" s="60" t="s">
        <v>139</v>
      </c>
      <c r="F23" s="61">
        <v>9700</v>
      </c>
      <c r="G23" s="57" t="s">
        <v>3</v>
      </c>
      <c r="I23" s="53" t="s">
        <v>513</v>
      </c>
      <c r="M23" s="23" t="s">
        <v>351</v>
      </c>
      <c r="N23" s="20" t="s">
        <v>561</v>
      </c>
    </row>
    <row r="24" spans="1:15">
      <c r="A24" s="53" t="s">
        <v>138</v>
      </c>
      <c r="B24" s="60" t="s">
        <v>140</v>
      </c>
      <c r="C24" s="57" t="s">
        <v>3</v>
      </c>
      <c r="E24" s="60" t="s">
        <v>140</v>
      </c>
      <c r="F24" s="61">
        <v>12500</v>
      </c>
      <c r="G24" s="57" t="s">
        <v>3</v>
      </c>
      <c r="I24" s="53" t="s">
        <v>514</v>
      </c>
      <c r="M24" s="23" t="s">
        <v>352</v>
      </c>
      <c r="N24" s="20" t="s">
        <v>560</v>
      </c>
    </row>
    <row r="25" spans="1:15">
      <c r="A25" s="53" t="s">
        <v>138</v>
      </c>
      <c r="B25" s="60" t="s">
        <v>455</v>
      </c>
      <c r="C25" s="57" t="s">
        <v>3</v>
      </c>
      <c r="E25" s="60" t="s">
        <v>455</v>
      </c>
      <c r="F25" s="61">
        <v>12500</v>
      </c>
      <c r="G25" s="57" t="s">
        <v>3</v>
      </c>
      <c r="I25" s="53" t="s">
        <v>515</v>
      </c>
      <c r="M25" s="23" t="s">
        <v>581</v>
      </c>
      <c r="N25" s="20" t="s">
        <v>560</v>
      </c>
    </row>
    <row r="26" spans="1:15">
      <c r="B26" s="56" t="s">
        <v>106</v>
      </c>
      <c r="C26" s="57" t="s">
        <v>3</v>
      </c>
      <c r="E26" s="56" t="s">
        <v>106</v>
      </c>
      <c r="F26" s="58">
        <v>5990</v>
      </c>
      <c r="G26" s="57" t="s">
        <v>3</v>
      </c>
      <c r="I26" s="53" t="s">
        <v>516</v>
      </c>
      <c r="M26" s="23" t="s">
        <v>353</v>
      </c>
      <c r="N26" s="20" t="s">
        <v>301</v>
      </c>
    </row>
    <row r="27" spans="1:15" ht="16.8" customHeight="1">
      <c r="B27" s="56" t="s">
        <v>667</v>
      </c>
      <c r="C27" s="57" t="s">
        <v>3</v>
      </c>
      <c r="E27" s="56" t="s">
        <v>667</v>
      </c>
      <c r="F27" s="58">
        <v>3400</v>
      </c>
      <c r="G27" s="57" t="s">
        <v>3</v>
      </c>
      <c r="I27" s="53" t="s">
        <v>517</v>
      </c>
      <c r="M27" s="23" t="s">
        <v>354</v>
      </c>
      <c r="N27" s="20" t="s">
        <v>301</v>
      </c>
    </row>
    <row r="28" spans="1:15">
      <c r="A28" s="110">
        <v>243171</v>
      </c>
      <c r="B28" s="56" t="s">
        <v>447</v>
      </c>
      <c r="C28" s="57" t="s">
        <v>3</v>
      </c>
      <c r="E28" s="56" t="s">
        <v>447</v>
      </c>
      <c r="F28" s="58">
        <v>5750</v>
      </c>
      <c r="G28" s="57" t="s">
        <v>3</v>
      </c>
      <c r="I28" s="53" t="s">
        <v>518</v>
      </c>
      <c r="M28" t="s">
        <v>646</v>
      </c>
      <c r="N28" s="20" t="s">
        <v>301</v>
      </c>
    </row>
    <row r="29" spans="1:15">
      <c r="A29" s="110"/>
      <c r="B29" s="56" t="s">
        <v>568</v>
      </c>
      <c r="C29" s="57" t="s">
        <v>3</v>
      </c>
      <c r="E29" s="56" t="s">
        <v>568</v>
      </c>
      <c r="F29" s="58">
        <v>26000</v>
      </c>
      <c r="G29" s="57" t="s">
        <v>3</v>
      </c>
      <c r="I29" s="53" t="s">
        <v>519</v>
      </c>
      <c r="M29" t="s">
        <v>647</v>
      </c>
      <c r="N29" s="20" t="s">
        <v>301</v>
      </c>
    </row>
    <row r="30" spans="1:15">
      <c r="A30" s="116">
        <v>243257</v>
      </c>
      <c r="B30" s="117" t="s">
        <v>492</v>
      </c>
      <c r="C30" s="118" t="s">
        <v>3</v>
      </c>
      <c r="E30" s="117" t="s">
        <v>492</v>
      </c>
      <c r="F30" s="119">
        <v>10890</v>
      </c>
      <c r="G30" s="118" t="s">
        <v>3</v>
      </c>
      <c r="I30" s="53" t="s">
        <v>530</v>
      </c>
      <c r="M30" t="s">
        <v>648</v>
      </c>
      <c r="N30" s="20" t="s">
        <v>301</v>
      </c>
    </row>
    <row r="31" spans="1:15">
      <c r="A31" s="116"/>
      <c r="B31" s="117" t="s">
        <v>628</v>
      </c>
      <c r="C31" s="118" t="s">
        <v>3</v>
      </c>
      <c r="E31" s="117" t="s">
        <v>628</v>
      </c>
      <c r="F31" s="119">
        <v>12000</v>
      </c>
      <c r="G31" s="118" t="s">
        <v>3</v>
      </c>
      <c r="M31" t="s">
        <v>649</v>
      </c>
      <c r="N31" s="21" t="s">
        <v>298</v>
      </c>
      <c r="O31" s="53">
        <v>399</v>
      </c>
    </row>
    <row r="32" spans="1:15">
      <c r="A32" s="116"/>
      <c r="B32" s="117" t="s">
        <v>627</v>
      </c>
      <c r="C32" s="118" t="s">
        <v>3</v>
      </c>
      <c r="E32" s="117" t="s">
        <v>627</v>
      </c>
      <c r="F32" s="119">
        <v>7600</v>
      </c>
      <c r="G32" s="118" t="s">
        <v>3</v>
      </c>
      <c r="M32" t="s">
        <v>650</v>
      </c>
      <c r="N32" s="20" t="s">
        <v>558</v>
      </c>
    </row>
    <row r="33" spans="1:14">
      <c r="A33" s="116">
        <v>243410</v>
      </c>
      <c r="B33" s="117" t="s">
        <v>563</v>
      </c>
      <c r="C33" s="118" t="s">
        <v>3</v>
      </c>
      <c r="E33" s="117" t="s">
        <v>563</v>
      </c>
      <c r="F33" s="119">
        <v>3000</v>
      </c>
      <c r="G33" s="118" t="s">
        <v>3</v>
      </c>
      <c r="M33" t="s">
        <v>651</v>
      </c>
      <c r="N33" s="20" t="s">
        <v>301</v>
      </c>
    </row>
    <row r="34" spans="1:14">
      <c r="A34" s="110">
        <v>243171</v>
      </c>
      <c r="B34" s="56" t="s">
        <v>448</v>
      </c>
      <c r="C34" s="57" t="s">
        <v>3</v>
      </c>
      <c r="E34" s="56" t="s">
        <v>448</v>
      </c>
      <c r="F34" s="58">
        <v>4500</v>
      </c>
      <c r="G34" s="57" t="s">
        <v>3</v>
      </c>
      <c r="M34" t="s">
        <v>652</v>
      </c>
      <c r="N34" s="20" t="s">
        <v>301</v>
      </c>
    </row>
    <row r="35" spans="1:14">
      <c r="A35" s="110"/>
      <c r="B35" s="56" t="s">
        <v>613</v>
      </c>
      <c r="C35" s="57" t="s">
        <v>3</v>
      </c>
      <c r="E35" s="56" t="s">
        <v>613</v>
      </c>
      <c r="F35" s="58">
        <v>50000</v>
      </c>
      <c r="G35" s="57" t="s">
        <v>3</v>
      </c>
    </row>
    <row r="36" spans="1:14">
      <c r="A36" s="110"/>
      <c r="B36" s="56" t="s">
        <v>614</v>
      </c>
      <c r="C36" s="57" t="s">
        <v>3</v>
      </c>
      <c r="E36" s="56" t="s">
        <v>614</v>
      </c>
      <c r="F36" s="58">
        <v>10000</v>
      </c>
      <c r="G36" s="57" t="s">
        <v>3</v>
      </c>
      <c r="N36" s="21"/>
    </row>
    <row r="37" spans="1:14">
      <c r="B37" s="56" t="s">
        <v>31</v>
      </c>
      <c r="C37" s="57" t="s">
        <v>3</v>
      </c>
      <c r="E37" s="56" t="s">
        <v>31</v>
      </c>
      <c r="F37" s="58">
        <v>3400</v>
      </c>
      <c r="G37" s="57" t="s">
        <v>3</v>
      </c>
    </row>
    <row r="38" spans="1:14">
      <c r="B38" s="56" t="s">
        <v>32</v>
      </c>
      <c r="C38" s="57" t="s">
        <v>3</v>
      </c>
      <c r="E38" s="56" t="s">
        <v>32</v>
      </c>
      <c r="F38" s="58">
        <v>5120</v>
      </c>
      <c r="G38" s="57" t="s">
        <v>3</v>
      </c>
    </row>
    <row r="39" spans="1:14">
      <c r="B39" s="56" t="s">
        <v>33</v>
      </c>
      <c r="C39" s="57" t="s">
        <v>3</v>
      </c>
      <c r="E39" s="56" t="s">
        <v>33</v>
      </c>
      <c r="F39" s="58">
        <v>7900</v>
      </c>
      <c r="G39" s="57" t="s">
        <v>3</v>
      </c>
    </row>
    <row r="40" spans="1:14">
      <c r="B40" s="56" t="s">
        <v>851</v>
      </c>
      <c r="C40" s="57" t="s">
        <v>61</v>
      </c>
      <c r="E40" s="56" t="s">
        <v>851</v>
      </c>
      <c r="F40" s="58">
        <v>2880</v>
      </c>
      <c r="G40" s="57" t="s">
        <v>61</v>
      </c>
    </row>
    <row r="41" spans="1:14">
      <c r="B41" s="56" t="s">
        <v>34</v>
      </c>
      <c r="C41" s="57" t="s">
        <v>3</v>
      </c>
      <c r="E41" s="56" t="s">
        <v>34</v>
      </c>
      <c r="F41" s="58">
        <v>860</v>
      </c>
      <c r="G41" s="57" t="s">
        <v>3</v>
      </c>
    </row>
    <row r="42" spans="1:14">
      <c r="B42" s="56" t="s">
        <v>35</v>
      </c>
      <c r="C42" s="57" t="s">
        <v>3</v>
      </c>
      <c r="E42" s="56" t="s">
        <v>35</v>
      </c>
      <c r="F42" s="58">
        <v>960</v>
      </c>
      <c r="G42" s="57" t="s">
        <v>3</v>
      </c>
    </row>
    <row r="43" spans="1:14">
      <c r="B43" s="56" t="s">
        <v>36</v>
      </c>
      <c r="C43" s="57" t="s">
        <v>3</v>
      </c>
      <c r="E43" s="56" t="s">
        <v>36</v>
      </c>
      <c r="F43" s="58">
        <v>360</v>
      </c>
      <c r="G43" s="57" t="s">
        <v>3</v>
      </c>
      <c r="H43" s="53" t="s">
        <v>467</v>
      </c>
    </row>
    <row r="44" spans="1:14">
      <c r="B44" s="56" t="s">
        <v>723</v>
      </c>
      <c r="C44" s="57" t="s">
        <v>3</v>
      </c>
      <c r="E44" s="56" t="s">
        <v>723</v>
      </c>
      <c r="F44" s="58">
        <v>1890</v>
      </c>
      <c r="G44" s="57" t="s">
        <v>3</v>
      </c>
    </row>
    <row r="45" spans="1:14">
      <c r="B45" s="56" t="s">
        <v>479</v>
      </c>
      <c r="C45" s="57" t="s">
        <v>37</v>
      </c>
      <c r="E45" s="56" t="s">
        <v>479</v>
      </c>
      <c r="F45" s="58">
        <v>3300</v>
      </c>
      <c r="G45" s="57" t="s">
        <v>37</v>
      </c>
    </row>
    <row r="46" spans="1:14">
      <c r="B46" s="56" t="s">
        <v>128</v>
      </c>
      <c r="C46" s="57" t="s">
        <v>37</v>
      </c>
      <c r="E46" s="56" t="s">
        <v>128</v>
      </c>
      <c r="F46" s="58">
        <v>1800</v>
      </c>
      <c r="G46" s="57" t="s">
        <v>37</v>
      </c>
    </row>
    <row r="47" spans="1:14">
      <c r="B47" s="56" t="s">
        <v>86</v>
      </c>
      <c r="C47" s="57" t="s">
        <v>37</v>
      </c>
      <c r="E47" s="56" t="s">
        <v>86</v>
      </c>
      <c r="F47" s="58">
        <v>2630</v>
      </c>
      <c r="G47" s="57" t="s">
        <v>37</v>
      </c>
    </row>
    <row r="48" spans="1:14">
      <c r="B48" s="56" t="s">
        <v>84</v>
      </c>
      <c r="C48" s="57" t="s">
        <v>61</v>
      </c>
      <c r="E48" s="56" t="s">
        <v>84</v>
      </c>
      <c r="F48" s="58">
        <v>960</v>
      </c>
      <c r="G48" s="57" t="s">
        <v>39</v>
      </c>
    </row>
    <row r="49" spans="2:17">
      <c r="B49" s="56" t="s">
        <v>38</v>
      </c>
      <c r="C49" s="57" t="s">
        <v>39</v>
      </c>
      <c r="E49" s="56" t="s">
        <v>38</v>
      </c>
      <c r="F49" s="58">
        <v>50</v>
      </c>
      <c r="G49" s="57" t="s">
        <v>39</v>
      </c>
      <c r="H49" s="53" t="s">
        <v>52</v>
      </c>
      <c r="I49" s="92" t="s">
        <v>819</v>
      </c>
      <c r="J49" s="92"/>
      <c r="K49" s="95">
        <v>1300</v>
      </c>
      <c r="N49" s="92" t="s">
        <v>819</v>
      </c>
      <c r="O49" s="92"/>
      <c r="P49" s="95">
        <v>1300</v>
      </c>
      <c r="Q49" s="53" t="s">
        <v>424</v>
      </c>
    </row>
    <row r="50" spans="2:17">
      <c r="B50" s="56" t="s">
        <v>40</v>
      </c>
      <c r="C50" s="57" t="s">
        <v>39</v>
      </c>
      <c r="E50" s="56" t="s">
        <v>40</v>
      </c>
      <c r="F50" s="58">
        <v>50</v>
      </c>
      <c r="G50" s="57" t="s">
        <v>39</v>
      </c>
      <c r="H50" s="53" t="s">
        <v>152</v>
      </c>
      <c r="I50" s="92" t="s">
        <v>421</v>
      </c>
      <c r="J50" s="92"/>
      <c r="K50" s="95">
        <v>1000</v>
      </c>
      <c r="N50" s="92" t="s">
        <v>421</v>
      </c>
      <c r="O50" s="92"/>
      <c r="P50" s="95">
        <v>1000</v>
      </c>
      <c r="Q50" s="53" t="s">
        <v>424</v>
      </c>
    </row>
    <row r="51" spans="2:17">
      <c r="B51" s="56" t="s">
        <v>41</v>
      </c>
      <c r="C51" s="57" t="s">
        <v>3</v>
      </c>
      <c r="E51" s="56" t="s">
        <v>41</v>
      </c>
      <c r="F51" s="58">
        <v>60</v>
      </c>
      <c r="G51" s="57" t="s">
        <v>3</v>
      </c>
      <c r="I51" s="92" t="s">
        <v>422</v>
      </c>
      <c r="J51" s="92"/>
      <c r="K51" s="95">
        <v>1500</v>
      </c>
      <c r="N51" s="92" t="s">
        <v>422</v>
      </c>
      <c r="O51" s="92"/>
      <c r="P51" s="95">
        <v>1500</v>
      </c>
      <c r="Q51" s="53" t="s">
        <v>424</v>
      </c>
    </row>
    <row r="52" spans="2:17">
      <c r="B52" s="56" t="s">
        <v>411</v>
      </c>
      <c r="C52" s="57" t="s">
        <v>9</v>
      </c>
      <c r="E52" s="56" t="s">
        <v>411</v>
      </c>
      <c r="F52" s="58">
        <v>1200</v>
      </c>
      <c r="G52" s="57" t="s">
        <v>9</v>
      </c>
      <c r="I52" s="92" t="s">
        <v>423</v>
      </c>
      <c r="J52" s="92"/>
      <c r="K52" s="95">
        <v>2000</v>
      </c>
      <c r="N52" s="92" t="s">
        <v>423</v>
      </c>
      <c r="O52" s="92"/>
      <c r="P52" s="95">
        <v>2000</v>
      </c>
      <c r="Q52" s="53" t="s">
        <v>424</v>
      </c>
    </row>
    <row r="53" spans="2:17">
      <c r="B53" s="56" t="s">
        <v>565</v>
      </c>
      <c r="C53" s="57" t="s">
        <v>9</v>
      </c>
      <c r="E53" s="56" t="s">
        <v>565</v>
      </c>
      <c r="F53" s="58">
        <v>8500</v>
      </c>
      <c r="G53" s="57" t="s">
        <v>9</v>
      </c>
      <c r="I53" s="59" t="s">
        <v>390</v>
      </c>
      <c r="J53" s="59"/>
      <c r="K53" s="58">
        <v>150</v>
      </c>
      <c r="N53" s="59" t="s">
        <v>390</v>
      </c>
      <c r="O53" s="59"/>
      <c r="P53" s="58">
        <v>150</v>
      </c>
      <c r="Q53" s="53" t="s">
        <v>0</v>
      </c>
    </row>
    <row r="54" spans="2:17">
      <c r="B54" s="56" t="s">
        <v>42</v>
      </c>
      <c r="C54" s="57" t="s">
        <v>3</v>
      </c>
      <c r="E54" s="56" t="s">
        <v>42</v>
      </c>
      <c r="F54" s="58">
        <v>1050</v>
      </c>
      <c r="G54" s="57" t="s">
        <v>3</v>
      </c>
      <c r="I54" s="59" t="s">
        <v>408</v>
      </c>
      <c r="J54" s="59"/>
      <c r="K54" s="58">
        <v>500</v>
      </c>
      <c r="N54" s="59" t="s">
        <v>408</v>
      </c>
      <c r="O54" s="59"/>
      <c r="P54" s="58">
        <v>500</v>
      </c>
      <c r="Q54" s="53" t="s">
        <v>0</v>
      </c>
    </row>
    <row r="55" spans="2:17">
      <c r="B55" s="70" t="s">
        <v>134</v>
      </c>
      <c r="C55" s="67" t="s">
        <v>61</v>
      </c>
      <c r="D55" s="68"/>
      <c r="E55" s="70" t="s">
        <v>134</v>
      </c>
      <c r="F55" s="69">
        <v>570</v>
      </c>
      <c r="G55" s="67" t="s">
        <v>61</v>
      </c>
      <c r="I55" s="101" t="s">
        <v>440</v>
      </c>
      <c r="J55" s="101"/>
      <c r="K55" s="102">
        <v>7</v>
      </c>
      <c r="N55" s="101" t="s">
        <v>440</v>
      </c>
      <c r="O55" s="101"/>
      <c r="P55" s="102">
        <v>7</v>
      </c>
      <c r="Q55" s="53" t="s">
        <v>2</v>
      </c>
    </row>
    <row r="56" spans="2:17">
      <c r="B56" s="59" t="s">
        <v>419</v>
      </c>
      <c r="C56" s="57" t="s">
        <v>3</v>
      </c>
      <c r="E56" s="59" t="s">
        <v>419</v>
      </c>
      <c r="F56" s="58">
        <v>2200</v>
      </c>
      <c r="G56" s="57" t="s">
        <v>3</v>
      </c>
      <c r="I56" s="62" t="s">
        <v>433</v>
      </c>
      <c r="J56" s="62"/>
      <c r="K56" s="64">
        <v>7</v>
      </c>
      <c r="N56" s="62" t="s">
        <v>433</v>
      </c>
      <c r="O56" s="62"/>
      <c r="P56" s="64">
        <v>7</v>
      </c>
      <c r="Q56" s="53" t="s">
        <v>2</v>
      </c>
    </row>
    <row r="57" spans="2:17">
      <c r="B57" s="59" t="s">
        <v>564</v>
      </c>
      <c r="C57" s="57" t="s">
        <v>3</v>
      </c>
      <c r="E57" s="59" t="s">
        <v>564</v>
      </c>
      <c r="F57" s="58">
        <v>21000</v>
      </c>
      <c r="G57" s="57" t="s">
        <v>3</v>
      </c>
      <c r="I57" s="62" t="s">
        <v>398</v>
      </c>
      <c r="J57" s="62"/>
      <c r="K57" s="64">
        <v>11</v>
      </c>
      <c r="N57" s="62" t="s">
        <v>398</v>
      </c>
      <c r="O57" s="62"/>
      <c r="P57" s="64">
        <v>11</v>
      </c>
      <c r="Q57" s="53" t="s">
        <v>2</v>
      </c>
    </row>
    <row r="58" spans="2:17">
      <c r="B58" s="62" t="s">
        <v>24</v>
      </c>
      <c r="C58" s="63" t="s">
        <v>3</v>
      </c>
      <c r="E58" s="62" t="s">
        <v>24</v>
      </c>
      <c r="F58" s="64">
        <v>28620</v>
      </c>
      <c r="G58" s="63" t="s">
        <v>3</v>
      </c>
      <c r="I58" s="77" t="s">
        <v>399</v>
      </c>
      <c r="J58" s="77"/>
      <c r="K58" s="80">
        <v>70</v>
      </c>
      <c r="N58" s="77" t="s">
        <v>399</v>
      </c>
      <c r="O58" s="77"/>
      <c r="P58" s="80">
        <v>70</v>
      </c>
      <c r="Q58" s="53" t="s">
        <v>2</v>
      </c>
    </row>
    <row r="59" spans="2:17">
      <c r="B59" s="65" t="s">
        <v>468</v>
      </c>
      <c r="C59" s="54" t="s">
        <v>3</v>
      </c>
      <c r="E59" s="65" t="s">
        <v>468</v>
      </c>
      <c r="F59" s="64">
        <v>16620</v>
      </c>
      <c r="G59" s="54" t="s">
        <v>3</v>
      </c>
      <c r="I59" s="77" t="s">
        <v>62</v>
      </c>
      <c r="J59" s="77"/>
      <c r="K59" s="80">
        <v>400</v>
      </c>
      <c r="N59" s="77" t="s">
        <v>62</v>
      </c>
      <c r="O59" s="77"/>
      <c r="P59" s="80">
        <v>400</v>
      </c>
      <c r="Q59" s="53" t="s">
        <v>2</v>
      </c>
    </row>
    <row r="60" spans="2:17">
      <c r="B60" s="65" t="s">
        <v>4</v>
      </c>
      <c r="C60" s="54" t="s">
        <v>5</v>
      </c>
      <c r="E60" s="65" t="s">
        <v>4</v>
      </c>
      <c r="F60" s="64">
        <v>2404</v>
      </c>
      <c r="G60" s="54" t="s">
        <v>5</v>
      </c>
      <c r="I60" s="77" t="s">
        <v>402</v>
      </c>
      <c r="J60" s="77"/>
      <c r="K60" s="80">
        <v>14</v>
      </c>
      <c r="N60" s="77" t="s">
        <v>402</v>
      </c>
      <c r="O60" s="77"/>
      <c r="P60" s="80">
        <v>14</v>
      </c>
      <c r="Q60" s="53" t="s">
        <v>2</v>
      </c>
    </row>
    <row r="61" spans="2:17">
      <c r="B61" s="65" t="s">
        <v>6</v>
      </c>
      <c r="C61" s="54" t="s">
        <v>5</v>
      </c>
      <c r="E61" s="65" t="s">
        <v>6</v>
      </c>
      <c r="F61" s="64">
        <v>220</v>
      </c>
      <c r="G61" s="54" t="s">
        <v>5</v>
      </c>
      <c r="I61" s="77" t="s">
        <v>404</v>
      </c>
      <c r="J61" s="77"/>
      <c r="K61" s="80">
        <v>60</v>
      </c>
      <c r="N61" s="77" t="s">
        <v>404</v>
      </c>
      <c r="O61" s="77"/>
      <c r="P61" s="80">
        <v>60</v>
      </c>
      <c r="Q61" s="53" t="s">
        <v>2</v>
      </c>
    </row>
    <row r="62" spans="2:17">
      <c r="B62" s="65" t="s">
        <v>161</v>
      </c>
      <c r="C62" s="54" t="s">
        <v>7</v>
      </c>
      <c r="E62" s="65" t="s">
        <v>161</v>
      </c>
      <c r="F62" s="64">
        <v>180</v>
      </c>
      <c r="G62" s="54" t="s">
        <v>7</v>
      </c>
      <c r="I62" s="77" t="s">
        <v>406</v>
      </c>
      <c r="J62" s="122"/>
      <c r="K62" s="80">
        <v>70</v>
      </c>
      <c r="N62" s="77" t="s">
        <v>406</v>
      </c>
      <c r="O62" s="122"/>
      <c r="P62" s="80">
        <v>70</v>
      </c>
      <c r="Q62" s="53" t="s">
        <v>2</v>
      </c>
    </row>
    <row r="63" spans="2:17">
      <c r="B63" s="65" t="s">
        <v>571</v>
      </c>
      <c r="C63" s="54" t="s">
        <v>7</v>
      </c>
      <c r="E63" s="65" t="s">
        <v>571</v>
      </c>
      <c r="F63" s="64">
        <v>180</v>
      </c>
      <c r="G63" s="54" t="s">
        <v>7</v>
      </c>
      <c r="I63" s="77" t="s">
        <v>427</v>
      </c>
      <c r="J63" s="122"/>
      <c r="K63" s="81">
        <v>1000</v>
      </c>
      <c r="N63" s="77" t="s">
        <v>427</v>
      </c>
      <c r="O63" s="122"/>
      <c r="P63" s="81">
        <v>1000</v>
      </c>
      <c r="Q63" s="53" t="s">
        <v>0</v>
      </c>
    </row>
    <row r="64" spans="2:17">
      <c r="B64" s="65" t="s">
        <v>412</v>
      </c>
      <c r="C64" s="54" t="s">
        <v>7</v>
      </c>
      <c r="E64" s="65" t="s">
        <v>412</v>
      </c>
      <c r="F64" s="64">
        <v>180</v>
      </c>
      <c r="G64" s="54" t="s">
        <v>7</v>
      </c>
      <c r="I64" s="77" t="s">
        <v>118</v>
      </c>
      <c r="J64" s="122"/>
      <c r="K64" s="80">
        <v>1500</v>
      </c>
      <c r="N64" s="77" t="s">
        <v>118</v>
      </c>
      <c r="O64" s="122"/>
      <c r="P64" s="80">
        <v>1500</v>
      </c>
      <c r="Q64" s="53" t="s">
        <v>0</v>
      </c>
    </row>
    <row r="65" spans="2:17">
      <c r="B65" s="65" t="s">
        <v>457</v>
      </c>
      <c r="C65" s="54" t="s">
        <v>7</v>
      </c>
      <c r="E65" s="65" t="s">
        <v>457</v>
      </c>
      <c r="F65" s="64">
        <v>180</v>
      </c>
      <c r="G65" s="54" t="s">
        <v>7</v>
      </c>
      <c r="I65" s="77" t="s">
        <v>428</v>
      </c>
      <c r="J65" s="122"/>
      <c r="K65" s="81">
        <v>1000</v>
      </c>
      <c r="N65" s="77" t="s">
        <v>428</v>
      </c>
      <c r="O65" s="122"/>
      <c r="P65" s="81">
        <v>1000</v>
      </c>
      <c r="Q65" s="53" t="s">
        <v>0</v>
      </c>
    </row>
    <row r="66" spans="2:17">
      <c r="B66" s="65" t="s">
        <v>389</v>
      </c>
      <c r="C66" s="54" t="s">
        <v>7</v>
      </c>
      <c r="E66" s="65" t="s">
        <v>389</v>
      </c>
      <c r="F66" s="64">
        <v>180</v>
      </c>
      <c r="G66" s="54" t="s">
        <v>7</v>
      </c>
      <c r="I66" s="77" t="s">
        <v>151</v>
      </c>
      <c r="J66" s="122"/>
      <c r="K66" s="81">
        <v>1500</v>
      </c>
      <c r="N66" s="77" t="s">
        <v>151</v>
      </c>
      <c r="O66" s="122"/>
      <c r="P66" s="81">
        <v>1500</v>
      </c>
      <c r="Q66" s="53" t="s">
        <v>0</v>
      </c>
    </row>
    <row r="67" spans="2:17">
      <c r="B67" s="65" t="s">
        <v>490</v>
      </c>
      <c r="C67" s="54" t="s">
        <v>7</v>
      </c>
      <c r="E67" s="65" t="s">
        <v>490</v>
      </c>
      <c r="F67" s="64">
        <v>180</v>
      </c>
      <c r="G67" s="54" t="s">
        <v>7</v>
      </c>
      <c r="N67" s="62" t="s">
        <v>54</v>
      </c>
      <c r="O67" s="62"/>
      <c r="P67" s="64">
        <v>3</v>
      </c>
      <c r="Q67" s="53" t="s">
        <v>2</v>
      </c>
    </row>
    <row r="68" spans="2:17">
      <c r="B68" s="65" t="s">
        <v>337</v>
      </c>
      <c r="C68" s="54" t="s">
        <v>7</v>
      </c>
      <c r="E68" s="65" t="s">
        <v>337</v>
      </c>
      <c r="F68" s="64">
        <v>180</v>
      </c>
      <c r="G68" s="54" t="s">
        <v>7</v>
      </c>
      <c r="N68" s="100" t="s">
        <v>55</v>
      </c>
      <c r="O68" s="100"/>
      <c r="P68" s="64">
        <v>11</v>
      </c>
      <c r="Q68" s="53" t="s">
        <v>2</v>
      </c>
    </row>
    <row r="69" spans="2:17">
      <c r="B69" s="65" t="s">
        <v>338</v>
      </c>
      <c r="C69" s="54" t="s">
        <v>7</v>
      </c>
      <c r="E69" s="65" t="s">
        <v>338</v>
      </c>
      <c r="F69" s="64">
        <v>180</v>
      </c>
      <c r="G69" s="54" t="s">
        <v>7</v>
      </c>
      <c r="N69" s="100" t="s">
        <v>56</v>
      </c>
      <c r="O69" s="100"/>
      <c r="P69" s="64">
        <v>15</v>
      </c>
      <c r="Q69" s="53" t="s">
        <v>2</v>
      </c>
    </row>
    <row r="70" spans="2:17">
      <c r="B70" s="65" t="s">
        <v>8</v>
      </c>
      <c r="C70" s="54" t="s">
        <v>7</v>
      </c>
      <c r="E70" s="65" t="s">
        <v>8</v>
      </c>
      <c r="F70" s="64">
        <v>84</v>
      </c>
      <c r="G70" s="54" t="s">
        <v>7</v>
      </c>
      <c r="N70" s="100" t="s">
        <v>57</v>
      </c>
      <c r="O70" s="100"/>
      <c r="P70" s="64">
        <v>19</v>
      </c>
      <c r="Q70" s="53" t="s">
        <v>2</v>
      </c>
    </row>
    <row r="71" spans="2:17">
      <c r="B71" s="65" t="s">
        <v>464</v>
      </c>
      <c r="C71" s="54" t="s">
        <v>7</v>
      </c>
      <c r="E71" s="65" t="s">
        <v>464</v>
      </c>
      <c r="F71" s="64">
        <v>52</v>
      </c>
      <c r="G71" s="54" t="s">
        <v>7</v>
      </c>
      <c r="N71" s="62" t="s">
        <v>58</v>
      </c>
      <c r="O71" s="62"/>
      <c r="P71" s="64">
        <v>25</v>
      </c>
      <c r="Q71" s="53" t="s">
        <v>2</v>
      </c>
    </row>
    <row r="72" spans="2:17">
      <c r="B72" s="65" t="s">
        <v>465</v>
      </c>
      <c r="C72" s="54" t="s">
        <v>7</v>
      </c>
      <c r="E72" s="65" t="s">
        <v>465</v>
      </c>
      <c r="F72" s="64">
        <v>52</v>
      </c>
      <c r="G72" s="54" t="s">
        <v>7</v>
      </c>
      <c r="I72" s="62" t="s">
        <v>54</v>
      </c>
      <c r="J72" s="62"/>
      <c r="K72" s="64">
        <v>3</v>
      </c>
      <c r="N72" s="101" t="s">
        <v>437</v>
      </c>
      <c r="O72" s="101"/>
      <c r="P72" s="102">
        <v>3.5</v>
      </c>
      <c r="Q72" s="53" t="s">
        <v>3</v>
      </c>
    </row>
    <row r="73" spans="2:17">
      <c r="B73" s="65" t="s">
        <v>10</v>
      </c>
      <c r="C73" s="54" t="s">
        <v>9</v>
      </c>
      <c r="E73" s="65" t="s">
        <v>10</v>
      </c>
      <c r="F73" s="64">
        <v>1500</v>
      </c>
      <c r="G73" s="54" t="s">
        <v>9</v>
      </c>
      <c r="I73" s="100" t="s">
        <v>55</v>
      </c>
      <c r="J73" s="100"/>
      <c r="K73" s="64">
        <v>11</v>
      </c>
      <c r="N73" s="101" t="s">
        <v>438</v>
      </c>
      <c r="O73" s="101"/>
      <c r="P73" s="102">
        <v>17</v>
      </c>
      <c r="Q73" s="53" t="s">
        <v>3</v>
      </c>
    </row>
    <row r="74" spans="2:17">
      <c r="B74" s="65" t="s">
        <v>630</v>
      </c>
      <c r="C74" s="54" t="s">
        <v>3</v>
      </c>
      <c r="E74" s="65" t="s">
        <v>630</v>
      </c>
      <c r="F74" s="64">
        <v>25500</v>
      </c>
      <c r="G74" s="54" t="s">
        <v>3</v>
      </c>
      <c r="I74" s="100" t="s">
        <v>56</v>
      </c>
      <c r="J74" s="100"/>
      <c r="K74" s="64">
        <v>15</v>
      </c>
      <c r="N74" s="101" t="s">
        <v>439</v>
      </c>
      <c r="O74" s="101"/>
      <c r="P74" s="102">
        <v>19</v>
      </c>
      <c r="Q74" s="53" t="s">
        <v>3</v>
      </c>
    </row>
    <row r="75" spans="2:17">
      <c r="B75" s="65" t="s">
        <v>461</v>
      </c>
      <c r="C75" s="54" t="s">
        <v>3</v>
      </c>
      <c r="E75" s="65" t="s">
        <v>461</v>
      </c>
      <c r="F75" s="64">
        <v>37500</v>
      </c>
      <c r="G75" s="54" t="s">
        <v>3</v>
      </c>
      <c r="I75" s="100" t="s">
        <v>57</v>
      </c>
      <c r="J75" s="100"/>
      <c r="K75" s="64">
        <v>19</v>
      </c>
      <c r="N75" s="62" t="s">
        <v>397</v>
      </c>
      <c r="O75" s="62"/>
      <c r="P75" s="64">
        <v>14</v>
      </c>
      <c r="Q75" s="53" t="s">
        <v>2</v>
      </c>
    </row>
    <row r="76" spans="2:17">
      <c r="B76" s="65" t="s">
        <v>462</v>
      </c>
      <c r="C76" s="54" t="s">
        <v>3</v>
      </c>
      <c r="E76" s="65" t="s">
        <v>462</v>
      </c>
      <c r="F76" s="64">
        <v>64000</v>
      </c>
      <c r="G76" s="54" t="s">
        <v>3</v>
      </c>
      <c r="I76" s="62" t="s">
        <v>58</v>
      </c>
      <c r="J76" s="62"/>
      <c r="K76" s="64">
        <v>25</v>
      </c>
      <c r="N76" s="62" t="s">
        <v>575</v>
      </c>
      <c r="O76" s="62"/>
      <c r="P76" s="64">
        <v>17</v>
      </c>
      <c r="Q76" s="53" t="s">
        <v>2</v>
      </c>
    </row>
    <row r="77" spans="2:17">
      <c r="B77" s="65" t="s">
        <v>480</v>
      </c>
      <c r="C77" s="54" t="s">
        <v>3</v>
      </c>
      <c r="E77" s="65" t="s">
        <v>480</v>
      </c>
      <c r="F77" s="64">
        <v>75000</v>
      </c>
      <c r="G77" s="54" t="s">
        <v>3</v>
      </c>
      <c r="I77" s="101" t="s">
        <v>437</v>
      </c>
      <c r="J77" s="101"/>
      <c r="K77" s="102">
        <v>3.5</v>
      </c>
      <c r="N77" s="62" t="s">
        <v>405</v>
      </c>
      <c r="O77" s="62"/>
      <c r="P77" s="64">
        <v>23.5</v>
      </c>
      <c r="Q77" s="53" t="s">
        <v>2</v>
      </c>
    </row>
    <row r="78" spans="2:17">
      <c r="B78" s="65" t="s">
        <v>481</v>
      </c>
      <c r="C78" s="54" t="s">
        <v>3</v>
      </c>
      <c r="E78" s="65" t="s">
        <v>481</v>
      </c>
      <c r="F78" s="64">
        <v>162800</v>
      </c>
      <c r="G78" s="54" t="s">
        <v>3</v>
      </c>
      <c r="I78" s="101" t="s">
        <v>438</v>
      </c>
      <c r="J78" s="101"/>
      <c r="K78" s="102">
        <v>17</v>
      </c>
      <c r="N78" s="77" t="s">
        <v>400</v>
      </c>
      <c r="O78" s="77"/>
      <c r="P78" s="80">
        <v>135</v>
      </c>
      <c r="Q78" s="53" t="s">
        <v>2</v>
      </c>
    </row>
    <row r="79" spans="2:17">
      <c r="B79" s="65" t="s">
        <v>482</v>
      </c>
      <c r="C79" s="54" t="s">
        <v>3</v>
      </c>
      <c r="E79" s="65" t="s">
        <v>482</v>
      </c>
      <c r="F79" s="64">
        <v>3713</v>
      </c>
      <c r="G79" s="54" t="s">
        <v>3</v>
      </c>
      <c r="I79" s="101" t="s">
        <v>439</v>
      </c>
      <c r="J79" s="101"/>
      <c r="K79" s="102">
        <v>19</v>
      </c>
      <c r="N79" s="77" t="s">
        <v>63</v>
      </c>
      <c r="O79" s="77"/>
      <c r="P79" s="80">
        <v>800</v>
      </c>
      <c r="Q79" s="53" t="s">
        <v>2</v>
      </c>
    </row>
    <row r="80" spans="2:17">
      <c r="B80" s="65" t="s">
        <v>483</v>
      </c>
      <c r="C80" s="54" t="s">
        <v>3</v>
      </c>
      <c r="E80" s="65" t="s">
        <v>483</v>
      </c>
      <c r="F80" s="64">
        <v>1871</v>
      </c>
      <c r="G80" s="54" t="s">
        <v>3</v>
      </c>
      <c r="I80" s="62" t="s">
        <v>397</v>
      </c>
      <c r="J80" s="62"/>
      <c r="K80" s="64">
        <v>14</v>
      </c>
      <c r="N80" s="77" t="s">
        <v>401</v>
      </c>
      <c r="O80" s="77"/>
      <c r="P80" s="80">
        <v>23</v>
      </c>
      <c r="Q80" s="53" t="s">
        <v>2</v>
      </c>
    </row>
    <row r="81" spans="2:17">
      <c r="B81" s="65" t="s">
        <v>544</v>
      </c>
      <c r="C81" s="54" t="s">
        <v>3</v>
      </c>
      <c r="E81" s="65" t="s">
        <v>544</v>
      </c>
      <c r="F81" s="64">
        <v>30000</v>
      </c>
      <c r="G81" s="54" t="s">
        <v>3</v>
      </c>
      <c r="I81" s="62" t="s">
        <v>575</v>
      </c>
      <c r="J81" s="62"/>
      <c r="K81" s="64">
        <v>17</v>
      </c>
      <c r="N81" s="77" t="s">
        <v>403</v>
      </c>
      <c r="O81" s="77"/>
      <c r="P81" s="80">
        <v>120</v>
      </c>
      <c r="Q81" s="53" t="s">
        <v>2</v>
      </c>
    </row>
    <row r="82" spans="2:17">
      <c r="B82" s="65" t="s">
        <v>545</v>
      </c>
      <c r="C82" s="54" t="s">
        <v>3</v>
      </c>
      <c r="E82" s="65" t="s">
        <v>545</v>
      </c>
      <c r="F82" s="64">
        <v>50000</v>
      </c>
      <c r="G82" s="54" t="s">
        <v>3</v>
      </c>
      <c r="I82" s="62" t="s">
        <v>405</v>
      </c>
      <c r="J82" s="62"/>
      <c r="K82" s="64">
        <v>23.5</v>
      </c>
      <c r="N82" s="77" t="s">
        <v>29</v>
      </c>
      <c r="O82" s="77"/>
      <c r="P82" s="80">
        <v>135</v>
      </c>
      <c r="Q82" s="53" t="s">
        <v>2</v>
      </c>
    </row>
    <row r="83" spans="2:17">
      <c r="B83" s="65" t="s">
        <v>546</v>
      </c>
      <c r="C83" s="54" t="s">
        <v>3</v>
      </c>
      <c r="E83" s="65" t="s">
        <v>546</v>
      </c>
      <c r="F83" s="64">
        <v>12500</v>
      </c>
      <c r="G83" s="54" t="s">
        <v>3</v>
      </c>
      <c r="I83" s="77" t="s">
        <v>400</v>
      </c>
      <c r="J83" s="77"/>
      <c r="K83" s="80">
        <v>135</v>
      </c>
      <c r="N83" s="77" t="s">
        <v>415</v>
      </c>
      <c r="O83" s="77"/>
      <c r="P83" s="80">
        <v>1070</v>
      </c>
      <c r="Q83" s="53" t="s">
        <v>0</v>
      </c>
    </row>
    <row r="84" spans="2:17">
      <c r="B84" s="65" t="s">
        <v>547</v>
      </c>
      <c r="C84" s="54" t="s">
        <v>3</v>
      </c>
      <c r="E84" s="65" t="s">
        <v>547</v>
      </c>
      <c r="F84" s="64">
        <v>1000</v>
      </c>
      <c r="G84" s="54" t="s">
        <v>3</v>
      </c>
      <c r="I84" s="77" t="s">
        <v>63</v>
      </c>
      <c r="J84" s="77"/>
      <c r="K84" s="80">
        <v>800</v>
      </c>
      <c r="N84" s="77" t="s">
        <v>417</v>
      </c>
      <c r="O84" s="77"/>
      <c r="P84" s="80">
        <v>40</v>
      </c>
      <c r="Q84" s="53" t="s">
        <v>2</v>
      </c>
    </row>
    <row r="85" spans="2:17">
      <c r="B85" s="65" t="s">
        <v>548</v>
      </c>
      <c r="C85" s="54" t="s">
        <v>3</v>
      </c>
      <c r="E85" s="65" t="s">
        <v>548</v>
      </c>
      <c r="F85" s="64">
        <v>1500</v>
      </c>
      <c r="G85" s="54" t="s">
        <v>3</v>
      </c>
      <c r="I85" s="77" t="s">
        <v>401</v>
      </c>
      <c r="J85" s="77"/>
      <c r="K85" s="80">
        <v>23</v>
      </c>
      <c r="N85" s="77" t="s">
        <v>416</v>
      </c>
      <c r="O85" s="77"/>
      <c r="P85" s="80">
        <v>2500</v>
      </c>
      <c r="Q85" s="53" t="s">
        <v>0</v>
      </c>
    </row>
    <row r="86" spans="2:17">
      <c r="B86" s="65" t="s">
        <v>484</v>
      </c>
      <c r="C86" s="54" t="s">
        <v>3</v>
      </c>
      <c r="E86" s="65" t="s">
        <v>484</v>
      </c>
      <c r="F86" s="64">
        <v>914</v>
      </c>
      <c r="G86" s="54" t="s">
        <v>3</v>
      </c>
      <c r="I86" s="77" t="s">
        <v>403</v>
      </c>
      <c r="J86" s="77"/>
      <c r="K86" s="80">
        <v>120</v>
      </c>
      <c r="N86" s="77" t="s">
        <v>414</v>
      </c>
      <c r="O86" s="77"/>
      <c r="P86" s="80">
        <v>2000</v>
      </c>
      <c r="Q86" s="53" t="s">
        <v>47</v>
      </c>
    </row>
    <row r="87" spans="2:17">
      <c r="B87" s="65" t="s">
        <v>485</v>
      </c>
      <c r="C87" s="54" t="s">
        <v>3</v>
      </c>
      <c r="E87" s="65" t="s">
        <v>485</v>
      </c>
      <c r="F87" s="64">
        <v>1442</v>
      </c>
      <c r="G87" s="54" t="s">
        <v>3</v>
      </c>
      <c r="I87" s="77" t="s">
        <v>29</v>
      </c>
      <c r="J87" s="77"/>
      <c r="K87" s="80">
        <v>135</v>
      </c>
      <c r="N87" s="77" t="s">
        <v>64</v>
      </c>
      <c r="O87" s="77"/>
      <c r="P87" s="80">
        <v>535</v>
      </c>
    </row>
    <row r="88" spans="2:17">
      <c r="B88" s="65" t="s">
        <v>486</v>
      </c>
      <c r="C88" s="54" t="s">
        <v>3</v>
      </c>
      <c r="E88" s="65" t="s">
        <v>486</v>
      </c>
      <c r="F88" s="64">
        <v>1914</v>
      </c>
      <c r="G88" s="54" t="s">
        <v>3</v>
      </c>
      <c r="I88" s="77" t="s">
        <v>415</v>
      </c>
      <c r="J88" s="77"/>
      <c r="K88" s="80">
        <v>1070</v>
      </c>
      <c r="N88" s="77" t="s">
        <v>426</v>
      </c>
      <c r="O88" s="77"/>
      <c r="P88" s="80">
        <v>2500</v>
      </c>
      <c r="Q88" s="53" t="s">
        <v>0</v>
      </c>
    </row>
    <row r="89" spans="2:17">
      <c r="B89" s="65" t="s">
        <v>487</v>
      </c>
      <c r="C89" s="54" t="s">
        <v>3</v>
      </c>
      <c r="E89" s="65" t="s">
        <v>487</v>
      </c>
      <c r="F89" s="64">
        <v>2770</v>
      </c>
      <c r="G89" s="54" t="s">
        <v>3</v>
      </c>
      <c r="I89" s="77" t="s">
        <v>417</v>
      </c>
      <c r="J89" s="77"/>
      <c r="K89" s="80">
        <v>40</v>
      </c>
      <c r="N89" s="97" t="s">
        <v>434</v>
      </c>
      <c r="O89" s="97"/>
      <c r="P89" s="98">
        <v>2500</v>
      </c>
      <c r="Q89" s="53" t="s">
        <v>0</v>
      </c>
    </row>
    <row r="90" spans="2:17">
      <c r="B90" s="65" t="s">
        <v>475</v>
      </c>
      <c r="C90" s="54" t="s">
        <v>3</v>
      </c>
      <c r="E90" s="65" t="s">
        <v>475</v>
      </c>
      <c r="F90" s="64">
        <v>210</v>
      </c>
      <c r="G90" s="54" t="s">
        <v>3</v>
      </c>
      <c r="I90" s="77" t="s">
        <v>416</v>
      </c>
      <c r="J90" s="77"/>
      <c r="K90" s="80">
        <v>2500</v>
      </c>
      <c r="N90" s="97" t="s">
        <v>435</v>
      </c>
      <c r="O90" s="97"/>
      <c r="P90" s="98">
        <v>3000</v>
      </c>
      <c r="Q90" s="53" t="s">
        <v>0</v>
      </c>
    </row>
    <row r="91" spans="2:17">
      <c r="B91" s="65" t="s">
        <v>476</v>
      </c>
      <c r="C91" s="54" t="s">
        <v>3</v>
      </c>
      <c r="E91" s="65" t="s">
        <v>476</v>
      </c>
      <c r="F91" s="64">
        <v>290</v>
      </c>
      <c r="G91" s="54" t="s">
        <v>3</v>
      </c>
      <c r="I91" s="77" t="s">
        <v>414</v>
      </c>
      <c r="J91" s="77"/>
      <c r="K91" s="80">
        <v>2000</v>
      </c>
      <c r="N91" s="97" t="s">
        <v>436</v>
      </c>
      <c r="O91" s="97"/>
      <c r="P91" s="98">
        <v>3500</v>
      </c>
      <c r="Q91" s="53" t="s">
        <v>0</v>
      </c>
    </row>
    <row r="92" spans="2:17">
      <c r="B92" s="65" t="s">
        <v>477</v>
      </c>
      <c r="C92" s="54" t="s">
        <v>3</v>
      </c>
      <c r="E92" s="65" t="s">
        <v>477</v>
      </c>
      <c r="F92" s="64">
        <v>480</v>
      </c>
      <c r="G92" s="54" t="s">
        <v>3</v>
      </c>
      <c r="I92" s="77" t="s">
        <v>64</v>
      </c>
      <c r="J92" s="77"/>
      <c r="K92" s="80">
        <v>535</v>
      </c>
      <c r="N92" s="77" t="s">
        <v>429</v>
      </c>
      <c r="O92" s="77"/>
      <c r="P92" s="80">
        <v>1500</v>
      </c>
      <c r="Q92" s="53" t="s">
        <v>2</v>
      </c>
    </row>
    <row r="93" spans="2:17">
      <c r="B93" s="65" t="s">
        <v>478</v>
      </c>
      <c r="C93" s="54" t="s">
        <v>3</v>
      </c>
      <c r="E93" s="65" t="s">
        <v>478</v>
      </c>
      <c r="F93" s="64">
        <v>1100</v>
      </c>
      <c r="G93" s="54" t="s">
        <v>3</v>
      </c>
      <c r="I93" s="77" t="s">
        <v>426</v>
      </c>
      <c r="J93" s="77"/>
      <c r="K93" s="80">
        <v>2500</v>
      </c>
      <c r="N93" s="77" t="s">
        <v>430</v>
      </c>
      <c r="O93" s="77"/>
      <c r="P93" s="80">
        <v>2500</v>
      </c>
      <c r="Q93" s="53" t="s">
        <v>2</v>
      </c>
    </row>
    <row r="94" spans="2:17">
      <c r="B94" s="99" t="s">
        <v>469</v>
      </c>
      <c r="C94" s="54" t="s">
        <v>3</v>
      </c>
      <c r="E94" s="99" t="s">
        <v>469</v>
      </c>
      <c r="F94" s="98">
        <v>1500</v>
      </c>
      <c r="G94" s="54" t="s">
        <v>3</v>
      </c>
      <c r="I94" s="97" t="s">
        <v>434</v>
      </c>
      <c r="J94" s="97"/>
      <c r="K94" s="98">
        <v>2500</v>
      </c>
      <c r="N94" s="77" t="s">
        <v>460</v>
      </c>
      <c r="O94" s="77"/>
      <c r="P94" s="80">
        <v>3000</v>
      </c>
      <c r="Q94" s="53" t="s">
        <v>2</v>
      </c>
    </row>
    <row r="95" spans="2:17">
      <c r="B95" s="99" t="s">
        <v>444</v>
      </c>
      <c r="C95" s="54" t="s">
        <v>3</v>
      </c>
      <c r="E95" s="99" t="s">
        <v>444</v>
      </c>
      <c r="F95" s="98">
        <v>550</v>
      </c>
      <c r="G95" s="54" t="s">
        <v>3</v>
      </c>
      <c r="I95" s="97" t="s">
        <v>435</v>
      </c>
      <c r="J95" s="97"/>
      <c r="K95" s="98">
        <v>3000</v>
      </c>
      <c r="N95" s="77" t="s">
        <v>431</v>
      </c>
      <c r="O95" s="122"/>
      <c r="P95" s="80">
        <v>15000</v>
      </c>
      <c r="Q95" s="53" t="s">
        <v>2</v>
      </c>
    </row>
    <row r="96" spans="2:17">
      <c r="B96" s="99" t="s">
        <v>445</v>
      </c>
      <c r="C96" s="54" t="s">
        <v>3</v>
      </c>
      <c r="E96" s="99" t="s">
        <v>445</v>
      </c>
      <c r="F96" s="98">
        <v>1400</v>
      </c>
      <c r="G96" s="54" t="s">
        <v>3</v>
      </c>
      <c r="I96" s="97" t="s">
        <v>436</v>
      </c>
      <c r="J96" s="97"/>
      <c r="K96" s="98">
        <v>3500</v>
      </c>
      <c r="N96" s="59" t="s">
        <v>699</v>
      </c>
      <c r="O96" s="94"/>
      <c r="P96" s="58">
        <v>200</v>
      </c>
      <c r="Q96" s="53" t="s">
        <v>0</v>
      </c>
    </row>
    <row r="97" spans="2:17">
      <c r="B97" s="99" t="s">
        <v>466</v>
      </c>
      <c r="C97" s="54" t="s">
        <v>3</v>
      </c>
      <c r="E97" s="99" t="s">
        <v>466</v>
      </c>
      <c r="F97" s="98">
        <v>1700</v>
      </c>
      <c r="G97" s="54" t="s">
        <v>3</v>
      </c>
      <c r="I97" s="77" t="s">
        <v>429</v>
      </c>
      <c r="J97" s="77"/>
      <c r="K97" s="80">
        <v>1500</v>
      </c>
      <c r="N97" s="59" t="s">
        <v>700</v>
      </c>
      <c r="O97" s="94"/>
      <c r="P97" s="58">
        <v>700</v>
      </c>
      <c r="Q97" s="53" t="s">
        <v>0</v>
      </c>
    </row>
    <row r="98" spans="2:17" ht="19.8">
      <c r="B98" s="113" t="s">
        <v>450</v>
      </c>
      <c r="C98" s="93" t="s">
        <v>3</v>
      </c>
      <c r="D98" s="113"/>
      <c r="E98" s="113" t="s">
        <v>450</v>
      </c>
      <c r="F98" s="112">
        <v>9200</v>
      </c>
      <c r="G98" s="93" t="s">
        <v>3</v>
      </c>
      <c r="I98" s="77" t="s">
        <v>430</v>
      </c>
      <c r="J98" s="77"/>
      <c r="K98" s="80">
        <v>2500</v>
      </c>
      <c r="N98" s="59" t="s">
        <v>701</v>
      </c>
      <c r="O98" s="94"/>
      <c r="P98" s="58">
        <v>1500</v>
      </c>
      <c r="Q98" s="53" t="s">
        <v>0</v>
      </c>
    </row>
    <row r="99" spans="2:17" ht="19.8">
      <c r="B99" s="113" t="s">
        <v>470</v>
      </c>
      <c r="C99" s="93" t="s">
        <v>5</v>
      </c>
      <c r="D99" s="115"/>
      <c r="E99" s="113" t="s">
        <v>470</v>
      </c>
      <c r="F99" s="112">
        <v>300</v>
      </c>
      <c r="G99" s="93" t="s">
        <v>5</v>
      </c>
      <c r="I99" s="77" t="s">
        <v>460</v>
      </c>
      <c r="J99" s="77"/>
      <c r="K99" s="80">
        <v>3000</v>
      </c>
      <c r="N99" s="59" t="s">
        <v>407</v>
      </c>
      <c r="O99" s="94"/>
      <c r="P99" s="58">
        <v>1500</v>
      </c>
      <c r="Q99" s="53" t="s">
        <v>0</v>
      </c>
    </row>
    <row r="100" spans="2:17">
      <c r="B100" s="111" t="s">
        <v>471</v>
      </c>
      <c r="C100" s="93" t="s">
        <v>3</v>
      </c>
      <c r="D100" s="94"/>
      <c r="E100" s="111" t="s">
        <v>471</v>
      </c>
      <c r="F100" s="112">
        <v>5500</v>
      </c>
      <c r="G100" s="93" t="s">
        <v>3</v>
      </c>
      <c r="I100" s="77" t="s">
        <v>431</v>
      </c>
      <c r="J100" s="122"/>
      <c r="K100" s="80">
        <v>15000</v>
      </c>
      <c r="N100" s="53" t="s">
        <v>725</v>
      </c>
      <c r="P100" s="53">
        <v>1500</v>
      </c>
      <c r="Q100" s="53" t="s">
        <v>0</v>
      </c>
    </row>
    <row r="101" spans="2:17">
      <c r="B101" s="111" t="s">
        <v>449</v>
      </c>
      <c r="C101" s="93" t="s">
        <v>3</v>
      </c>
      <c r="D101" s="94"/>
      <c r="E101" s="111" t="s">
        <v>449</v>
      </c>
      <c r="F101" s="112">
        <v>3000</v>
      </c>
      <c r="G101" s="93" t="s">
        <v>3</v>
      </c>
      <c r="I101" s="59" t="s">
        <v>699</v>
      </c>
      <c r="J101" s="94"/>
      <c r="K101" s="58">
        <v>200</v>
      </c>
      <c r="N101" s="53" t="s">
        <v>726</v>
      </c>
      <c r="P101" s="53">
        <v>1300</v>
      </c>
      <c r="Q101" s="53" t="s">
        <v>0</v>
      </c>
    </row>
    <row r="102" spans="2:17">
      <c r="B102" s="66" t="s">
        <v>123</v>
      </c>
      <c r="C102" s="67" t="s">
        <v>3</v>
      </c>
      <c r="D102" s="68"/>
      <c r="E102" s="66" t="s">
        <v>123</v>
      </c>
      <c r="F102" s="69">
        <v>4400</v>
      </c>
      <c r="G102" s="67" t="s">
        <v>3</v>
      </c>
      <c r="I102" s="59" t="s">
        <v>700</v>
      </c>
      <c r="J102" s="94"/>
      <c r="K102" s="58">
        <v>700</v>
      </c>
      <c r="N102" s="53" t="s">
        <v>727</v>
      </c>
      <c r="P102" s="53">
        <v>1200</v>
      </c>
      <c r="Q102" s="53" t="s">
        <v>0</v>
      </c>
    </row>
    <row r="103" spans="2:17">
      <c r="B103" s="70" t="s">
        <v>124</v>
      </c>
      <c r="C103" s="67" t="s">
        <v>3</v>
      </c>
      <c r="D103" s="68"/>
      <c r="E103" s="70" t="s">
        <v>124</v>
      </c>
      <c r="F103" s="69">
        <v>51360</v>
      </c>
      <c r="G103" s="67" t="s">
        <v>3</v>
      </c>
      <c r="I103" s="59" t="s">
        <v>701</v>
      </c>
      <c r="J103" s="94"/>
      <c r="K103" s="58">
        <v>1200</v>
      </c>
      <c r="N103" s="53" t="s">
        <v>728</v>
      </c>
      <c r="P103" s="53">
        <v>800</v>
      </c>
      <c r="Q103" s="53" t="s">
        <v>0</v>
      </c>
    </row>
    <row r="104" spans="2:17">
      <c r="B104" s="70" t="s">
        <v>125</v>
      </c>
      <c r="C104" s="67" t="s">
        <v>3</v>
      </c>
      <c r="D104" s="68"/>
      <c r="E104" s="70" t="s">
        <v>125</v>
      </c>
      <c r="F104" s="69">
        <v>86884</v>
      </c>
      <c r="G104" s="67" t="s">
        <v>3</v>
      </c>
      <c r="I104" s="59" t="s">
        <v>407</v>
      </c>
      <c r="J104" s="94"/>
      <c r="K104" s="58">
        <v>1500</v>
      </c>
      <c r="N104" s="53" t="s">
        <v>729</v>
      </c>
      <c r="P104" s="53">
        <v>1200</v>
      </c>
      <c r="Q104" s="53" t="s">
        <v>0</v>
      </c>
    </row>
    <row r="105" spans="2:17">
      <c r="B105" s="70" t="s">
        <v>130</v>
      </c>
      <c r="C105" s="67" t="s">
        <v>3</v>
      </c>
      <c r="D105" s="68"/>
      <c r="E105" s="70" t="s">
        <v>130</v>
      </c>
      <c r="F105" s="69">
        <v>64000</v>
      </c>
      <c r="G105" s="67" t="s">
        <v>3</v>
      </c>
    </row>
    <row r="106" spans="2:17">
      <c r="B106" s="70" t="s">
        <v>393</v>
      </c>
      <c r="C106" s="67" t="s">
        <v>3</v>
      </c>
      <c r="D106" s="68"/>
      <c r="E106" s="70" t="s">
        <v>393</v>
      </c>
      <c r="F106" s="69">
        <v>18000</v>
      </c>
      <c r="G106" s="67" t="s">
        <v>3</v>
      </c>
    </row>
    <row r="107" spans="2:17">
      <c r="B107" s="70" t="s">
        <v>395</v>
      </c>
      <c r="C107" s="67" t="s">
        <v>3</v>
      </c>
      <c r="D107" s="68"/>
      <c r="E107" s="70" t="s">
        <v>395</v>
      </c>
      <c r="F107" s="69">
        <v>35000</v>
      </c>
      <c r="G107" s="67" t="s">
        <v>3</v>
      </c>
    </row>
    <row r="108" spans="2:17">
      <c r="B108" s="70" t="s">
        <v>396</v>
      </c>
      <c r="C108" s="67" t="s">
        <v>3</v>
      </c>
      <c r="D108" s="68"/>
      <c r="E108" s="70" t="s">
        <v>396</v>
      </c>
      <c r="F108" s="69">
        <v>75000</v>
      </c>
      <c r="G108" s="67" t="s">
        <v>3</v>
      </c>
    </row>
    <row r="109" spans="2:17">
      <c r="B109" s="70" t="s">
        <v>394</v>
      </c>
      <c r="C109" s="67" t="s">
        <v>3</v>
      </c>
      <c r="D109" s="68"/>
      <c r="E109" s="70" t="s">
        <v>394</v>
      </c>
      <c r="F109" s="69">
        <v>110000</v>
      </c>
      <c r="G109" s="67" t="s">
        <v>3</v>
      </c>
    </row>
    <row r="110" spans="2:17">
      <c r="B110" s="70" t="s">
        <v>25</v>
      </c>
      <c r="C110" s="67" t="s">
        <v>3</v>
      </c>
      <c r="D110" s="68"/>
      <c r="E110" s="70" t="s">
        <v>25</v>
      </c>
      <c r="F110" s="69">
        <v>107</v>
      </c>
      <c r="G110" s="67" t="s">
        <v>3</v>
      </c>
    </row>
    <row r="111" spans="2:17">
      <c r="B111" s="70" t="s">
        <v>26</v>
      </c>
      <c r="C111" s="67" t="s">
        <v>3</v>
      </c>
      <c r="D111" s="68"/>
      <c r="E111" s="70" t="s">
        <v>26</v>
      </c>
      <c r="F111" s="69">
        <v>300</v>
      </c>
      <c r="G111" s="67" t="s">
        <v>3</v>
      </c>
    </row>
    <row r="112" spans="2:17">
      <c r="B112" s="70" t="s">
        <v>378</v>
      </c>
      <c r="C112" s="67" t="s">
        <v>3</v>
      </c>
      <c r="D112" s="68"/>
      <c r="E112" s="70" t="s">
        <v>378</v>
      </c>
      <c r="F112" s="69">
        <v>500</v>
      </c>
      <c r="G112" s="67" t="s">
        <v>3</v>
      </c>
    </row>
    <row r="113" spans="2:7">
      <c r="B113" s="70" t="s">
        <v>451</v>
      </c>
      <c r="C113" s="67" t="s">
        <v>3</v>
      </c>
      <c r="D113" s="68"/>
      <c r="E113" s="70" t="s">
        <v>451</v>
      </c>
      <c r="F113" s="69">
        <v>750</v>
      </c>
      <c r="G113" s="67" t="s">
        <v>3</v>
      </c>
    </row>
    <row r="114" spans="2:7">
      <c r="B114" s="70" t="s">
        <v>13</v>
      </c>
      <c r="C114" s="67" t="s">
        <v>3</v>
      </c>
      <c r="D114" s="68"/>
      <c r="E114" s="70" t="s">
        <v>13</v>
      </c>
      <c r="F114" s="69">
        <v>2150</v>
      </c>
      <c r="G114" s="67" t="s">
        <v>3</v>
      </c>
    </row>
    <row r="115" spans="2:7">
      <c r="B115" s="70" t="s">
        <v>425</v>
      </c>
      <c r="C115" s="67" t="s">
        <v>3</v>
      </c>
      <c r="D115" s="68"/>
      <c r="E115" s="70" t="s">
        <v>425</v>
      </c>
      <c r="F115" s="69">
        <v>2150</v>
      </c>
      <c r="G115" s="67" t="s">
        <v>3</v>
      </c>
    </row>
    <row r="116" spans="2:7">
      <c r="B116" s="70" t="s">
        <v>472</v>
      </c>
      <c r="C116" s="67" t="s">
        <v>3</v>
      </c>
      <c r="D116" s="68"/>
      <c r="E116" s="70" t="s">
        <v>472</v>
      </c>
      <c r="F116" s="69">
        <v>2800</v>
      </c>
      <c r="G116" s="67" t="s">
        <v>3</v>
      </c>
    </row>
    <row r="117" spans="2:7">
      <c r="B117" s="70" t="s">
        <v>473</v>
      </c>
      <c r="C117" s="67" t="s">
        <v>3</v>
      </c>
      <c r="D117" s="68"/>
      <c r="E117" s="70" t="s">
        <v>473</v>
      </c>
      <c r="F117" s="69">
        <v>4800</v>
      </c>
      <c r="G117" s="67" t="s">
        <v>3</v>
      </c>
    </row>
    <row r="118" spans="2:7">
      <c r="B118" s="70" t="s">
        <v>117</v>
      </c>
      <c r="C118" s="67" t="s">
        <v>3</v>
      </c>
      <c r="D118" s="68"/>
      <c r="E118" s="70" t="s">
        <v>117</v>
      </c>
      <c r="F118" s="69">
        <v>1900</v>
      </c>
      <c r="G118" s="67" t="s">
        <v>3</v>
      </c>
    </row>
    <row r="119" spans="2:7">
      <c r="B119" s="70" t="s">
        <v>474</v>
      </c>
      <c r="C119" s="67" t="s">
        <v>3</v>
      </c>
      <c r="D119" s="68"/>
      <c r="E119" s="70" t="s">
        <v>474</v>
      </c>
      <c r="F119" s="69">
        <v>3060</v>
      </c>
      <c r="G119" s="67" t="s">
        <v>3</v>
      </c>
    </row>
    <row r="120" spans="2:7">
      <c r="B120" s="70" t="s">
        <v>14</v>
      </c>
      <c r="C120" s="67" t="s">
        <v>3</v>
      </c>
      <c r="D120" s="68"/>
      <c r="E120" s="70" t="s">
        <v>14</v>
      </c>
      <c r="F120" s="69">
        <v>1400</v>
      </c>
      <c r="G120" s="67" t="s">
        <v>3</v>
      </c>
    </row>
    <row r="121" spans="2:7">
      <c r="B121" s="70" t="s">
        <v>15</v>
      </c>
      <c r="C121" s="67" t="s">
        <v>3</v>
      </c>
      <c r="D121" s="68"/>
      <c r="E121" s="70" t="s">
        <v>15</v>
      </c>
      <c r="F121" s="69">
        <v>1400</v>
      </c>
      <c r="G121" s="67" t="s">
        <v>3</v>
      </c>
    </row>
    <row r="122" spans="2:7">
      <c r="B122" s="71" t="s">
        <v>132</v>
      </c>
      <c r="C122" s="67" t="s">
        <v>3</v>
      </c>
      <c r="D122" s="68"/>
      <c r="E122" s="71" t="s">
        <v>132</v>
      </c>
      <c r="F122" s="69">
        <v>2700</v>
      </c>
      <c r="G122" s="67" t="s">
        <v>3</v>
      </c>
    </row>
    <row r="123" spans="2:7">
      <c r="B123" s="71" t="s">
        <v>133</v>
      </c>
      <c r="C123" s="67" t="s">
        <v>3</v>
      </c>
      <c r="D123" s="68"/>
      <c r="E123" s="71" t="s">
        <v>133</v>
      </c>
      <c r="F123" s="69">
        <v>3200</v>
      </c>
      <c r="G123" s="67" t="s">
        <v>3</v>
      </c>
    </row>
    <row r="124" spans="2:7">
      <c r="B124" s="72" t="s">
        <v>145</v>
      </c>
      <c r="C124" s="67" t="s">
        <v>3</v>
      </c>
      <c r="D124" s="68"/>
      <c r="E124" s="72" t="s">
        <v>145</v>
      </c>
      <c r="F124" s="69">
        <v>400</v>
      </c>
      <c r="G124" s="67" t="s">
        <v>3</v>
      </c>
    </row>
    <row r="125" spans="2:7">
      <c r="B125" s="72" t="s">
        <v>146</v>
      </c>
      <c r="C125" s="67" t="s">
        <v>3</v>
      </c>
      <c r="D125" s="68"/>
      <c r="E125" s="72" t="s">
        <v>146</v>
      </c>
      <c r="F125" s="69">
        <v>400</v>
      </c>
      <c r="G125" s="67" t="s">
        <v>3</v>
      </c>
    </row>
    <row r="126" spans="2:7">
      <c r="B126" s="72" t="s">
        <v>147</v>
      </c>
      <c r="C126" s="67" t="s">
        <v>3</v>
      </c>
      <c r="D126" s="68"/>
      <c r="E126" s="72" t="s">
        <v>147</v>
      </c>
      <c r="F126" s="69">
        <v>400</v>
      </c>
      <c r="G126" s="67" t="s">
        <v>3</v>
      </c>
    </row>
    <row r="127" spans="2:7">
      <c r="B127" s="72" t="s">
        <v>148</v>
      </c>
      <c r="C127" s="67" t="s">
        <v>3</v>
      </c>
      <c r="D127" s="68"/>
      <c r="E127" s="72" t="s">
        <v>148</v>
      </c>
      <c r="F127" s="69">
        <v>115</v>
      </c>
      <c r="G127" s="67" t="s">
        <v>3</v>
      </c>
    </row>
    <row r="128" spans="2:7">
      <c r="B128" s="72" t="s">
        <v>149</v>
      </c>
      <c r="C128" s="67" t="s">
        <v>3</v>
      </c>
      <c r="D128" s="68"/>
      <c r="E128" s="72" t="s">
        <v>149</v>
      </c>
      <c r="F128" s="69">
        <v>90</v>
      </c>
      <c r="G128" s="67" t="s">
        <v>3</v>
      </c>
    </row>
    <row r="129" spans="2:7">
      <c r="B129" s="70" t="s">
        <v>131</v>
      </c>
      <c r="C129" s="67" t="s">
        <v>3</v>
      </c>
      <c r="D129" s="68"/>
      <c r="E129" s="70" t="s">
        <v>131</v>
      </c>
      <c r="F129" s="69">
        <v>36</v>
      </c>
      <c r="G129" s="67" t="s">
        <v>3</v>
      </c>
    </row>
    <row r="130" spans="2:7">
      <c r="B130" s="73" t="s">
        <v>28</v>
      </c>
      <c r="C130" s="67" t="s">
        <v>2</v>
      </c>
      <c r="D130" s="68"/>
      <c r="E130" s="73" t="s">
        <v>28</v>
      </c>
      <c r="F130" s="74">
        <v>8.6562999999999999</v>
      </c>
      <c r="G130" s="67" t="s">
        <v>2</v>
      </c>
    </row>
    <row r="131" spans="2:7">
      <c r="B131" s="70" t="s">
        <v>59</v>
      </c>
      <c r="C131" s="67" t="s">
        <v>2</v>
      </c>
      <c r="D131" s="68"/>
      <c r="E131" s="70" t="s">
        <v>59</v>
      </c>
      <c r="F131" s="69">
        <v>10.75</v>
      </c>
      <c r="G131" s="67" t="s">
        <v>2</v>
      </c>
    </row>
    <row r="132" spans="2:7">
      <c r="B132" s="70" t="s">
        <v>454</v>
      </c>
      <c r="C132" s="67" t="s">
        <v>2</v>
      </c>
      <c r="D132" s="68"/>
      <c r="E132" s="70" t="s">
        <v>454</v>
      </c>
      <c r="F132" s="74">
        <v>6.5</v>
      </c>
      <c r="G132" s="67" t="s">
        <v>2</v>
      </c>
    </row>
    <row r="133" spans="2:7">
      <c r="B133" s="70" t="s">
        <v>18</v>
      </c>
      <c r="C133" s="67" t="s">
        <v>2</v>
      </c>
      <c r="D133" s="68"/>
      <c r="E133" s="70" t="s">
        <v>18</v>
      </c>
      <c r="F133" s="74">
        <v>4.4939999999999998</v>
      </c>
      <c r="G133" s="67" t="s">
        <v>2</v>
      </c>
    </row>
    <row r="134" spans="2:7">
      <c r="B134" s="70" t="s">
        <v>60</v>
      </c>
      <c r="C134" s="67" t="s">
        <v>61</v>
      </c>
      <c r="D134" s="68"/>
      <c r="E134" s="70" t="s">
        <v>60</v>
      </c>
      <c r="F134" s="69">
        <v>950</v>
      </c>
      <c r="G134" s="67" t="s">
        <v>61</v>
      </c>
    </row>
    <row r="135" spans="2:7">
      <c r="B135" s="70" t="s">
        <v>129</v>
      </c>
      <c r="C135" s="67" t="s">
        <v>61</v>
      </c>
      <c r="D135" s="68"/>
      <c r="E135" s="70" t="s">
        <v>129</v>
      </c>
      <c r="F135" s="69">
        <v>1650</v>
      </c>
      <c r="G135" s="67" t="s">
        <v>61</v>
      </c>
    </row>
    <row r="136" spans="2:7">
      <c r="B136" s="73" t="s">
        <v>157</v>
      </c>
      <c r="C136" s="67" t="s">
        <v>3</v>
      </c>
      <c r="D136" s="68"/>
      <c r="E136" s="73" t="s">
        <v>157</v>
      </c>
      <c r="F136" s="69">
        <v>2200</v>
      </c>
      <c r="G136" s="67" t="s">
        <v>3</v>
      </c>
    </row>
    <row r="137" spans="2:7">
      <c r="B137" s="73" t="s">
        <v>155</v>
      </c>
      <c r="C137" s="67" t="s">
        <v>3</v>
      </c>
      <c r="D137" s="68"/>
      <c r="E137" s="73" t="s">
        <v>155</v>
      </c>
      <c r="F137" s="69">
        <v>2500</v>
      </c>
      <c r="G137" s="67" t="s">
        <v>3</v>
      </c>
    </row>
    <row r="138" spans="2:7">
      <c r="B138" s="73" t="s">
        <v>156</v>
      </c>
      <c r="C138" s="67" t="s">
        <v>3</v>
      </c>
      <c r="D138" s="68"/>
      <c r="E138" s="73" t="s">
        <v>156</v>
      </c>
      <c r="F138" s="69">
        <v>2850</v>
      </c>
      <c r="G138" s="67" t="s">
        <v>3</v>
      </c>
    </row>
    <row r="139" spans="2:7">
      <c r="B139" s="70" t="s">
        <v>153</v>
      </c>
      <c r="C139" s="67" t="s">
        <v>7</v>
      </c>
      <c r="D139" s="68"/>
      <c r="E139" s="70" t="s">
        <v>153</v>
      </c>
      <c r="F139" s="69">
        <v>850</v>
      </c>
      <c r="G139" s="67" t="s">
        <v>7</v>
      </c>
    </row>
    <row r="140" spans="2:7">
      <c r="B140" s="70" t="s">
        <v>134</v>
      </c>
      <c r="C140" s="67" t="s">
        <v>61</v>
      </c>
      <c r="D140" s="68"/>
      <c r="E140" s="70" t="s">
        <v>134</v>
      </c>
      <c r="F140" s="69">
        <v>510</v>
      </c>
      <c r="G140" s="67" t="s">
        <v>61</v>
      </c>
    </row>
    <row r="141" spans="2:7">
      <c r="B141" s="70" t="s">
        <v>355</v>
      </c>
      <c r="C141" s="67" t="s">
        <v>356</v>
      </c>
      <c r="D141" s="68"/>
      <c r="E141" s="70" t="s">
        <v>355</v>
      </c>
      <c r="F141" s="69">
        <v>590</v>
      </c>
      <c r="G141" s="67" t="s">
        <v>356</v>
      </c>
    </row>
    <row r="142" spans="2:7">
      <c r="B142" s="70" t="s">
        <v>441</v>
      </c>
      <c r="C142" s="67" t="s">
        <v>3</v>
      </c>
      <c r="D142" s="68"/>
      <c r="E142" s="70" t="s">
        <v>441</v>
      </c>
      <c r="F142" s="69">
        <v>550</v>
      </c>
      <c r="G142" s="67" t="s">
        <v>3</v>
      </c>
    </row>
    <row r="143" spans="2:7">
      <c r="B143" s="70" t="s">
        <v>19</v>
      </c>
      <c r="C143" s="67" t="s">
        <v>3</v>
      </c>
      <c r="D143" s="68"/>
      <c r="E143" s="70" t="s">
        <v>19</v>
      </c>
      <c r="F143" s="69">
        <v>26.75</v>
      </c>
      <c r="G143" s="67" t="s">
        <v>3</v>
      </c>
    </row>
    <row r="144" spans="2:7">
      <c r="B144" s="70" t="s">
        <v>20</v>
      </c>
      <c r="C144" s="67" t="s">
        <v>3</v>
      </c>
      <c r="D144" s="68"/>
      <c r="E144" s="70" t="s">
        <v>20</v>
      </c>
      <c r="F144" s="69">
        <v>46.01</v>
      </c>
      <c r="G144" s="67" t="s">
        <v>3</v>
      </c>
    </row>
    <row r="145" spans="2:7">
      <c r="B145" s="70" t="s">
        <v>21</v>
      </c>
      <c r="C145" s="67" t="s">
        <v>3</v>
      </c>
      <c r="D145" s="68"/>
      <c r="E145" s="70" t="s">
        <v>21</v>
      </c>
      <c r="F145" s="69">
        <v>50.29</v>
      </c>
      <c r="G145" s="67" t="s">
        <v>3</v>
      </c>
    </row>
    <row r="146" spans="2:7">
      <c r="B146" s="70" t="s">
        <v>22</v>
      </c>
      <c r="C146" s="67" t="s">
        <v>3</v>
      </c>
      <c r="D146" s="68"/>
      <c r="E146" s="70" t="s">
        <v>22</v>
      </c>
      <c r="F146" s="69">
        <v>46.01</v>
      </c>
      <c r="G146" s="67" t="s">
        <v>3</v>
      </c>
    </row>
    <row r="147" spans="2:7">
      <c r="B147" s="70" t="s">
        <v>23</v>
      </c>
      <c r="C147" s="67" t="s">
        <v>3</v>
      </c>
      <c r="D147" s="68"/>
      <c r="E147" s="70" t="s">
        <v>23</v>
      </c>
      <c r="F147" s="69">
        <v>58.85</v>
      </c>
      <c r="G147" s="67" t="s">
        <v>3</v>
      </c>
    </row>
    <row r="148" spans="2:7">
      <c r="B148" s="70" t="s">
        <v>549</v>
      </c>
      <c r="C148" s="67" t="s">
        <v>3</v>
      </c>
      <c r="D148" s="68"/>
      <c r="E148" s="70" t="s">
        <v>549</v>
      </c>
      <c r="F148" s="69">
        <v>18</v>
      </c>
      <c r="G148" s="67" t="s">
        <v>3</v>
      </c>
    </row>
    <row r="149" spans="2:7">
      <c r="B149" s="75" t="s">
        <v>16</v>
      </c>
      <c r="C149" s="67" t="s">
        <v>3</v>
      </c>
      <c r="D149" s="68"/>
      <c r="E149" s="75" t="s">
        <v>16</v>
      </c>
      <c r="F149" s="69">
        <v>11.21</v>
      </c>
      <c r="G149" s="67" t="s">
        <v>3</v>
      </c>
    </row>
    <row r="150" spans="2:7">
      <c r="B150" s="75" t="s">
        <v>17</v>
      </c>
      <c r="C150" s="67" t="s">
        <v>3</v>
      </c>
      <c r="D150" s="68"/>
      <c r="E150" s="75" t="s">
        <v>17</v>
      </c>
      <c r="F150" s="69">
        <v>2.4931000000000001</v>
      </c>
      <c r="G150" s="67" t="s">
        <v>3</v>
      </c>
    </row>
    <row r="151" spans="2:7">
      <c r="B151" s="75" t="s">
        <v>136</v>
      </c>
      <c r="C151" s="67" t="s">
        <v>3</v>
      </c>
      <c r="D151" s="68"/>
      <c r="E151" s="75" t="s">
        <v>136</v>
      </c>
      <c r="F151" s="69">
        <v>2.34</v>
      </c>
      <c r="G151" s="67" t="s">
        <v>3</v>
      </c>
    </row>
    <row r="152" spans="2:7">
      <c r="B152" s="75" t="s">
        <v>135</v>
      </c>
      <c r="C152" s="67" t="s">
        <v>3</v>
      </c>
      <c r="D152" s="68"/>
      <c r="E152" s="75" t="s">
        <v>135</v>
      </c>
      <c r="F152" s="69">
        <v>4.3899999999999997</v>
      </c>
      <c r="G152" s="67" t="s">
        <v>3</v>
      </c>
    </row>
    <row r="153" spans="2:7">
      <c r="B153" s="75" t="s">
        <v>127</v>
      </c>
      <c r="C153" s="67" t="s">
        <v>3</v>
      </c>
      <c r="D153" s="68"/>
      <c r="E153" s="75" t="s">
        <v>127</v>
      </c>
      <c r="F153" s="69">
        <v>0.2</v>
      </c>
      <c r="G153" s="67" t="s">
        <v>3</v>
      </c>
    </row>
    <row r="154" spans="2:7">
      <c r="B154" s="73" t="s">
        <v>141</v>
      </c>
      <c r="C154" s="67" t="s">
        <v>7</v>
      </c>
      <c r="D154" s="68"/>
      <c r="E154" s="73" t="s">
        <v>141</v>
      </c>
      <c r="F154" s="69">
        <v>0.55000000000000004</v>
      </c>
      <c r="G154" s="67" t="s">
        <v>7</v>
      </c>
    </row>
    <row r="155" spans="2:7">
      <c r="B155" s="76" t="s">
        <v>142</v>
      </c>
      <c r="C155" s="67" t="s">
        <v>7</v>
      </c>
      <c r="D155" s="68"/>
      <c r="E155" s="76" t="s">
        <v>142</v>
      </c>
      <c r="F155" s="69">
        <v>0.55000000000000004</v>
      </c>
      <c r="G155" s="67" t="s">
        <v>7</v>
      </c>
    </row>
    <row r="156" spans="2:7">
      <c r="B156" s="73" t="s">
        <v>144</v>
      </c>
      <c r="C156" s="67" t="s">
        <v>7</v>
      </c>
      <c r="D156" s="68"/>
      <c r="E156" s="73" t="s">
        <v>144</v>
      </c>
      <c r="F156" s="69">
        <v>1</v>
      </c>
      <c r="G156" s="67" t="s">
        <v>7</v>
      </c>
    </row>
    <row r="157" spans="2:7">
      <c r="B157" s="70" t="s">
        <v>143</v>
      </c>
      <c r="C157" s="67" t="s">
        <v>7</v>
      </c>
      <c r="D157" s="68"/>
      <c r="E157" s="70" t="s">
        <v>143</v>
      </c>
      <c r="F157" s="69">
        <v>180</v>
      </c>
      <c r="G157" s="67" t="s">
        <v>7</v>
      </c>
    </row>
    <row r="158" spans="2:7">
      <c r="B158" s="70" t="s">
        <v>150</v>
      </c>
      <c r="C158" s="67" t="s">
        <v>37</v>
      </c>
      <c r="D158" s="68"/>
      <c r="E158" s="70" t="s">
        <v>150</v>
      </c>
      <c r="F158" s="69">
        <v>490</v>
      </c>
      <c r="G158" s="67" t="s">
        <v>37</v>
      </c>
    </row>
    <row r="159" spans="2:7">
      <c r="B159" s="70" t="s">
        <v>391</v>
      </c>
      <c r="C159" s="67" t="s">
        <v>37</v>
      </c>
      <c r="D159" s="68"/>
      <c r="E159" s="70" t="s">
        <v>391</v>
      </c>
      <c r="F159" s="69">
        <v>850</v>
      </c>
      <c r="G159" s="67" t="s">
        <v>37</v>
      </c>
    </row>
    <row r="160" spans="2:7">
      <c r="B160" s="92" t="s">
        <v>392</v>
      </c>
      <c r="C160" s="93" t="s">
        <v>37</v>
      </c>
      <c r="D160" s="94"/>
      <c r="E160" s="92" t="s">
        <v>392</v>
      </c>
      <c r="F160" s="95">
        <v>870</v>
      </c>
      <c r="G160" s="93" t="s">
        <v>37</v>
      </c>
    </row>
    <row r="161" spans="2:11">
      <c r="B161" s="92" t="s">
        <v>716</v>
      </c>
      <c r="C161" s="93" t="s">
        <v>2</v>
      </c>
      <c r="D161" s="94"/>
      <c r="E161" s="92" t="s">
        <v>716</v>
      </c>
      <c r="F161" s="95">
        <v>50</v>
      </c>
      <c r="G161" s="93" t="s">
        <v>2</v>
      </c>
    </row>
    <row r="162" spans="2:11">
      <c r="B162" s="92" t="s">
        <v>717</v>
      </c>
      <c r="C162" s="93" t="s">
        <v>2</v>
      </c>
      <c r="D162" s="94"/>
      <c r="E162" s="92" t="s">
        <v>717</v>
      </c>
      <c r="F162" s="95">
        <v>15</v>
      </c>
      <c r="G162" s="93" t="s">
        <v>2</v>
      </c>
    </row>
    <row r="163" spans="2:11">
      <c r="B163" s="92" t="s">
        <v>718</v>
      </c>
      <c r="C163" s="93" t="s">
        <v>37</v>
      </c>
      <c r="D163" s="94"/>
      <c r="E163" s="92" t="s">
        <v>718</v>
      </c>
      <c r="F163" s="95">
        <v>1750</v>
      </c>
      <c r="G163" s="93" t="s">
        <v>37</v>
      </c>
    </row>
    <row r="164" spans="2:11">
      <c r="B164" s="92" t="s">
        <v>535</v>
      </c>
      <c r="C164" s="93" t="s">
        <v>7</v>
      </c>
      <c r="D164" s="94"/>
      <c r="E164" s="92" t="s">
        <v>535</v>
      </c>
      <c r="F164" s="95">
        <v>50</v>
      </c>
      <c r="G164" s="93" t="s">
        <v>7</v>
      </c>
    </row>
    <row r="165" spans="2:11">
      <c r="B165" s="92" t="s">
        <v>536</v>
      </c>
      <c r="C165" s="93" t="s">
        <v>537</v>
      </c>
      <c r="D165" s="94"/>
      <c r="E165" s="92" t="s">
        <v>536</v>
      </c>
      <c r="F165" s="95">
        <v>20</v>
      </c>
      <c r="G165" s="93" t="s">
        <v>537</v>
      </c>
    </row>
    <row r="166" spans="2:11">
      <c r="B166" s="92" t="s">
        <v>538</v>
      </c>
      <c r="C166" s="93" t="s">
        <v>537</v>
      </c>
      <c r="D166" s="94"/>
      <c r="E166" s="92" t="s">
        <v>538</v>
      </c>
      <c r="F166" s="95">
        <v>15</v>
      </c>
      <c r="G166" s="93" t="s">
        <v>537</v>
      </c>
    </row>
    <row r="167" spans="2:11">
      <c r="B167" s="92" t="s">
        <v>539</v>
      </c>
      <c r="C167" s="93" t="s">
        <v>537</v>
      </c>
      <c r="D167" s="94"/>
      <c r="E167" s="92" t="s">
        <v>539</v>
      </c>
      <c r="F167" s="95">
        <v>8</v>
      </c>
      <c r="G167" s="93" t="s">
        <v>537</v>
      </c>
    </row>
    <row r="168" spans="2:11">
      <c r="B168" s="92" t="s">
        <v>656</v>
      </c>
      <c r="C168" s="93" t="s">
        <v>7</v>
      </c>
      <c r="D168" s="94"/>
      <c r="E168" s="92" t="s">
        <v>656</v>
      </c>
      <c r="F168" s="95">
        <v>33</v>
      </c>
      <c r="G168" s="93" t="s">
        <v>7</v>
      </c>
    </row>
    <row r="169" spans="2:11">
      <c r="B169" s="62" t="s">
        <v>54</v>
      </c>
      <c r="C169" s="78" t="s">
        <v>2</v>
      </c>
      <c r="D169" s="79"/>
      <c r="E169" s="62" t="s">
        <v>54</v>
      </c>
      <c r="F169" s="64">
        <v>3</v>
      </c>
      <c r="G169" s="78" t="s">
        <v>2</v>
      </c>
    </row>
    <row r="170" spans="2:11">
      <c r="B170" s="100" t="s">
        <v>55</v>
      </c>
      <c r="C170" s="78" t="s">
        <v>2</v>
      </c>
      <c r="D170" s="79"/>
      <c r="E170" s="100" t="s">
        <v>55</v>
      </c>
      <c r="F170" s="64">
        <v>11</v>
      </c>
      <c r="G170" s="78" t="s">
        <v>2</v>
      </c>
    </row>
    <row r="171" spans="2:11">
      <c r="B171" s="100" t="s">
        <v>56</v>
      </c>
      <c r="C171" s="78" t="s">
        <v>2</v>
      </c>
      <c r="D171" s="79"/>
      <c r="E171" s="100" t="s">
        <v>56</v>
      </c>
      <c r="F171" s="64">
        <v>15</v>
      </c>
      <c r="G171" s="78" t="s">
        <v>2</v>
      </c>
    </row>
    <row r="172" spans="2:11">
      <c r="B172" s="100" t="s">
        <v>57</v>
      </c>
      <c r="C172" s="78" t="s">
        <v>2</v>
      </c>
      <c r="D172" s="79"/>
      <c r="E172" s="100" t="s">
        <v>57</v>
      </c>
      <c r="F172" s="64">
        <v>19</v>
      </c>
      <c r="G172" s="78" t="s">
        <v>2</v>
      </c>
    </row>
    <row r="173" spans="2:11">
      <c r="B173" s="62" t="s">
        <v>58</v>
      </c>
      <c r="C173" s="78" t="s">
        <v>2</v>
      </c>
      <c r="D173" s="79"/>
      <c r="E173" s="62" t="s">
        <v>58</v>
      </c>
      <c r="F173" s="64">
        <v>25</v>
      </c>
      <c r="G173" s="78" t="s">
        <v>2</v>
      </c>
      <c r="K173" s="89"/>
    </row>
    <row r="174" spans="2:11">
      <c r="B174" s="101" t="s">
        <v>437</v>
      </c>
      <c r="C174" s="78" t="s">
        <v>3</v>
      </c>
      <c r="D174" s="79"/>
      <c r="E174" s="101" t="s">
        <v>437</v>
      </c>
      <c r="F174" s="102">
        <v>6</v>
      </c>
      <c r="G174" s="78" t="s">
        <v>3</v>
      </c>
      <c r="K174" s="89"/>
    </row>
    <row r="175" spans="2:11">
      <c r="B175" s="101" t="s">
        <v>438</v>
      </c>
      <c r="C175" s="78" t="s">
        <v>3</v>
      </c>
      <c r="D175" s="79"/>
      <c r="E175" s="101" t="s">
        <v>438</v>
      </c>
      <c r="F175" s="102">
        <v>17</v>
      </c>
      <c r="G175" s="78" t="s">
        <v>3</v>
      </c>
    </row>
    <row r="176" spans="2:11">
      <c r="B176" s="101" t="s">
        <v>456</v>
      </c>
      <c r="C176" s="78" t="s">
        <v>3</v>
      </c>
      <c r="D176" s="79"/>
      <c r="E176" s="101" t="s">
        <v>456</v>
      </c>
      <c r="F176" s="102">
        <v>14</v>
      </c>
      <c r="G176" s="78" t="s">
        <v>3</v>
      </c>
    </row>
    <row r="177" spans="2:10">
      <c r="B177" s="101" t="s">
        <v>439</v>
      </c>
      <c r="C177" s="78" t="s">
        <v>3</v>
      </c>
      <c r="D177" s="79"/>
      <c r="E177" s="101" t="s">
        <v>439</v>
      </c>
      <c r="F177" s="102">
        <v>19</v>
      </c>
      <c r="G177" s="78" t="s">
        <v>3</v>
      </c>
      <c r="I177" s="89" t="s">
        <v>119</v>
      </c>
      <c r="J177" s="89"/>
    </row>
    <row r="178" spans="2:10">
      <c r="B178" s="202" t="s">
        <v>668</v>
      </c>
      <c r="C178" s="203" t="s">
        <v>3</v>
      </c>
      <c r="D178" s="204"/>
      <c r="E178" s="202" t="s">
        <v>668</v>
      </c>
      <c r="F178" s="205">
        <v>1198</v>
      </c>
      <c r="G178" s="203" t="s">
        <v>3</v>
      </c>
      <c r="I178" s="89" t="s">
        <v>126</v>
      </c>
      <c r="J178" s="89"/>
    </row>
    <row r="179" spans="2:10">
      <c r="B179" s="202" t="s">
        <v>669</v>
      </c>
      <c r="C179" s="203" t="s">
        <v>3</v>
      </c>
      <c r="D179" s="204"/>
      <c r="E179" s="202" t="s">
        <v>669</v>
      </c>
      <c r="F179" s="205">
        <v>1104</v>
      </c>
      <c r="G179" s="203" t="s">
        <v>3</v>
      </c>
      <c r="I179" s="53" t="s">
        <v>98</v>
      </c>
    </row>
    <row r="180" spans="2:10">
      <c r="B180" s="202" t="s">
        <v>670</v>
      </c>
      <c r="C180" s="203" t="s">
        <v>3</v>
      </c>
      <c r="D180" s="204"/>
      <c r="E180" s="202" t="s">
        <v>670</v>
      </c>
      <c r="F180" s="205">
        <v>11404</v>
      </c>
      <c r="G180" s="203" t="s">
        <v>3</v>
      </c>
      <c r="I180" s="53" t="s">
        <v>120</v>
      </c>
    </row>
    <row r="181" spans="2:10">
      <c r="B181" s="202" t="s">
        <v>671</v>
      </c>
      <c r="C181" s="203" t="s">
        <v>3</v>
      </c>
      <c r="D181" s="204"/>
      <c r="E181" s="202" t="s">
        <v>671</v>
      </c>
      <c r="F181" s="205">
        <v>1198</v>
      </c>
      <c r="G181" s="203" t="s">
        <v>3</v>
      </c>
      <c r="H181" s="89"/>
    </row>
    <row r="182" spans="2:10">
      <c r="B182" s="202" t="s">
        <v>672</v>
      </c>
      <c r="C182" s="203" t="s">
        <v>3</v>
      </c>
      <c r="D182" s="204"/>
      <c r="E182" s="202" t="s">
        <v>672</v>
      </c>
      <c r="F182" s="205">
        <v>1198</v>
      </c>
      <c r="G182" s="203" t="s">
        <v>3</v>
      </c>
      <c r="H182" s="89"/>
    </row>
    <row r="183" spans="2:10">
      <c r="B183" s="202" t="s">
        <v>673</v>
      </c>
      <c r="C183" s="203" t="s">
        <v>3</v>
      </c>
      <c r="D183" s="204"/>
      <c r="E183" s="202" t="s">
        <v>673</v>
      </c>
      <c r="F183" s="205">
        <v>1716</v>
      </c>
      <c r="G183" s="203" t="s">
        <v>3</v>
      </c>
    </row>
    <row r="184" spans="2:10">
      <c r="B184" s="202" t="s">
        <v>674</v>
      </c>
      <c r="C184" s="203" t="s">
        <v>3</v>
      </c>
      <c r="D184" s="204"/>
      <c r="E184" s="202" t="s">
        <v>674</v>
      </c>
      <c r="F184" s="205">
        <v>1848</v>
      </c>
      <c r="G184" s="203" t="s">
        <v>3</v>
      </c>
    </row>
    <row r="185" spans="2:10">
      <c r="B185" s="202" t="s">
        <v>675</v>
      </c>
      <c r="C185" s="203" t="s">
        <v>3</v>
      </c>
      <c r="D185" s="204"/>
      <c r="E185" s="202" t="s">
        <v>675</v>
      </c>
      <c r="F185" s="205">
        <v>1716</v>
      </c>
      <c r="G185" s="203" t="s">
        <v>3</v>
      </c>
    </row>
    <row r="186" spans="2:10">
      <c r="B186" s="202" t="s">
        <v>676</v>
      </c>
      <c r="C186" s="203" t="s">
        <v>3</v>
      </c>
      <c r="D186" s="204"/>
      <c r="E186" s="202" t="s">
        <v>676</v>
      </c>
      <c r="F186" s="205">
        <v>1716</v>
      </c>
      <c r="G186" s="203" t="s">
        <v>3</v>
      </c>
    </row>
    <row r="187" spans="2:10">
      <c r="B187" s="202" t="s">
        <v>677</v>
      </c>
      <c r="C187" s="203" t="s">
        <v>3</v>
      </c>
      <c r="D187" s="204"/>
      <c r="E187" s="202" t="s">
        <v>677</v>
      </c>
      <c r="F187" s="205">
        <v>2038</v>
      </c>
      <c r="G187" s="203" t="s">
        <v>3</v>
      </c>
    </row>
    <row r="188" spans="2:10">
      <c r="B188" s="202" t="s">
        <v>678</v>
      </c>
      <c r="C188" s="203" t="s">
        <v>3</v>
      </c>
      <c r="D188" s="204"/>
      <c r="E188" s="202" t="s">
        <v>678</v>
      </c>
      <c r="F188" s="205">
        <v>1944</v>
      </c>
      <c r="G188" s="203" t="s">
        <v>3</v>
      </c>
    </row>
    <row r="189" spans="2:10">
      <c r="B189" s="202" t="s">
        <v>679</v>
      </c>
      <c r="C189" s="203" t="s">
        <v>3</v>
      </c>
      <c r="D189" s="204"/>
      <c r="E189" s="202" t="s">
        <v>679</v>
      </c>
      <c r="F189" s="205">
        <v>1944</v>
      </c>
      <c r="G189" s="203" t="s">
        <v>3</v>
      </c>
    </row>
    <row r="190" spans="2:10">
      <c r="B190" s="202" t="s">
        <v>680</v>
      </c>
      <c r="C190" s="203" t="s">
        <v>3</v>
      </c>
      <c r="D190" s="204"/>
      <c r="E190" s="202" t="s">
        <v>680</v>
      </c>
      <c r="F190" s="205">
        <v>1524</v>
      </c>
      <c r="G190" s="203" t="s">
        <v>3</v>
      </c>
    </row>
    <row r="191" spans="2:10">
      <c r="B191" s="202" t="s">
        <v>681</v>
      </c>
      <c r="C191" s="203" t="s">
        <v>3</v>
      </c>
      <c r="D191" s="204"/>
      <c r="E191" s="202" t="s">
        <v>681</v>
      </c>
      <c r="F191" s="205">
        <v>1404</v>
      </c>
      <c r="G191" s="203" t="s">
        <v>3</v>
      </c>
    </row>
    <row r="192" spans="2:10">
      <c r="B192" s="202" t="s">
        <v>682</v>
      </c>
      <c r="C192" s="203" t="s">
        <v>3</v>
      </c>
      <c r="D192" s="204"/>
      <c r="E192" s="202" t="s">
        <v>682</v>
      </c>
      <c r="F192" s="205">
        <v>1404</v>
      </c>
      <c r="G192" s="203" t="s">
        <v>3</v>
      </c>
    </row>
    <row r="193" spans="2:7">
      <c r="B193" s="202" t="s">
        <v>683</v>
      </c>
      <c r="C193" s="203" t="s">
        <v>3</v>
      </c>
      <c r="D193" s="204"/>
      <c r="E193" s="202" t="s">
        <v>683</v>
      </c>
      <c r="F193" s="205">
        <v>1716</v>
      </c>
      <c r="G193" s="203" t="s">
        <v>3</v>
      </c>
    </row>
    <row r="194" spans="2:7">
      <c r="B194" s="202" t="s">
        <v>684</v>
      </c>
      <c r="C194" s="203" t="s">
        <v>3</v>
      </c>
      <c r="D194" s="204"/>
      <c r="E194" s="202" t="s">
        <v>684</v>
      </c>
      <c r="F194" s="205">
        <v>1644</v>
      </c>
      <c r="G194" s="203" t="s">
        <v>3</v>
      </c>
    </row>
    <row r="195" spans="2:7">
      <c r="B195" s="202" t="s">
        <v>685</v>
      </c>
      <c r="C195" s="203" t="s">
        <v>3</v>
      </c>
      <c r="D195" s="204"/>
      <c r="E195" s="202" t="s">
        <v>685</v>
      </c>
      <c r="F195" s="205">
        <v>1644</v>
      </c>
      <c r="G195" s="203" t="s">
        <v>3</v>
      </c>
    </row>
    <row r="196" spans="2:7">
      <c r="B196" s="202" t="s">
        <v>686</v>
      </c>
      <c r="C196" s="203" t="s">
        <v>3</v>
      </c>
      <c r="D196" s="204"/>
      <c r="E196" s="202" t="s">
        <v>686</v>
      </c>
      <c r="F196" s="205">
        <v>2616</v>
      </c>
      <c r="G196" s="203" t="s">
        <v>3</v>
      </c>
    </row>
    <row r="197" spans="2:7">
      <c r="B197" s="202" t="s">
        <v>687</v>
      </c>
      <c r="C197" s="203" t="s">
        <v>3</v>
      </c>
      <c r="D197" s="204"/>
      <c r="E197" s="202" t="s">
        <v>687</v>
      </c>
      <c r="F197" s="205">
        <v>2328</v>
      </c>
      <c r="G197" s="203" t="s">
        <v>3</v>
      </c>
    </row>
    <row r="198" spans="2:7">
      <c r="B198" s="202" t="s">
        <v>688</v>
      </c>
      <c r="C198" s="203" t="s">
        <v>3</v>
      </c>
      <c r="D198" s="204"/>
      <c r="E198" s="202" t="s">
        <v>688</v>
      </c>
      <c r="F198" s="205">
        <v>2220</v>
      </c>
      <c r="G198" s="203" t="s">
        <v>3</v>
      </c>
    </row>
    <row r="199" spans="2:7">
      <c r="B199" s="202" t="s">
        <v>689</v>
      </c>
      <c r="C199" s="203" t="s">
        <v>3</v>
      </c>
      <c r="D199" s="204"/>
      <c r="E199" s="202" t="s">
        <v>689</v>
      </c>
      <c r="F199" s="205">
        <v>3024</v>
      </c>
      <c r="G199" s="203" t="s">
        <v>3</v>
      </c>
    </row>
    <row r="200" spans="2:7">
      <c r="B200" s="202" t="s">
        <v>690</v>
      </c>
      <c r="C200" s="203" t="s">
        <v>3</v>
      </c>
      <c r="D200" s="204"/>
      <c r="E200" s="202" t="s">
        <v>690</v>
      </c>
      <c r="F200" s="205">
        <v>3108</v>
      </c>
      <c r="G200" s="203" t="s">
        <v>3</v>
      </c>
    </row>
    <row r="201" spans="2:7">
      <c r="B201" s="202" t="s">
        <v>691</v>
      </c>
      <c r="C201" s="203" t="s">
        <v>3</v>
      </c>
      <c r="D201" s="204"/>
      <c r="E201" s="202" t="s">
        <v>691</v>
      </c>
      <c r="F201" s="205">
        <v>3060</v>
      </c>
      <c r="G201" s="203" t="s">
        <v>3</v>
      </c>
    </row>
    <row r="202" spans="2:7">
      <c r="B202" s="202" t="s">
        <v>692</v>
      </c>
      <c r="C202" s="203" t="s">
        <v>3</v>
      </c>
      <c r="D202" s="204"/>
      <c r="E202" s="202" t="s">
        <v>692</v>
      </c>
      <c r="F202" s="205">
        <v>2820</v>
      </c>
      <c r="G202" s="203" t="s">
        <v>3</v>
      </c>
    </row>
    <row r="203" spans="2:7">
      <c r="B203" s="202" t="s">
        <v>693</v>
      </c>
      <c r="C203" s="203" t="s">
        <v>3</v>
      </c>
      <c r="D203" s="204"/>
      <c r="E203" s="202" t="s">
        <v>693</v>
      </c>
      <c r="F203" s="205">
        <v>4668</v>
      </c>
      <c r="G203" s="203" t="s">
        <v>3</v>
      </c>
    </row>
    <row r="204" spans="2:7">
      <c r="B204" s="202" t="s">
        <v>694</v>
      </c>
      <c r="C204" s="203" t="s">
        <v>3</v>
      </c>
      <c r="D204" s="204"/>
      <c r="E204" s="202" t="s">
        <v>694</v>
      </c>
      <c r="F204" s="205">
        <v>4308</v>
      </c>
      <c r="G204" s="203" t="s">
        <v>3</v>
      </c>
    </row>
    <row r="205" spans="2:7">
      <c r="B205" s="202" t="s">
        <v>695</v>
      </c>
      <c r="C205" s="203" t="s">
        <v>3</v>
      </c>
      <c r="D205" s="204"/>
      <c r="E205" s="202" t="s">
        <v>695</v>
      </c>
      <c r="F205" s="205">
        <v>11268</v>
      </c>
      <c r="G205" s="203" t="s">
        <v>3</v>
      </c>
    </row>
    <row r="206" spans="2:7">
      <c r="B206" s="202" t="s">
        <v>698</v>
      </c>
      <c r="C206" s="203" t="s">
        <v>3</v>
      </c>
      <c r="D206" s="204"/>
      <c r="E206" s="202" t="s">
        <v>698</v>
      </c>
      <c r="F206" s="205">
        <v>1700</v>
      </c>
      <c r="G206" s="203" t="s">
        <v>3</v>
      </c>
    </row>
    <row r="207" spans="2:7">
      <c r="B207" s="202" t="s">
        <v>696</v>
      </c>
      <c r="C207" s="203" t="s">
        <v>3</v>
      </c>
      <c r="D207" s="204"/>
      <c r="E207" s="202" t="s">
        <v>696</v>
      </c>
      <c r="F207" s="205">
        <v>4800</v>
      </c>
      <c r="G207" s="203" t="s">
        <v>3</v>
      </c>
    </row>
    <row r="208" spans="2:7">
      <c r="B208" s="202" t="s">
        <v>697</v>
      </c>
      <c r="C208" s="203" t="s">
        <v>3</v>
      </c>
      <c r="D208" s="204"/>
      <c r="E208" s="202" t="s">
        <v>697</v>
      </c>
      <c r="F208" s="205">
        <v>11000</v>
      </c>
      <c r="G208" s="203" t="s">
        <v>3</v>
      </c>
    </row>
    <row r="209" spans="2:7">
      <c r="B209" s="92" t="s">
        <v>819</v>
      </c>
      <c r="C209" s="93" t="s">
        <v>424</v>
      </c>
      <c r="D209" s="94"/>
      <c r="E209" s="92" t="s">
        <v>819</v>
      </c>
      <c r="F209" s="95">
        <v>1300</v>
      </c>
      <c r="G209" s="93" t="s">
        <v>424</v>
      </c>
    </row>
    <row r="210" spans="2:7">
      <c r="B210" s="92" t="s">
        <v>421</v>
      </c>
      <c r="C210" s="93" t="s">
        <v>424</v>
      </c>
      <c r="D210" s="94"/>
      <c r="E210" s="92" t="s">
        <v>421</v>
      </c>
      <c r="F210" s="95">
        <v>1000</v>
      </c>
      <c r="G210" s="93" t="s">
        <v>424</v>
      </c>
    </row>
    <row r="211" spans="2:7">
      <c r="B211" s="92" t="s">
        <v>422</v>
      </c>
      <c r="C211" s="93" t="s">
        <v>424</v>
      </c>
      <c r="D211" s="94"/>
      <c r="E211" s="92" t="s">
        <v>422</v>
      </c>
      <c r="F211" s="95">
        <v>1500</v>
      </c>
      <c r="G211" s="93" t="s">
        <v>424</v>
      </c>
    </row>
    <row r="212" spans="2:7">
      <c r="B212" s="92" t="s">
        <v>423</v>
      </c>
      <c r="C212" s="93" t="s">
        <v>424</v>
      </c>
      <c r="D212" s="94"/>
      <c r="E212" s="92" t="s">
        <v>423</v>
      </c>
      <c r="F212" s="95">
        <v>2000</v>
      </c>
      <c r="G212" s="93" t="s">
        <v>424</v>
      </c>
    </row>
    <row r="213" spans="2:7">
      <c r="B213" s="59" t="s">
        <v>408</v>
      </c>
      <c r="C213" s="57" t="s">
        <v>0</v>
      </c>
      <c r="E213" s="59" t="s">
        <v>408</v>
      </c>
      <c r="F213" s="58">
        <v>500</v>
      </c>
      <c r="G213" s="57" t="s">
        <v>0</v>
      </c>
    </row>
    <row r="214" spans="2:7">
      <c r="B214" s="59" t="s">
        <v>390</v>
      </c>
      <c r="C214" s="57" t="s">
        <v>0</v>
      </c>
      <c r="E214" s="59" t="s">
        <v>390</v>
      </c>
      <c r="F214" s="58">
        <v>150</v>
      </c>
      <c r="G214" s="57" t="s">
        <v>0</v>
      </c>
    </row>
    <row r="215" spans="2:7">
      <c r="B215" s="59" t="s">
        <v>594</v>
      </c>
      <c r="C215" s="57" t="s">
        <v>0</v>
      </c>
      <c r="E215" s="59" t="s">
        <v>594</v>
      </c>
      <c r="F215" s="58">
        <v>350</v>
      </c>
      <c r="G215" s="57" t="s">
        <v>0</v>
      </c>
    </row>
    <row r="216" spans="2:7">
      <c r="B216" s="59" t="s">
        <v>595</v>
      </c>
      <c r="C216" s="57" t="s">
        <v>0</v>
      </c>
      <c r="E216" s="59" t="s">
        <v>595</v>
      </c>
      <c r="F216" s="58">
        <v>600</v>
      </c>
      <c r="G216" s="57" t="s">
        <v>0</v>
      </c>
    </row>
    <row r="217" spans="2:7">
      <c r="B217" s="62" t="s">
        <v>638</v>
      </c>
      <c r="C217" s="78" t="s">
        <v>2</v>
      </c>
      <c r="D217" s="79"/>
      <c r="E217" s="62" t="s">
        <v>638</v>
      </c>
      <c r="F217" s="64">
        <v>7</v>
      </c>
      <c r="G217" s="78" t="s">
        <v>2</v>
      </c>
    </row>
    <row r="218" spans="2:7">
      <c r="B218" s="101" t="s">
        <v>639</v>
      </c>
      <c r="C218" s="78" t="s">
        <v>2</v>
      </c>
      <c r="D218" s="79"/>
      <c r="E218" s="101" t="s">
        <v>639</v>
      </c>
      <c r="F218" s="102">
        <v>7</v>
      </c>
      <c r="G218" s="78" t="s">
        <v>2</v>
      </c>
    </row>
    <row r="219" spans="2:7">
      <c r="B219" s="77" t="s">
        <v>640</v>
      </c>
      <c r="C219" s="78" t="s">
        <v>2</v>
      </c>
      <c r="D219" s="79"/>
      <c r="E219" s="77" t="s">
        <v>640</v>
      </c>
      <c r="F219" s="64">
        <v>11</v>
      </c>
      <c r="G219" s="78" t="s">
        <v>2</v>
      </c>
    </row>
    <row r="220" spans="2:7">
      <c r="B220" s="77" t="s">
        <v>641</v>
      </c>
      <c r="C220" s="78" t="s">
        <v>2</v>
      </c>
      <c r="D220" s="79"/>
      <c r="E220" s="77" t="s">
        <v>641</v>
      </c>
      <c r="F220" s="80">
        <v>70</v>
      </c>
      <c r="G220" s="78" t="s">
        <v>2</v>
      </c>
    </row>
    <row r="221" spans="2:7">
      <c r="B221" s="77" t="s">
        <v>642</v>
      </c>
      <c r="C221" s="78" t="s">
        <v>2</v>
      </c>
      <c r="D221" s="79"/>
      <c r="E221" s="77" t="s">
        <v>642</v>
      </c>
      <c r="F221" s="80">
        <v>400</v>
      </c>
      <c r="G221" s="78" t="s">
        <v>2</v>
      </c>
    </row>
    <row r="222" spans="2:7">
      <c r="B222" s="77" t="s">
        <v>643</v>
      </c>
      <c r="C222" s="78" t="s">
        <v>2</v>
      </c>
      <c r="D222" s="79"/>
      <c r="E222" s="77" t="s">
        <v>643</v>
      </c>
      <c r="F222" s="80">
        <v>14</v>
      </c>
      <c r="G222" s="78" t="s">
        <v>2</v>
      </c>
    </row>
    <row r="223" spans="2:7">
      <c r="B223" s="77" t="s">
        <v>644</v>
      </c>
      <c r="C223" s="78" t="s">
        <v>2</v>
      </c>
      <c r="D223" s="79"/>
      <c r="E223" s="77" t="s">
        <v>644</v>
      </c>
      <c r="F223" s="80">
        <v>60</v>
      </c>
      <c r="G223" s="78" t="s">
        <v>2</v>
      </c>
    </row>
    <row r="224" spans="2:7">
      <c r="B224" s="77" t="s">
        <v>645</v>
      </c>
      <c r="C224" s="78" t="s">
        <v>2</v>
      </c>
      <c r="D224" s="79"/>
      <c r="E224" s="77" t="s">
        <v>645</v>
      </c>
      <c r="F224" s="80">
        <v>70</v>
      </c>
      <c r="G224" s="78" t="s">
        <v>2</v>
      </c>
    </row>
    <row r="225" spans="2:7">
      <c r="B225" s="59" t="s">
        <v>407</v>
      </c>
      <c r="C225" s="57" t="s">
        <v>0</v>
      </c>
      <c r="E225" s="59" t="s">
        <v>407</v>
      </c>
      <c r="F225" s="58">
        <v>1500</v>
      </c>
      <c r="G225" s="57" t="s">
        <v>0</v>
      </c>
    </row>
    <row r="226" spans="2:7">
      <c r="B226" s="59" t="s">
        <v>699</v>
      </c>
      <c r="C226" s="57" t="s">
        <v>0</v>
      </c>
      <c r="E226" s="59" t="s">
        <v>699</v>
      </c>
      <c r="F226" s="58">
        <v>200</v>
      </c>
      <c r="G226" s="57" t="s">
        <v>0</v>
      </c>
    </row>
    <row r="227" spans="2:7">
      <c r="B227" s="59" t="s">
        <v>700</v>
      </c>
      <c r="C227" s="57" t="s">
        <v>0</v>
      </c>
      <c r="E227" s="59" t="s">
        <v>700</v>
      </c>
      <c r="F227" s="58">
        <v>700</v>
      </c>
      <c r="G227" s="57" t="s">
        <v>0</v>
      </c>
    </row>
    <row r="228" spans="2:7">
      <c r="B228" s="59" t="s">
        <v>701</v>
      </c>
      <c r="C228" s="57" t="s">
        <v>0</v>
      </c>
      <c r="E228" s="59" t="s">
        <v>701</v>
      </c>
      <c r="F228" s="58">
        <v>1500</v>
      </c>
      <c r="G228" s="57" t="s">
        <v>0</v>
      </c>
    </row>
    <row r="229" spans="2:7">
      <c r="B229" s="62" t="s">
        <v>397</v>
      </c>
      <c r="C229" s="78" t="s">
        <v>2</v>
      </c>
      <c r="D229" s="79"/>
      <c r="E229" s="62" t="s">
        <v>397</v>
      </c>
      <c r="F229" s="64">
        <v>14</v>
      </c>
      <c r="G229" s="78" t="s">
        <v>2</v>
      </c>
    </row>
    <row r="230" spans="2:7">
      <c r="B230" s="62" t="s">
        <v>575</v>
      </c>
      <c r="C230" s="78" t="s">
        <v>2</v>
      </c>
      <c r="D230" s="79"/>
      <c r="E230" s="62" t="s">
        <v>575</v>
      </c>
      <c r="F230" s="64">
        <v>17</v>
      </c>
      <c r="G230" s="78" t="s">
        <v>2</v>
      </c>
    </row>
    <row r="231" spans="2:7">
      <c r="B231" s="77" t="s">
        <v>405</v>
      </c>
      <c r="C231" s="78" t="s">
        <v>2</v>
      </c>
      <c r="D231" s="79"/>
      <c r="E231" s="62" t="s">
        <v>405</v>
      </c>
      <c r="F231" s="64">
        <v>23</v>
      </c>
      <c r="G231" s="78" t="s">
        <v>2</v>
      </c>
    </row>
    <row r="232" spans="2:7">
      <c r="B232" s="77" t="s">
        <v>400</v>
      </c>
      <c r="C232" s="78" t="s">
        <v>2</v>
      </c>
      <c r="D232" s="79"/>
      <c r="E232" s="77" t="s">
        <v>400</v>
      </c>
      <c r="F232" s="80">
        <v>160</v>
      </c>
      <c r="G232" s="78" t="s">
        <v>2</v>
      </c>
    </row>
    <row r="233" spans="2:7">
      <c r="B233" s="77" t="s">
        <v>63</v>
      </c>
      <c r="C233" s="78" t="s">
        <v>2</v>
      </c>
      <c r="D233" s="79"/>
      <c r="E233" s="77" t="s">
        <v>63</v>
      </c>
      <c r="F233" s="80">
        <v>800</v>
      </c>
      <c r="G233" s="78" t="s">
        <v>2</v>
      </c>
    </row>
    <row r="234" spans="2:7">
      <c r="B234" s="77" t="s">
        <v>401</v>
      </c>
      <c r="C234" s="78" t="s">
        <v>2</v>
      </c>
      <c r="D234" s="79"/>
      <c r="E234" s="77" t="s">
        <v>401</v>
      </c>
      <c r="F234" s="80">
        <v>23</v>
      </c>
      <c r="G234" s="78" t="s">
        <v>2</v>
      </c>
    </row>
    <row r="235" spans="2:7">
      <c r="B235" s="77" t="s">
        <v>403</v>
      </c>
      <c r="C235" s="78" t="s">
        <v>2</v>
      </c>
      <c r="D235" s="79"/>
      <c r="E235" s="77" t="s">
        <v>403</v>
      </c>
      <c r="F235" s="80">
        <v>120</v>
      </c>
      <c r="G235" s="78" t="s">
        <v>2</v>
      </c>
    </row>
    <row r="236" spans="2:7">
      <c r="B236" s="77" t="s">
        <v>29</v>
      </c>
      <c r="C236" s="78" t="s">
        <v>2</v>
      </c>
      <c r="D236" s="79"/>
      <c r="E236" s="77" t="s">
        <v>29</v>
      </c>
      <c r="F236" s="80">
        <v>160</v>
      </c>
      <c r="G236" s="78" t="s">
        <v>2</v>
      </c>
    </row>
    <row r="237" spans="2:7">
      <c r="B237" s="77" t="s">
        <v>415</v>
      </c>
      <c r="C237" s="78" t="s">
        <v>47</v>
      </c>
      <c r="D237" s="79"/>
      <c r="E237" s="77" t="s">
        <v>415</v>
      </c>
      <c r="F237" s="80">
        <v>1070</v>
      </c>
      <c r="G237" s="78" t="s">
        <v>47</v>
      </c>
    </row>
    <row r="238" spans="2:7">
      <c r="B238" s="77" t="s">
        <v>417</v>
      </c>
      <c r="C238" s="78" t="s">
        <v>2</v>
      </c>
      <c r="D238" s="79"/>
      <c r="E238" s="77" t="s">
        <v>417</v>
      </c>
      <c r="F238" s="80">
        <v>40</v>
      </c>
      <c r="G238" s="78" t="s">
        <v>2</v>
      </c>
    </row>
    <row r="239" spans="2:7">
      <c r="B239" s="77" t="s">
        <v>416</v>
      </c>
      <c r="C239" s="78" t="s">
        <v>413</v>
      </c>
      <c r="D239" s="79"/>
      <c r="E239" s="77" t="s">
        <v>416</v>
      </c>
      <c r="F239" s="80">
        <v>2500</v>
      </c>
      <c r="G239" s="78" t="s">
        <v>413</v>
      </c>
    </row>
    <row r="240" spans="2:7">
      <c r="B240" s="77" t="s">
        <v>414</v>
      </c>
      <c r="C240" s="78" t="s">
        <v>47</v>
      </c>
      <c r="D240" s="79"/>
      <c r="E240" s="77" t="s">
        <v>414</v>
      </c>
      <c r="F240" s="80">
        <v>2000</v>
      </c>
      <c r="G240" s="78" t="s">
        <v>47</v>
      </c>
    </row>
    <row r="241" spans="2:7">
      <c r="B241" s="77" t="s">
        <v>64</v>
      </c>
      <c r="C241" s="78" t="s">
        <v>0</v>
      </c>
      <c r="D241" s="79"/>
      <c r="E241" s="77" t="s">
        <v>64</v>
      </c>
      <c r="F241" s="80">
        <v>535</v>
      </c>
      <c r="G241" s="78" t="s">
        <v>0</v>
      </c>
    </row>
    <row r="242" spans="2:7">
      <c r="B242" s="77" t="s">
        <v>427</v>
      </c>
      <c r="C242" s="78" t="s">
        <v>0</v>
      </c>
      <c r="D242" s="79"/>
      <c r="E242" s="77" t="s">
        <v>427</v>
      </c>
      <c r="F242" s="81">
        <v>1000</v>
      </c>
      <c r="G242" s="78" t="s">
        <v>0</v>
      </c>
    </row>
    <row r="243" spans="2:7">
      <c r="B243" s="77" t="s">
        <v>118</v>
      </c>
      <c r="C243" s="78" t="s">
        <v>0</v>
      </c>
      <c r="D243" s="79"/>
      <c r="E243" s="77" t="s">
        <v>118</v>
      </c>
      <c r="F243" s="80">
        <v>1500</v>
      </c>
      <c r="G243" s="78" t="s">
        <v>0</v>
      </c>
    </row>
    <row r="244" spans="2:7">
      <c r="B244" s="77" t="s">
        <v>428</v>
      </c>
      <c r="C244" s="78" t="s">
        <v>0</v>
      </c>
      <c r="D244" s="79"/>
      <c r="E244" s="77" t="s">
        <v>428</v>
      </c>
      <c r="F244" s="81">
        <v>1000</v>
      </c>
      <c r="G244" s="78" t="s">
        <v>0</v>
      </c>
    </row>
    <row r="245" spans="2:7">
      <c r="B245" s="77" t="s">
        <v>151</v>
      </c>
      <c r="C245" s="78" t="s">
        <v>0</v>
      </c>
      <c r="D245" s="79"/>
      <c r="E245" s="77" t="s">
        <v>151</v>
      </c>
      <c r="F245" s="81">
        <v>1500</v>
      </c>
      <c r="G245" s="78" t="s">
        <v>0</v>
      </c>
    </row>
    <row r="246" spans="2:7">
      <c r="B246" s="77" t="s">
        <v>426</v>
      </c>
      <c r="C246" s="78" t="s">
        <v>0</v>
      </c>
      <c r="D246" s="79"/>
      <c r="E246" s="77" t="s">
        <v>426</v>
      </c>
      <c r="F246" s="80">
        <v>2500</v>
      </c>
      <c r="G246" s="78" t="s">
        <v>0</v>
      </c>
    </row>
    <row r="247" spans="2:7">
      <c r="B247" s="97" t="s">
        <v>434</v>
      </c>
      <c r="C247" s="78" t="s">
        <v>0</v>
      </c>
      <c r="D247" s="79"/>
      <c r="E247" s="97" t="s">
        <v>434</v>
      </c>
      <c r="F247" s="98">
        <v>2500</v>
      </c>
      <c r="G247" s="78" t="s">
        <v>0</v>
      </c>
    </row>
    <row r="248" spans="2:7">
      <c r="B248" s="97" t="s">
        <v>435</v>
      </c>
      <c r="C248" s="78" t="s">
        <v>0</v>
      </c>
      <c r="D248" s="79"/>
      <c r="E248" s="97" t="s">
        <v>435</v>
      </c>
      <c r="F248" s="98">
        <v>3000</v>
      </c>
      <c r="G248" s="78" t="s">
        <v>0</v>
      </c>
    </row>
    <row r="249" spans="2:7">
      <c r="B249" s="97" t="s">
        <v>436</v>
      </c>
      <c r="C249" s="78" t="s">
        <v>0</v>
      </c>
      <c r="D249" s="79"/>
      <c r="E249" s="97" t="s">
        <v>436</v>
      </c>
      <c r="F249" s="98">
        <v>3500</v>
      </c>
      <c r="G249" s="78" t="s">
        <v>0</v>
      </c>
    </row>
    <row r="250" spans="2:7">
      <c r="B250" s="77" t="s">
        <v>429</v>
      </c>
      <c r="C250" s="78" t="s">
        <v>154</v>
      </c>
      <c r="D250" s="79"/>
      <c r="E250" s="77" t="s">
        <v>429</v>
      </c>
      <c r="F250" s="80">
        <v>1500</v>
      </c>
      <c r="G250" s="78" t="s">
        <v>154</v>
      </c>
    </row>
    <row r="251" spans="2:7">
      <c r="B251" s="77" t="s">
        <v>430</v>
      </c>
      <c r="C251" s="78" t="s">
        <v>154</v>
      </c>
      <c r="D251" s="79"/>
      <c r="E251" s="77" t="s">
        <v>430</v>
      </c>
      <c r="F251" s="80">
        <v>2500</v>
      </c>
      <c r="G251" s="78" t="s">
        <v>154</v>
      </c>
    </row>
    <row r="252" spans="2:7">
      <c r="B252" s="77" t="s">
        <v>460</v>
      </c>
      <c r="C252" s="78" t="s">
        <v>154</v>
      </c>
      <c r="D252" s="79"/>
      <c r="E252" s="77" t="s">
        <v>460</v>
      </c>
      <c r="F252" s="80">
        <v>3000</v>
      </c>
      <c r="G252" s="78" t="s">
        <v>154</v>
      </c>
    </row>
    <row r="253" spans="2:7">
      <c r="B253" s="77" t="s">
        <v>431</v>
      </c>
      <c r="C253" s="78" t="s">
        <v>47</v>
      </c>
      <c r="D253" s="79"/>
      <c r="E253" s="77" t="s">
        <v>431</v>
      </c>
      <c r="F253" s="80">
        <v>15000</v>
      </c>
      <c r="G253" s="78" t="s">
        <v>47</v>
      </c>
    </row>
    <row r="254" spans="2:7">
      <c r="B254" s="77" t="s">
        <v>820</v>
      </c>
      <c r="C254" s="78" t="s">
        <v>3</v>
      </c>
      <c r="D254" s="79"/>
      <c r="E254" s="77" t="s">
        <v>820</v>
      </c>
      <c r="F254" s="80">
        <v>15000</v>
      </c>
      <c r="G254" s="78" t="s">
        <v>3</v>
      </c>
    </row>
    <row r="255" spans="2:7">
      <c r="B255" s="77" t="s">
        <v>821</v>
      </c>
      <c r="C255" s="78" t="s">
        <v>3</v>
      </c>
      <c r="D255" s="79"/>
      <c r="E255" s="77" t="s">
        <v>821</v>
      </c>
      <c r="F255" s="80">
        <v>22000</v>
      </c>
      <c r="G255" s="78" t="s">
        <v>3</v>
      </c>
    </row>
    <row r="256" spans="2:7">
      <c r="B256" s="77" t="s">
        <v>822</v>
      </c>
      <c r="C256" s="78" t="s">
        <v>3</v>
      </c>
      <c r="D256" s="79"/>
      <c r="E256" s="77" t="s">
        <v>822</v>
      </c>
      <c r="F256" s="80">
        <v>34000</v>
      </c>
      <c r="G256" s="78" t="s">
        <v>3</v>
      </c>
    </row>
    <row r="257" spans="2:7">
      <c r="B257" s="77" t="s">
        <v>823</v>
      </c>
      <c r="C257" s="78" t="s">
        <v>3</v>
      </c>
      <c r="D257" s="79"/>
      <c r="E257" s="77" t="s">
        <v>823</v>
      </c>
      <c r="F257" s="80">
        <v>21000</v>
      </c>
      <c r="G257" s="78" t="s">
        <v>3</v>
      </c>
    </row>
    <row r="258" spans="2:7">
      <c r="B258" s="77" t="s">
        <v>824</v>
      </c>
      <c r="C258" s="78" t="s">
        <v>3</v>
      </c>
      <c r="D258" s="79"/>
      <c r="E258" s="77" t="s">
        <v>824</v>
      </c>
      <c r="F258" s="80">
        <v>33000</v>
      </c>
      <c r="G258" s="78" t="s">
        <v>3</v>
      </c>
    </row>
    <row r="259" spans="2:7">
      <c r="B259" s="77" t="s">
        <v>825</v>
      </c>
      <c r="C259" s="78" t="s">
        <v>3</v>
      </c>
      <c r="D259" s="79"/>
      <c r="E259" s="77" t="s">
        <v>825</v>
      </c>
      <c r="F259" s="80">
        <v>25000</v>
      </c>
      <c r="G259" s="78" t="s">
        <v>3</v>
      </c>
    </row>
    <row r="260" spans="2:7">
      <c r="B260" s="77" t="s">
        <v>826</v>
      </c>
      <c r="C260" s="78" t="s">
        <v>3</v>
      </c>
      <c r="D260" s="79"/>
      <c r="E260" s="77" t="s">
        <v>826</v>
      </c>
      <c r="F260" s="80">
        <v>70000</v>
      </c>
      <c r="G260" s="78" t="s">
        <v>3</v>
      </c>
    </row>
    <row r="261" spans="2:7">
      <c r="B261" s="77" t="s">
        <v>827</v>
      </c>
      <c r="C261" s="78" t="s">
        <v>37</v>
      </c>
      <c r="D261" s="79"/>
      <c r="E261" s="77" t="s">
        <v>827</v>
      </c>
      <c r="F261" s="80">
        <v>2200</v>
      </c>
      <c r="G261" s="78" t="s">
        <v>37</v>
      </c>
    </row>
    <row r="262" spans="2:7">
      <c r="B262" s="77" t="s">
        <v>828</v>
      </c>
      <c r="C262" s="78" t="s">
        <v>829</v>
      </c>
      <c r="D262" s="79"/>
      <c r="E262" s="77" t="s">
        <v>828</v>
      </c>
      <c r="F262" s="80">
        <v>4590</v>
      </c>
      <c r="G262" s="78" t="s">
        <v>829</v>
      </c>
    </row>
    <row r="263" spans="2:7">
      <c r="B263" s="77" t="s">
        <v>830</v>
      </c>
      <c r="C263" s="78" t="s">
        <v>829</v>
      </c>
      <c r="D263" s="79"/>
      <c r="E263" s="77" t="s">
        <v>830</v>
      </c>
      <c r="F263" s="80">
        <v>7990</v>
      </c>
      <c r="G263" s="78" t="s">
        <v>829</v>
      </c>
    </row>
    <row r="264" spans="2:7">
      <c r="B264" s="77" t="s">
        <v>831</v>
      </c>
      <c r="C264" s="78" t="s">
        <v>829</v>
      </c>
      <c r="D264" s="79"/>
      <c r="E264" s="77" t="s">
        <v>831</v>
      </c>
      <c r="F264" s="80">
        <v>11500</v>
      </c>
      <c r="G264" s="78" t="s">
        <v>829</v>
      </c>
    </row>
    <row r="265" spans="2:7">
      <c r="B265" s="77" t="s">
        <v>832</v>
      </c>
      <c r="C265" s="78" t="s">
        <v>833</v>
      </c>
      <c r="D265" s="79"/>
      <c r="E265" s="77" t="s">
        <v>832</v>
      </c>
      <c r="F265" s="230">
        <v>1350</v>
      </c>
      <c r="G265" s="78" t="s">
        <v>833</v>
      </c>
    </row>
    <row r="266" spans="2:7">
      <c r="B266" s="77" t="s">
        <v>834</v>
      </c>
      <c r="C266" s="78" t="s">
        <v>833</v>
      </c>
      <c r="D266" s="79"/>
      <c r="E266" s="77" t="s">
        <v>834</v>
      </c>
      <c r="F266" s="230">
        <v>2550</v>
      </c>
      <c r="G266" s="78" t="s">
        <v>833</v>
      </c>
    </row>
    <row r="267" spans="2:7">
      <c r="B267" s="77" t="s">
        <v>835</v>
      </c>
      <c r="C267" s="78" t="s">
        <v>833</v>
      </c>
      <c r="D267" s="79"/>
      <c r="E267" s="77" t="s">
        <v>835</v>
      </c>
      <c r="F267" s="230">
        <v>2150</v>
      </c>
      <c r="G267" s="78" t="s">
        <v>833</v>
      </c>
    </row>
    <row r="268" spans="2:7">
      <c r="B268" s="77" t="s">
        <v>836</v>
      </c>
      <c r="C268" s="78" t="s">
        <v>833</v>
      </c>
      <c r="D268" s="79"/>
      <c r="E268" s="77" t="s">
        <v>836</v>
      </c>
      <c r="F268" s="230">
        <v>5700</v>
      </c>
      <c r="G268" s="78" t="s">
        <v>833</v>
      </c>
    </row>
    <row r="269" spans="2:7">
      <c r="B269" s="77" t="s">
        <v>837</v>
      </c>
      <c r="C269" s="78" t="s">
        <v>833</v>
      </c>
      <c r="D269" s="79"/>
      <c r="E269" s="77" t="s">
        <v>837</v>
      </c>
      <c r="F269" s="230">
        <v>2790</v>
      </c>
      <c r="G269" s="78" t="s">
        <v>833</v>
      </c>
    </row>
    <row r="270" spans="2:7">
      <c r="B270" s="77" t="s">
        <v>838</v>
      </c>
      <c r="C270" s="78" t="s">
        <v>3</v>
      </c>
      <c r="D270" s="79"/>
      <c r="E270" s="77" t="s">
        <v>838</v>
      </c>
      <c r="F270" s="231">
        <v>54500</v>
      </c>
      <c r="G270" s="78" t="s">
        <v>3</v>
      </c>
    </row>
    <row r="271" spans="2:7">
      <c r="B271" s="77" t="s">
        <v>839</v>
      </c>
      <c r="C271" s="78" t="s">
        <v>3</v>
      </c>
      <c r="D271" s="79"/>
      <c r="E271" s="77" t="s">
        <v>839</v>
      </c>
      <c r="F271" s="232">
        <v>54500</v>
      </c>
      <c r="G271" s="78" t="s">
        <v>3</v>
      </c>
    </row>
    <row r="272" spans="2:7">
      <c r="B272" s="77" t="s">
        <v>840</v>
      </c>
      <c r="C272" s="78" t="s">
        <v>3</v>
      </c>
      <c r="D272" s="79"/>
      <c r="E272" s="77" t="s">
        <v>840</v>
      </c>
      <c r="F272" s="232">
        <v>92800</v>
      </c>
      <c r="G272" s="78" t="s">
        <v>3</v>
      </c>
    </row>
    <row r="273" spans="2:7">
      <c r="B273" s="77" t="s">
        <v>841</v>
      </c>
      <c r="C273" s="78" t="s">
        <v>3</v>
      </c>
      <c r="D273" s="79"/>
      <c r="E273" s="77" t="s">
        <v>841</v>
      </c>
      <c r="F273" s="232">
        <v>1800</v>
      </c>
      <c r="G273" s="78" t="s">
        <v>3</v>
      </c>
    </row>
    <row r="274" spans="2:7">
      <c r="B274" s="122"/>
      <c r="C274" s="228"/>
      <c r="D274" s="79"/>
      <c r="E274" s="122"/>
      <c r="F274" s="229"/>
      <c r="G274" s="228"/>
    </row>
    <row r="275" spans="2:7">
      <c r="F275" s="53"/>
      <c r="G275" s="53"/>
    </row>
    <row r="276" spans="2:7">
      <c r="B276" s="82"/>
      <c r="C276" s="83"/>
      <c r="E276" s="82" t="s">
        <v>301</v>
      </c>
      <c r="F276" s="84">
        <v>0</v>
      </c>
      <c r="G276" s="84"/>
    </row>
    <row r="277" spans="2:7">
      <c r="B277" s="53" t="s">
        <v>298</v>
      </c>
      <c r="C277" s="83" t="s">
        <v>11</v>
      </c>
      <c r="E277" s="53" t="s">
        <v>298</v>
      </c>
      <c r="F277" s="85">
        <v>399</v>
      </c>
      <c r="G277" s="85"/>
    </row>
    <row r="278" spans="2:7">
      <c r="B278" s="53" t="s">
        <v>299</v>
      </c>
      <c r="C278" s="83" t="s">
        <v>11</v>
      </c>
      <c r="E278" s="53" t="s">
        <v>299</v>
      </c>
      <c r="F278" s="84">
        <v>499</v>
      </c>
      <c r="G278" s="84"/>
    </row>
    <row r="279" spans="2:7">
      <c r="B279" s="53" t="s">
        <v>300</v>
      </c>
      <c r="C279" s="83" t="s">
        <v>11</v>
      </c>
      <c r="E279" s="53" t="s">
        <v>300</v>
      </c>
      <c r="F279" s="84">
        <v>599</v>
      </c>
      <c r="G279" s="84"/>
    </row>
    <row r="280" spans="2:7">
      <c r="B280" s="53" t="s">
        <v>458</v>
      </c>
      <c r="C280" s="83" t="s">
        <v>11</v>
      </c>
      <c r="E280" s="53" t="s">
        <v>458</v>
      </c>
      <c r="F280" s="84">
        <v>799</v>
      </c>
      <c r="G280" s="84"/>
    </row>
    <row r="281" spans="2:7">
      <c r="C281" s="83"/>
      <c r="E281" s="53" t="s">
        <v>459</v>
      </c>
      <c r="F281" s="84">
        <v>1200</v>
      </c>
      <c r="G281" s="84"/>
    </row>
    <row r="282" spans="2:7">
      <c r="B282" s="82"/>
      <c r="C282" s="53" t="s">
        <v>107</v>
      </c>
      <c r="E282" s="82"/>
      <c r="F282" s="84"/>
      <c r="G282" s="84"/>
    </row>
    <row r="283" spans="2:7">
      <c r="B283" s="53" t="s">
        <v>30</v>
      </c>
      <c r="C283" s="53" t="s">
        <v>66</v>
      </c>
      <c r="E283" s="86" t="s">
        <v>68</v>
      </c>
      <c r="F283" s="87" t="s">
        <v>101</v>
      </c>
    </row>
    <row r="284" spans="2:7">
      <c r="B284" s="53" t="s">
        <v>52</v>
      </c>
      <c r="C284" s="53" t="s">
        <v>158</v>
      </c>
      <c r="E284" s="88" t="s">
        <v>69</v>
      </c>
      <c r="F284" s="87" t="s">
        <v>137</v>
      </c>
    </row>
    <row r="285" spans="2:7">
      <c r="B285" s="53" t="s">
        <v>51</v>
      </c>
      <c r="C285" s="53" t="s">
        <v>159</v>
      </c>
      <c r="E285" s="88" t="s">
        <v>70</v>
      </c>
      <c r="F285" s="87" t="s">
        <v>160</v>
      </c>
    </row>
    <row r="286" spans="2:7">
      <c r="B286" s="53" t="s">
        <v>88</v>
      </c>
      <c r="C286" s="53" t="s">
        <v>65</v>
      </c>
      <c r="E286" s="88" t="s">
        <v>71</v>
      </c>
      <c r="F286" s="87" t="s">
        <v>102</v>
      </c>
    </row>
    <row r="287" spans="2:7">
      <c r="B287" s="53" t="s">
        <v>89</v>
      </c>
      <c r="C287" s="53" t="s">
        <v>108</v>
      </c>
      <c r="E287" s="88" t="s">
        <v>72</v>
      </c>
      <c r="F287" s="87" t="s">
        <v>103</v>
      </c>
    </row>
    <row r="288" spans="2:7">
      <c r="B288" s="53" t="s">
        <v>90</v>
      </c>
      <c r="E288" s="88" t="s">
        <v>73</v>
      </c>
      <c r="F288" s="87" t="s">
        <v>104</v>
      </c>
    </row>
    <row r="289" spans="2:7">
      <c r="B289" s="53" t="s">
        <v>53</v>
      </c>
      <c r="E289" s="86" t="s">
        <v>74</v>
      </c>
    </row>
    <row r="290" spans="2:7">
      <c r="E290" s="90" t="s">
        <v>75</v>
      </c>
      <c r="F290" s="91" t="s">
        <v>105</v>
      </c>
      <c r="G290" s="91"/>
    </row>
    <row r="291" spans="2:7">
      <c r="E291" s="88" t="s">
        <v>76</v>
      </c>
      <c r="F291" s="91" t="s">
        <v>122</v>
      </c>
      <c r="G291" s="91"/>
    </row>
    <row r="292" spans="2:7">
      <c r="E292" s="90" t="s">
        <v>77</v>
      </c>
      <c r="F292" s="91" t="s">
        <v>67</v>
      </c>
      <c r="G292" s="91"/>
    </row>
    <row r="293" spans="2:7">
      <c r="E293" s="88" t="s">
        <v>78</v>
      </c>
      <c r="F293" s="91" t="s">
        <v>121</v>
      </c>
      <c r="G293" s="91"/>
    </row>
    <row r="294" spans="2:7">
      <c r="E294" s="88" t="s">
        <v>79</v>
      </c>
    </row>
    <row r="295" spans="2:7">
      <c r="E295" s="88" t="s">
        <v>80</v>
      </c>
    </row>
    <row r="296" spans="2:7">
      <c r="E296" s="86" t="s">
        <v>81</v>
      </c>
    </row>
    <row r="297" spans="2:7">
      <c r="E297" s="88" t="s">
        <v>82</v>
      </c>
    </row>
    <row r="298" spans="2:7">
      <c r="E298" s="90" t="s">
        <v>83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14 E114" xr:uid="{4E72ACC1-F8D7-441A-AD53-CF900A231B63}">
      <formula1>$C$17:$C$840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65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B9E67610-3949-43F0-917A-3B1B6710885C}"/>
    <hyperlink ref="F266" r:id="rId6" display="https://www.pbastore.net/product/detail/1346/QOOLIS-RACK-9U-%E0%B8%A5%E0%B8%B6%E0%B8%81-45CM-%E0%B8%A3%E0%B8%B8%E0%B9%88%E0%B8%99-6409" xr:uid="{9FF1CD61-F5B2-458A-BA2B-2577E0BC0DAF}"/>
    <hyperlink ref="F268" r:id="rId7" display="https://www.pbastore.net/product/detail/2025/%E0%B8%95%E0%B8%B9%E0%B9%89-Wall-Rack-15U-%E0%B8%A5%E0%B8%B6%E0%B8%81-60CM-%E0%B8%AB%E0%B8%99%E0%B8%B2-5MM-GLINK-%E0%B8%A3%E0%B8%B8%E0%B9%88%E0%B8%99-GC15U.html" xr:uid="{482D5333-F470-4359-941C-DD8103B55F17}"/>
    <hyperlink ref="F267" r:id="rId8" display="https://www.pbastore.net/product/detail/1345/QOOLIS-RACK-6U-%E0%B8%A5%E0%B8%B6%E0%B8%81-45CM-%E0%B8%A3%E0%B8%B8%E0%B9%88%E0%B8%99-6406.html" xr:uid="{F2A9A2DA-2D83-4371-BA80-CB292BB4E640}"/>
    <hyperlink ref="F269" r:id="rId9" display="https://www.pbastore.net/product/detail/2026/%E0%B8%95%E0%B8%B9%E0%B9%89-Wall-Rack-12U-%E0%B8%A5%E0%B8%B6%E0%B8%81-60CM-%E0%B8%AB%E0%B8%99%E0%B8%B2-1.22MM-GLINK-%E0%B8%A3%E0%B8%B8%E0%B9%88%E0%B8%99-GC12U.html" xr:uid="{B2759DBB-E769-4072-8A52-6EE282D53C5C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U69"/>
  <sheetViews>
    <sheetView topLeftCell="M1" zoomScale="66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42.77734375" bestFit="1" customWidth="1"/>
    <col min="11" max="11" width="53.5546875" bestFit="1" customWidth="1"/>
    <col min="12" max="12" width="51.5546875" bestFit="1" customWidth="1"/>
    <col min="13" max="13" width="35" bestFit="1" customWidth="1"/>
    <col min="14" max="14" width="27.44140625" customWidth="1"/>
    <col min="15" max="15" width="20.33203125" customWidth="1"/>
    <col min="16" max="16" width="12.44140625" style="4" customWidth="1"/>
    <col min="17" max="17" width="20" style="4" bestFit="1" customWidth="1"/>
    <col min="18" max="18" width="20" style="4" customWidth="1"/>
    <col min="19" max="19" width="26.77734375" bestFit="1" customWidth="1"/>
    <col min="20" max="20" width="63.33203125" bestFit="1" customWidth="1"/>
    <col min="21" max="21" width="13.77734375" bestFit="1" customWidth="1"/>
  </cols>
  <sheetData>
    <row r="2" spans="2:21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G2" s="3" t="s">
        <v>272</v>
      </c>
      <c r="H2" s="4"/>
    </row>
    <row r="3" spans="2:21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G3" s="5" t="s">
        <v>163</v>
      </c>
      <c r="H3" s="5" t="s">
        <v>163</v>
      </c>
      <c r="I3" s="5" t="s">
        <v>97</v>
      </c>
      <c r="J3" s="7" t="s">
        <v>274</v>
      </c>
      <c r="K3" s="7" t="s">
        <v>275</v>
      </c>
      <c r="L3" s="138"/>
      <c r="N3" s="123" t="s">
        <v>276</v>
      </c>
      <c r="O3" s="123" t="s">
        <v>277</v>
      </c>
      <c r="P3" s="123"/>
      <c r="Q3" s="124"/>
      <c r="R3" s="124"/>
      <c r="T3" s="7"/>
      <c r="U3" s="7"/>
    </row>
    <row r="4" spans="2:21" ht="16.8" customHeight="1">
      <c r="B4" s="8" t="s">
        <v>164</v>
      </c>
      <c r="C4" s="9" t="s">
        <v>165</v>
      </c>
      <c r="D4" s="9" t="s">
        <v>166</v>
      </c>
      <c r="E4" s="9" t="s">
        <v>279</v>
      </c>
      <c r="G4" s="9" t="s">
        <v>278</v>
      </c>
      <c r="H4" s="9" t="s">
        <v>278</v>
      </c>
      <c r="I4" s="10" t="s">
        <v>665</v>
      </c>
      <c r="J4" s="11" t="s">
        <v>267</v>
      </c>
      <c r="K4" s="10" t="s">
        <v>98</v>
      </c>
      <c r="N4" s="125" t="s">
        <v>238</v>
      </c>
      <c r="O4" s="126" t="s">
        <v>254</v>
      </c>
      <c r="P4" s="127" t="s">
        <v>280</v>
      </c>
      <c r="Q4" s="128"/>
      <c r="R4" s="128"/>
      <c r="T4" s="10" t="s">
        <v>292</v>
      </c>
      <c r="U4" s="9" t="s">
        <v>230</v>
      </c>
    </row>
    <row r="5" spans="2:21" ht="16.8" customHeight="1">
      <c r="B5" s="8" t="s">
        <v>167</v>
      </c>
      <c r="C5" s="9" t="s">
        <v>168</v>
      </c>
      <c r="D5" s="9" t="s">
        <v>166</v>
      </c>
      <c r="E5" s="9" t="s">
        <v>279</v>
      </c>
      <c r="G5" s="9" t="s">
        <v>278</v>
      </c>
      <c r="H5" s="9" t="s">
        <v>281</v>
      </c>
      <c r="I5" s="10" t="s">
        <v>664</v>
      </c>
      <c r="J5" s="11" t="s">
        <v>268</v>
      </c>
      <c r="K5" s="10" t="s">
        <v>573</v>
      </c>
      <c r="N5" s="129" t="s">
        <v>297</v>
      </c>
      <c r="O5" s="127" t="s">
        <v>255</v>
      </c>
      <c r="P5" s="127" t="s">
        <v>329</v>
      </c>
      <c r="Q5" s="130" t="s">
        <v>294</v>
      </c>
      <c r="R5" s="206" t="s">
        <v>703</v>
      </c>
      <c r="S5" t="s">
        <v>702</v>
      </c>
      <c r="T5" s="10" t="s">
        <v>293</v>
      </c>
      <c r="U5" s="9" t="s">
        <v>284</v>
      </c>
    </row>
    <row r="6" spans="2:21" ht="16.8" customHeight="1">
      <c r="B6" s="8" t="s">
        <v>169</v>
      </c>
      <c r="C6" s="9" t="s">
        <v>170</v>
      </c>
      <c r="D6" s="9" t="s">
        <v>171</v>
      </c>
      <c r="E6" s="9" t="s">
        <v>281</v>
      </c>
      <c r="G6" s="9" t="s">
        <v>281</v>
      </c>
      <c r="H6" s="9" t="s">
        <v>178</v>
      </c>
      <c r="I6" s="10" t="s">
        <v>663</v>
      </c>
      <c r="J6" s="11" t="s">
        <v>574</v>
      </c>
      <c r="K6" s="10" t="s">
        <v>572</v>
      </c>
      <c r="N6" s="129" t="s">
        <v>239</v>
      </c>
      <c r="O6" s="126" t="s">
        <v>256</v>
      </c>
      <c r="P6" s="127" t="s">
        <v>327</v>
      </c>
      <c r="Q6" s="130" t="s">
        <v>294</v>
      </c>
      <c r="R6" s="206" t="s">
        <v>703</v>
      </c>
      <c r="S6" t="s">
        <v>702</v>
      </c>
      <c r="T6" s="10" t="s">
        <v>294</v>
      </c>
      <c r="U6" s="9" t="s">
        <v>269</v>
      </c>
    </row>
    <row r="7" spans="2:21" ht="16.8" customHeight="1">
      <c r="B7" s="8" t="s">
        <v>172</v>
      </c>
      <c r="C7" s="9" t="s">
        <v>173</v>
      </c>
      <c r="D7" s="9" t="s">
        <v>171</v>
      </c>
      <c r="E7" s="9" t="s">
        <v>281</v>
      </c>
      <c r="G7" s="9" t="s">
        <v>178</v>
      </c>
      <c r="H7" s="9" t="s">
        <v>219</v>
      </c>
      <c r="I7" s="10" t="s">
        <v>662</v>
      </c>
      <c r="J7" s="13" t="s">
        <v>282</v>
      </c>
      <c r="K7" s="13" t="s">
        <v>67</v>
      </c>
      <c r="L7" s="139"/>
      <c r="N7" s="129" t="s">
        <v>240</v>
      </c>
      <c r="O7" s="127" t="s">
        <v>257</v>
      </c>
      <c r="P7" s="127" t="s">
        <v>327</v>
      </c>
      <c r="Q7" s="130" t="s">
        <v>294</v>
      </c>
      <c r="R7" s="206" t="s">
        <v>703</v>
      </c>
      <c r="S7" t="s">
        <v>702</v>
      </c>
      <c r="T7" s="10"/>
      <c r="U7" s="9"/>
    </row>
    <row r="8" spans="2:21" ht="16.8" customHeight="1">
      <c r="B8" s="8" t="s">
        <v>174</v>
      </c>
      <c r="C8" s="9" t="s">
        <v>175</v>
      </c>
      <c r="D8" s="9" t="s">
        <v>171</v>
      </c>
      <c r="E8" s="9" t="s">
        <v>281</v>
      </c>
      <c r="G8" s="9" t="s">
        <v>281</v>
      </c>
      <c r="H8" s="9" t="s">
        <v>283</v>
      </c>
      <c r="I8" s="10" t="s">
        <v>657</v>
      </c>
      <c r="J8" s="14" t="s">
        <v>541</v>
      </c>
      <c r="K8" s="14" t="s">
        <v>121</v>
      </c>
      <c r="L8" s="140"/>
      <c r="N8" s="129" t="s">
        <v>241</v>
      </c>
      <c r="O8" s="1" t="s">
        <v>579</v>
      </c>
      <c r="P8" s="127" t="s">
        <v>328</v>
      </c>
      <c r="Q8" s="130" t="s">
        <v>293</v>
      </c>
      <c r="R8" s="206" t="s">
        <v>705</v>
      </c>
      <c r="S8" t="s">
        <v>704</v>
      </c>
    </row>
    <row r="9" spans="2:21" ht="16.8" customHeight="1">
      <c r="B9" s="8" t="s">
        <v>176</v>
      </c>
      <c r="C9" s="9" t="s">
        <v>177</v>
      </c>
      <c r="D9" s="9" t="s">
        <v>178</v>
      </c>
      <c r="E9" s="9" t="s">
        <v>285</v>
      </c>
      <c r="G9" s="9" t="s">
        <v>178</v>
      </c>
      <c r="H9" s="9" t="s">
        <v>108</v>
      </c>
      <c r="I9" s="10" t="s">
        <v>661</v>
      </c>
      <c r="J9" s="13" t="s">
        <v>540</v>
      </c>
      <c r="K9" s="14" t="s">
        <v>432</v>
      </c>
      <c r="L9" s="140"/>
      <c r="N9" s="129" t="s">
        <v>242</v>
      </c>
      <c r="O9" s="1" t="s">
        <v>601</v>
      </c>
      <c r="P9" s="127" t="s">
        <v>326</v>
      </c>
      <c r="Q9" s="130" t="s">
        <v>293</v>
      </c>
      <c r="R9" s="206" t="s">
        <v>705</v>
      </c>
      <c r="S9" t="s">
        <v>704</v>
      </c>
      <c r="T9" t="s">
        <v>314</v>
      </c>
      <c r="U9" s="4" t="s">
        <v>321</v>
      </c>
    </row>
    <row r="10" spans="2:21" ht="16.8" customHeight="1">
      <c r="B10" s="8" t="s">
        <v>179</v>
      </c>
      <c r="C10" s="9" t="s">
        <v>180</v>
      </c>
      <c r="D10" s="9" t="s">
        <v>178</v>
      </c>
      <c r="E10" s="9" t="s">
        <v>285</v>
      </c>
      <c r="G10" s="9" t="s">
        <v>178</v>
      </c>
      <c r="H10" s="4" t="s">
        <v>364</v>
      </c>
      <c r="I10" s="24" t="s">
        <v>660</v>
      </c>
      <c r="J10" t="s">
        <v>552</v>
      </c>
      <c r="K10" s="14" t="s">
        <v>553</v>
      </c>
      <c r="L10" s="140"/>
      <c r="N10" s="125" t="s">
        <v>243</v>
      </c>
      <c r="O10" s="126" t="s">
        <v>258</v>
      </c>
      <c r="P10" s="127" t="s">
        <v>562</v>
      </c>
      <c r="Q10" s="130" t="s">
        <v>294</v>
      </c>
      <c r="R10" s="206" t="s">
        <v>705</v>
      </c>
      <c r="S10" t="s">
        <v>704</v>
      </c>
      <c r="T10" t="s">
        <v>315</v>
      </c>
      <c r="U10" s="4" t="s">
        <v>322</v>
      </c>
    </row>
    <row r="11" spans="2:21" ht="16.8" customHeight="1">
      <c r="B11" s="8" t="s">
        <v>181</v>
      </c>
      <c r="C11" s="9" t="s">
        <v>182</v>
      </c>
      <c r="D11" s="9" t="s">
        <v>183</v>
      </c>
      <c r="E11" s="9" t="s">
        <v>281</v>
      </c>
      <c r="G11" s="9" t="s">
        <v>219</v>
      </c>
      <c r="H11" s="4" t="s">
        <v>363</v>
      </c>
      <c r="I11" s="24" t="s">
        <v>658</v>
      </c>
      <c r="J11" t="s">
        <v>265</v>
      </c>
      <c r="N11" s="129" t="s">
        <v>244</v>
      </c>
      <c r="O11" s="1" t="s">
        <v>259</v>
      </c>
      <c r="P11" s="127" t="s">
        <v>326</v>
      </c>
      <c r="Q11" s="130" t="s">
        <v>293</v>
      </c>
      <c r="R11" s="206" t="s">
        <v>705</v>
      </c>
      <c r="S11" t="s">
        <v>704</v>
      </c>
      <c r="T11" t="s">
        <v>316</v>
      </c>
      <c r="U11" s="4" t="s">
        <v>324</v>
      </c>
    </row>
    <row r="12" spans="2:21" ht="16.8" customHeight="1">
      <c r="B12" s="8" t="s">
        <v>184</v>
      </c>
      <c r="C12" s="9" t="s">
        <v>185</v>
      </c>
      <c r="D12" s="9" t="s">
        <v>183</v>
      </c>
      <c r="E12" s="9" t="s">
        <v>281</v>
      </c>
      <c r="G12" s="9" t="s">
        <v>281</v>
      </c>
      <c r="H12" s="4" t="s">
        <v>365</v>
      </c>
      <c r="I12" s="13" t="s">
        <v>659</v>
      </c>
      <c r="N12" s="131" t="s">
        <v>245</v>
      </c>
      <c r="O12" s="1" t="s">
        <v>260</v>
      </c>
      <c r="P12" s="127" t="s">
        <v>326</v>
      </c>
      <c r="Q12" s="130" t="s">
        <v>293</v>
      </c>
      <c r="R12" s="206" t="s">
        <v>705</v>
      </c>
      <c r="S12" t="s">
        <v>704</v>
      </c>
      <c r="T12" t="s">
        <v>317</v>
      </c>
      <c r="U12" s="4" t="s">
        <v>325</v>
      </c>
    </row>
    <row r="13" spans="2:21" ht="16.8" customHeight="1">
      <c r="B13" s="8" t="s">
        <v>186</v>
      </c>
      <c r="C13" s="9" t="s">
        <v>187</v>
      </c>
      <c r="D13" s="9" t="s">
        <v>183</v>
      </c>
      <c r="E13" s="9" t="s">
        <v>281</v>
      </c>
      <c r="G13" s="9" t="s">
        <v>281</v>
      </c>
      <c r="H13" s="4" t="s">
        <v>366</v>
      </c>
      <c r="I13" s="13" t="s">
        <v>659</v>
      </c>
      <c r="N13" s="129" t="s">
        <v>632</v>
      </c>
      <c r="O13" s="1" t="s">
        <v>633</v>
      </c>
      <c r="P13" s="127" t="s">
        <v>326</v>
      </c>
      <c r="Q13" s="130" t="s">
        <v>293</v>
      </c>
      <c r="R13" s="206" t="s">
        <v>705</v>
      </c>
      <c r="S13" t="s">
        <v>704</v>
      </c>
      <c r="T13" t="s">
        <v>332</v>
      </c>
      <c r="U13" s="4" t="s">
        <v>566</v>
      </c>
    </row>
    <row r="14" spans="2:21" ht="16.8" customHeight="1">
      <c r="B14" s="8" t="s">
        <v>188</v>
      </c>
      <c r="C14" s="9" t="s">
        <v>189</v>
      </c>
      <c r="D14" s="9" t="s">
        <v>183</v>
      </c>
      <c r="E14" s="9" t="s">
        <v>281</v>
      </c>
      <c r="G14" s="9" t="s">
        <v>281</v>
      </c>
      <c r="H14" s="4" t="s">
        <v>362</v>
      </c>
      <c r="I14" s="25" t="s">
        <v>550</v>
      </c>
      <c r="J14" s="4"/>
      <c r="N14" s="12" t="s">
        <v>611</v>
      </c>
      <c r="O14" s="1" t="s">
        <v>612</v>
      </c>
      <c r="P14" s="127" t="s">
        <v>326</v>
      </c>
      <c r="Q14" s="130" t="s">
        <v>293</v>
      </c>
      <c r="R14" s="206" t="s">
        <v>705</v>
      </c>
      <c r="S14" t="s">
        <v>704</v>
      </c>
      <c r="T14" t="s">
        <v>333</v>
      </c>
      <c r="U14" s="4" t="s">
        <v>567</v>
      </c>
    </row>
    <row r="15" spans="2:21" ht="16.8" customHeight="1">
      <c r="B15" s="8" t="s">
        <v>190</v>
      </c>
      <c r="C15" s="9" t="s">
        <v>191</v>
      </c>
      <c r="D15" s="9" t="s">
        <v>183</v>
      </c>
      <c r="E15" s="9" t="s">
        <v>281</v>
      </c>
      <c r="G15" s="9" t="s">
        <v>219</v>
      </c>
      <c r="H15" s="4" t="s">
        <v>368</v>
      </c>
      <c r="I15" s="25" t="s">
        <v>372</v>
      </c>
      <c r="N15" s="129" t="s">
        <v>634</v>
      </c>
      <c r="O15" s="126" t="s">
        <v>635</v>
      </c>
      <c r="P15" s="127" t="s">
        <v>327</v>
      </c>
      <c r="Q15" s="130" t="s">
        <v>294</v>
      </c>
      <c r="R15" s="206" t="s">
        <v>703</v>
      </c>
      <c r="S15" t="s">
        <v>702</v>
      </c>
      <c r="T15" t="s">
        <v>318</v>
      </c>
      <c r="U15" s="4" t="s">
        <v>323</v>
      </c>
    </row>
    <row r="16" spans="2:21" ht="16.8" customHeight="1">
      <c r="B16" s="8" t="s">
        <v>192</v>
      </c>
      <c r="C16" s="9" t="s">
        <v>193</v>
      </c>
      <c r="D16" s="9" t="s">
        <v>194</v>
      </c>
      <c r="E16" s="9" t="s">
        <v>279</v>
      </c>
      <c r="G16" s="9" t="s">
        <v>278</v>
      </c>
      <c r="H16" s="4" t="s">
        <v>367</v>
      </c>
      <c r="I16" s="25" t="s">
        <v>371</v>
      </c>
      <c r="N16" s="129" t="s">
        <v>636</v>
      </c>
      <c r="O16" s="126" t="s">
        <v>637</v>
      </c>
      <c r="P16" s="127" t="s">
        <v>326</v>
      </c>
      <c r="Q16" s="130" t="s">
        <v>293</v>
      </c>
      <c r="R16" s="206" t="s">
        <v>705</v>
      </c>
      <c r="S16" t="s">
        <v>704</v>
      </c>
      <c r="T16" t="s">
        <v>319</v>
      </c>
      <c r="U16" s="4" t="s">
        <v>852</v>
      </c>
    </row>
    <row r="17" spans="2:20" ht="16.8" customHeight="1">
      <c r="B17" s="8" t="s">
        <v>195</v>
      </c>
      <c r="C17" s="9" t="s">
        <v>196</v>
      </c>
      <c r="D17" s="9" t="s">
        <v>194</v>
      </c>
      <c r="E17" s="9" t="s">
        <v>279</v>
      </c>
      <c r="G17" s="9" t="s">
        <v>278</v>
      </c>
      <c r="H17" s="4"/>
      <c r="N17" s="129" t="s">
        <v>246</v>
      </c>
      <c r="O17" s="126" t="s">
        <v>261</v>
      </c>
      <c r="P17" s="127" t="s">
        <v>608</v>
      </c>
      <c r="Q17" s="130" t="s">
        <v>292</v>
      </c>
      <c r="R17" s="206"/>
      <c r="T17" t="s">
        <v>320</v>
      </c>
    </row>
    <row r="18" spans="2:20" ht="16.8" customHeight="1">
      <c r="B18" s="8" t="s">
        <v>197</v>
      </c>
      <c r="C18" s="9" t="s">
        <v>198</v>
      </c>
      <c r="D18" s="9" t="s">
        <v>194</v>
      </c>
      <c r="E18" s="9" t="s">
        <v>279</v>
      </c>
      <c r="G18" s="9" t="s">
        <v>278</v>
      </c>
      <c r="H18" s="4"/>
      <c r="I18" s="22" t="s">
        <v>339</v>
      </c>
      <c r="J18" s="20" t="s">
        <v>301</v>
      </c>
      <c r="K18" s="14" t="s">
        <v>541</v>
      </c>
      <c r="L18" s="11" t="s">
        <v>268</v>
      </c>
      <c r="M18" s="10" t="s">
        <v>573</v>
      </c>
      <c r="N18" s="129" t="s">
        <v>247</v>
      </c>
      <c r="O18" s="1" t="s">
        <v>602</v>
      </c>
      <c r="P18" s="127" t="s">
        <v>230</v>
      </c>
      <c r="Q18" s="130" t="s">
        <v>292</v>
      </c>
      <c r="R18" s="206"/>
    </row>
    <row r="19" spans="2:20" ht="16.8" customHeight="1">
      <c r="B19" s="8" t="s">
        <v>199</v>
      </c>
      <c r="C19" s="9" t="s">
        <v>200</v>
      </c>
      <c r="D19" s="9" t="s">
        <v>201</v>
      </c>
      <c r="E19" s="9" t="s">
        <v>283</v>
      </c>
      <c r="G19" s="9" t="s">
        <v>283</v>
      </c>
      <c r="H19" s="4"/>
      <c r="I19" s="22" t="s">
        <v>340</v>
      </c>
      <c r="J19" s="20" t="s">
        <v>301</v>
      </c>
      <c r="K19" s="14" t="s">
        <v>541</v>
      </c>
      <c r="L19" s="11" t="s">
        <v>268</v>
      </c>
      <c r="M19" s="10" t="s">
        <v>573</v>
      </c>
      <c r="N19" s="129" t="s">
        <v>248</v>
      </c>
      <c r="O19" s="1" t="s">
        <v>603</v>
      </c>
      <c r="P19" s="127" t="s">
        <v>230</v>
      </c>
      <c r="Q19" s="130" t="s">
        <v>292</v>
      </c>
      <c r="R19" s="206"/>
    </row>
    <row r="20" spans="2:20" ht="16.8" customHeight="1">
      <c r="B20" s="8" t="s">
        <v>202</v>
      </c>
      <c r="C20" s="9" t="s">
        <v>203</v>
      </c>
      <c r="D20" s="9" t="s">
        <v>201</v>
      </c>
      <c r="E20" s="9" t="s">
        <v>283</v>
      </c>
      <c r="G20" s="9" t="s">
        <v>283</v>
      </c>
      <c r="H20" s="4"/>
      <c r="I20" s="22" t="s">
        <v>341</v>
      </c>
      <c r="J20" s="20" t="s">
        <v>301</v>
      </c>
      <c r="K20" s="14" t="s">
        <v>541</v>
      </c>
      <c r="L20" s="11" t="s">
        <v>268</v>
      </c>
      <c r="M20" s="10" t="s">
        <v>573</v>
      </c>
      <c r="N20" s="199" t="s">
        <v>604</v>
      </c>
      <c r="O20" s="200" t="s">
        <v>605</v>
      </c>
      <c r="P20" s="127" t="s">
        <v>286</v>
      </c>
      <c r="Q20" s="127" t="s">
        <v>331</v>
      </c>
      <c r="R20" s="128"/>
      <c r="T20" t="s">
        <v>577</v>
      </c>
    </row>
    <row r="21" spans="2:20" ht="16.8" customHeight="1">
      <c r="B21" s="15" t="s">
        <v>204</v>
      </c>
      <c r="C21" s="9" t="s">
        <v>205</v>
      </c>
      <c r="D21" s="9" t="s">
        <v>206</v>
      </c>
      <c r="E21" s="9" t="s">
        <v>283</v>
      </c>
      <c r="G21" s="9" t="s">
        <v>283</v>
      </c>
      <c r="H21" s="4"/>
      <c r="I21" s="22" t="s">
        <v>559</v>
      </c>
      <c r="J21" s="21" t="s">
        <v>298</v>
      </c>
      <c r="K21" s="14" t="s">
        <v>541</v>
      </c>
      <c r="L21" s="11" t="s">
        <v>597</v>
      </c>
      <c r="M21" s="10" t="s">
        <v>573</v>
      </c>
      <c r="N21" s="125" t="s">
        <v>249</v>
      </c>
      <c r="O21" s="126" t="s">
        <v>262</v>
      </c>
      <c r="P21" s="127" t="s">
        <v>610</v>
      </c>
      <c r="Q21" s="127" t="s">
        <v>330</v>
      </c>
      <c r="R21" s="128"/>
      <c r="T21" t="s">
        <v>615</v>
      </c>
    </row>
    <row r="22" spans="2:20" ht="16.8" customHeight="1">
      <c r="B22" s="15" t="s">
        <v>207</v>
      </c>
      <c r="C22" s="9" t="s">
        <v>208</v>
      </c>
      <c r="D22" s="9" t="s">
        <v>206</v>
      </c>
      <c r="E22" s="9" t="s">
        <v>283</v>
      </c>
      <c r="G22" s="9" t="s">
        <v>283</v>
      </c>
      <c r="H22" s="4"/>
      <c r="I22" s="22" t="s">
        <v>420</v>
      </c>
      <c r="J22" s="21" t="s">
        <v>298</v>
      </c>
      <c r="K22" s="13" t="s">
        <v>600</v>
      </c>
      <c r="L22" s="11" t="s">
        <v>597</v>
      </c>
      <c r="M22" s="10" t="s">
        <v>572</v>
      </c>
      <c r="N22" s="129" t="s">
        <v>250</v>
      </c>
      <c r="O22" s="126" t="s">
        <v>263</v>
      </c>
      <c r="P22" s="127" t="s">
        <v>286</v>
      </c>
      <c r="Q22" s="127" t="s">
        <v>331</v>
      </c>
      <c r="R22" s="128"/>
      <c r="T22" t="s">
        <v>616</v>
      </c>
    </row>
    <row r="23" spans="2:20" ht="16.8" customHeight="1">
      <c r="B23" s="8" t="s">
        <v>209</v>
      </c>
      <c r="C23" s="9" t="s">
        <v>210</v>
      </c>
      <c r="D23" s="9" t="s">
        <v>108</v>
      </c>
      <c r="E23" s="9" t="s">
        <v>108</v>
      </c>
      <c r="G23" s="9" t="s">
        <v>108</v>
      </c>
      <c r="H23" s="4"/>
      <c r="I23" s="22" t="s">
        <v>342</v>
      </c>
      <c r="J23" s="20" t="s">
        <v>558</v>
      </c>
      <c r="K23" s="13" t="s">
        <v>600</v>
      </c>
      <c r="L23" s="11" t="s">
        <v>597</v>
      </c>
      <c r="M23" s="10" t="s">
        <v>572</v>
      </c>
      <c r="N23" s="131" t="s">
        <v>251</v>
      </c>
      <c r="O23" s="126" t="s">
        <v>264</v>
      </c>
      <c r="P23" s="127" t="s">
        <v>388</v>
      </c>
      <c r="Q23" s="130" t="s">
        <v>294</v>
      </c>
      <c r="R23" s="206"/>
      <c r="T23" t="s">
        <v>617</v>
      </c>
    </row>
    <row r="24" spans="2:20" ht="16.8" customHeight="1">
      <c r="B24" s="15" t="s">
        <v>211</v>
      </c>
      <c r="C24" s="9" t="s">
        <v>212</v>
      </c>
      <c r="D24" s="9" t="s">
        <v>108</v>
      </c>
      <c r="E24" s="9" t="s">
        <v>108</v>
      </c>
      <c r="G24" s="9" t="s">
        <v>108</v>
      </c>
      <c r="H24" s="4"/>
      <c r="I24" s="22" t="s">
        <v>343</v>
      </c>
      <c r="J24" s="20" t="s">
        <v>301</v>
      </c>
      <c r="K24" s="13" t="s">
        <v>600</v>
      </c>
      <c r="L24" s="11" t="s">
        <v>597</v>
      </c>
      <c r="M24" s="10" t="s">
        <v>572</v>
      </c>
      <c r="N24" s="129" t="s">
        <v>252</v>
      </c>
      <c r="O24" s="126" t="s">
        <v>287</v>
      </c>
      <c r="P24" s="127" t="s">
        <v>286</v>
      </c>
      <c r="Q24" s="127" t="s">
        <v>331</v>
      </c>
      <c r="R24" s="128"/>
      <c r="T24" t="s">
        <v>618</v>
      </c>
    </row>
    <row r="25" spans="2:20" ht="16.8" customHeight="1">
      <c r="B25" s="15" t="s">
        <v>213</v>
      </c>
      <c r="C25" s="9" t="s">
        <v>214</v>
      </c>
      <c r="D25" s="9" t="s">
        <v>108</v>
      </c>
      <c r="E25" s="9" t="s">
        <v>108</v>
      </c>
      <c r="G25" s="9" t="s">
        <v>108</v>
      </c>
      <c r="H25" s="4"/>
      <c r="I25" s="22" t="s">
        <v>344</v>
      </c>
      <c r="J25" s="21" t="s">
        <v>298</v>
      </c>
      <c r="K25" s="13" t="s">
        <v>600</v>
      </c>
      <c r="L25" s="11" t="s">
        <v>597</v>
      </c>
      <c r="M25" s="10" t="s">
        <v>572</v>
      </c>
      <c r="N25" s="199" t="s">
        <v>606</v>
      </c>
      <c r="O25" s="200" t="s">
        <v>607</v>
      </c>
      <c r="P25" s="127" t="s">
        <v>286</v>
      </c>
      <c r="Q25" s="127" t="s">
        <v>331</v>
      </c>
      <c r="R25" s="128"/>
      <c r="T25" t="s">
        <v>619</v>
      </c>
    </row>
    <row r="26" spans="2:20" ht="15.6">
      <c r="B26" s="8" t="s">
        <v>215</v>
      </c>
      <c r="C26" s="9" t="s">
        <v>216</v>
      </c>
      <c r="D26" s="9" t="s">
        <v>166</v>
      </c>
      <c r="E26" s="9" t="s">
        <v>279</v>
      </c>
      <c r="G26" s="9" t="s">
        <v>278</v>
      </c>
      <c r="H26" s="4"/>
      <c r="I26" s="22" t="s">
        <v>523</v>
      </c>
      <c r="J26" s="21" t="s">
        <v>298</v>
      </c>
      <c r="K26" s="13" t="s">
        <v>600</v>
      </c>
      <c r="L26" s="11" t="s">
        <v>597</v>
      </c>
      <c r="M26" s="10" t="s">
        <v>572</v>
      </c>
      <c r="N26" s="129" t="s">
        <v>357</v>
      </c>
      <c r="O26" s="126" t="s">
        <v>358</v>
      </c>
      <c r="P26" s="127" t="s">
        <v>327</v>
      </c>
      <c r="Q26" s="130" t="s">
        <v>294</v>
      </c>
      <c r="R26" s="206" t="s">
        <v>703</v>
      </c>
      <c r="S26" t="s">
        <v>702</v>
      </c>
      <c r="T26" t="s">
        <v>578</v>
      </c>
    </row>
    <row r="27" spans="2:20" ht="15.6">
      <c r="B27" s="15" t="s">
        <v>289</v>
      </c>
      <c r="C27" s="9" t="s">
        <v>289</v>
      </c>
      <c r="D27" s="9" t="s">
        <v>108</v>
      </c>
      <c r="E27" s="9" t="s">
        <v>108</v>
      </c>
      <c r="G27" s="9" t="s">
        <v>108</v>
      </c>
      <c r="H27" s="4"/>
      <c r="I27" s="23" t="s">
        <v>345</v>
      </c>
      <c r="J27" s="20" t="s">
        <v>301</v>
      </c>
      <c r="K27" s="14" t="s">
        <v>541</v>
      </c>
      <c r="L27" s="11" t="s">
        <v>268</v>
      </c>
      <c r="M27" s="10" t="s">
        <v>573</v>
      </c>
      <c r="N27" s="129" t="s">
        <v>253</v>
      </c>
      <c r="O27" s="126" t="s">
        <v>288</v>
      </c>
      <c r="P27" s="127" t="s">
        <v>609</v>
      </c>
      <c r="Q27" s="127" t="s">
        <v>331</v>
      </c>
      <c r="R27" s="128"/>
      <c r="T27" t="s">
        <v>620</v>
      </c>
    </row>
    <row r="28" spans="2:20" ht="15.6">
      <c r="B28" s="8" t="s">
        <v>217</v>
      </c>
      <c r="C28" s="9" t="s">
        <v>218</v>
      </c>
      <c r="D28" s="9" t="s">
        <v>219</v>
      </c>
      <c r="E28" s="9" t="s">
        <v>285</v>
      </c>
      <c r="G28" s="9" t="s">
        <v>219</v>
      </c>
      <c r="H28" s="4"/>
      <c r="I28" s="23" t="s">
        <v>489</v>
      </c>
      <c r="J28" s="20" t="s">
        <v>301</v>
      </c>
      <c r="K28" s="14" t="s">
        <v>541</v>
      </c>
      <c r="L28" s="11" t="s">
        <v>268</v>
      </c>
      <c r="M28" s="10" t="s">
        <v>573</v>
      </c>
      <c r="N28" s="12"/>
      <c r="O28" s="1"/>
      <c r="P28" s="9"/>
      <c r="Q28" s="10"/>
      <c r="R28"/>
      <c r="T28" t="s">
        <v>621</v>
      </c>
    </row>
    <row r="29" spans="2:20" ht="15.6">
      <c r="B29" s="8" t="s">
        <v>220</v>
      </c>
      <c r="C29" s="9" t="s">
        <v>221</v>
      </c>
      <c r="D29" s="9" t="s">
        <v>219</v>
      </c>
      <c r="E29" s="9" t="s">
        <v>285</v>
      </c>
      <c r="G29" s="9" t="s">
        <v>219</v>
      </c>
      <c r="H29" s="4"/>
      <c r="I29" s="23" t="s">
        <v>488</v>
      </c>
      <c r="J29" s="20" t="s">
        <v>301</v>
      </c>
      <c r="K29" s="14" t="s">
        <v>541</v>
      </c>
      <c r="L29" s="11" t="s">
        <v>268</v>
      </c>
      <c r="M29" s="10" t="s">
        <v>573</v>
      </c>
      <c r="N29" s="10" t="s">
        <v>665</v>
      </c>
      <c r="O29" s="10" t="s">
        <v>379</v>
      </c>
      <c r="T29" t="s">
        <v>622</v>
      </c>
    </row>
    <row r="30" spans="2:20" ht="15.6">
      <c r="B30" s="8" t="s">
        <v>222</v>
      </c>
      <c r="C30" s="9" t="s">
        <v>223</v>
      </c>
      <c r="D30" s="9" t="s">
        <v>219</v>
      </c>
      <c r="E30" s="9" t="s">
        <v>285</v>
      </c>
      <c r="G30" s="9" t="s">
        <v>178</v>
      </c>
      <c r="H30" s="4"/>
      <c r="I30" s="23" t="s">
        <v>409</v>
      </c>
      <c r="J30" s="21" t="s">
        <v>299</v>
      </c>
      <c r="K30" s="13" t="s">
        <v>282</v>
      </c>
      <c r="L30" s="11" t="s">
        <v>597</v>
      </c>
      <c r="M30" s="10" t="s">
        <v>655</v>
      </c>
      <c r="N30" s="10" t="s">
        <v>664</v>
      </c>
      <c r="O30" s="10" t="s">
        <v>380</v>
      </c>
      <c r="T30" t="s">
        <v>623</v>
      </c>
    </row>
    <row r="31" spans="2:20" ht="15.6">
      <c r="B31" s="8" t="s">
        <v>224</v>
      </c>
      <c r="C31" s="9" t="s">
        <v>225</v>
      </c>
      <c r="D31" s="9" t="s">
        <v>219</v>
      </c>
      <c r="E31" s="9" t="s">
        <v>285</v>
      </c>
      <c r="G31" s="9" t="s">
        <v>178</v>
      </c>
      <c r="H31" s="4"/>
      <c r="I31" s="23" t="s">
        <v>410</v>
      </c>
      <c r="J31" s="21" t="s">
        <v>299</v>
      </c>
      <c r="K31" s="13" t="s">
        <v>282</v>
      </c>
      <c r="L31" s="11" t="s">
        <v>597</v>
      </c>
      <c r="M31" s="10" t="s">
        <v>655</v>
      </c>
      <c r="N31" s="10" t="s">
        <v>663</v>
      </c>
      <c r="O31" s="10" t="s">
        <v>381</v>
      </c>
      <c r="T31" t="s">
        <v>624</v>
      </c>
    </row>
    <row r="32" spans="2:20" ht="15.6">
      <c r="B32" s="8" t="s">
        <v>373</v>
      </c>
      <c r="C32" s="9" t="s">
        <v>375</v>
      </c>
      <c r="D32" s="9" t="s">
        <v>363</v>
      </c>
      <c r="E32" s="9" t="s">
        <v>363</v>
      </c>
      <c r="G32" s="9" t="s">
        <v>363</v>
      </c>
      <c r="H32" s="4"/>
      <c r="I32" s="23" t="s">
        <v>346</v>
      </c>
      <c r="J32" s="20" t="s">
        <v>301</v>
      </c>
      <c r="K32" s="13" t="s">
        <v>282</v>
      </c>
      <c r="L32" s="11" t="s">
        <v>597</v>
      </c>
      <c r="M32" s="10" t="s">
        <v>655</v>
      </c>
      <c r="N32" s="10" t="s">
        <v>662</v>
      </c>
      <c r="O32" s="10" t="s">
        <v>724</v>
      </c>
      <c r="T32" t="s">
        <v>625</v>
      </c>
    </row>
    <row r="33" spans="2:20" ht="15.6">
      <c r="B33" s="8" t="s">
        <v>359</v>
      </c>
      <c r="C33" s="9" t="s">
        <v>376</v>
      </c>
      <c r="D33" s="9" t="s">
        <v>364</v>
      </c>
      <c r="E33" s="9" t="s">
        <v>364</v>
      </c>
      <c r="G33" s="9" t="s">
        <v>364</v>
      </c>
      <c r="H33" s="4"/>
      <c r="I33" s="23" t="s">
        <v>347</v>
      </c>
      <c r="J33" s="20" t="s">
        <v>301</v>
      </c>
      <c r="K33" s="13" t="s">
        <v>715</v>
      </c>
      <c r="L33" s="11" t="s">
        <v>597</v>
      </c>
      <c r="M33" s="10" t="s">
        <v>655</v>
      </c>
      <c r="N33" s="10" t="s">
        <v>657</v>
      </c>
      <c r="O33" s="10" t="s">
        <v>666</v>
      </c>
    </row>
    <row r="34" spans="2:20" ht="15.6">
      <c r="B34" s="8" t="s">
        <v>360</v>
      </c>
      <c r="C34" s="9" t="s">
        <v>377</v>
      </c>
      <c r="D34" s="9" t="s">
        <v>365</v>
      </c>
      <c r="E34" s="9" t="s">
        <v>365</v>
      </c>
      <c r="G34" s="9" t="s">
        <v>365</v>
      </c>
      <c r="H34" s="4"/>
      <c r="I34" s="23" t="s">
        <v>348</v>
      </c>
      <c r="J34" s="20" t="s">
        <v>301</v>
      </c>
      <c r="K34" s="13" t="s">
        <v>715</v>
      </c>
      <c r="L34" s="11" t="s">
        <v>597</v>
      </c>
      <c r="M34" s="10" t="s">
        <v>655</v>
      </c>
      <c r="N34" s="10" t="s">
        <v>661</v>
      </c>
      <c r="O34" s="12" t="s">
        <v>382</v>
      </c>
    </row>
    <row r="35" spans="2:20" ht="15.6">
      <c r="B35" s="8" t="s">
        <v>361</v>
      </c>
      <c r="C35" s="9" t="s">
        <v>374</v>
      </c>
      <c r="D35" s="9" t="s">
        <v>366</v>
      </c>
      <c r="E35" s="9" t="s">
        <v>366</v>
      </c>
      <c r="G35" s="9" t="s">
        <v>366</v>
      </c>
      <c r="H35" s="4"/>
      <c r="I35" s="23" t="s">
        <v>349</v>
      </c>
      <c r="J35" s="20" t="s">
        <v>301</v>
      </c>
      <c r="K35" s="13" t="s">
        <v>715</v>
      </c>
      <c r="L35" s="11" t="s">
        <v>597</v>
      </c>
      <c r="M35" s="10" t="s">
        <v>655</v>
      </c>
      <c r="N35" s="24" t="s">
        <v>660</v>
      </c>
      <c r="O35" s="12" t="s">
        <v>383</v>
      </c>
      <c r="S35" s="125" t="s">
        <v>238</v>
      </c>
      <c r="T35" s="125" t="s">
        <v>238</v>
      </c>
    </row>
    <row r="36" spans="2:20" ht="15.6">
      <c r="B36" s="16" t="s">
        <v>226</v>
      </c>
      <c r="C36" s="9" t="s">
        <v>227</v>
      </c>
      <c r="D36" s="9" t="s">
        <v>228</v>
      </c>
      <c r="E36" s="9" t="s">
        <v>228</v>
      </c>
      <c r="G36" s="17"/>
      <c r="H36" s="4"/>
      <c r="I36" s="23" t="s">
        <v>350</v>
      </c>
      <c r="J36" s="21" t="s">
        <v>298</v>
      </c>
      <c r="K36" s="13" t="s">
        <v>715</v>
      </c>
      <c r="L36" s="11" t="s">
        <v>597</v>
      </c>
      <c r="M36" s="10" t="s">
        <v>655</v>
      </c>
      <c r="N36" s="24" t="s">
        <v>658</v>
      </c>
      <c r="O36" s="12" t="s">
        <v>384</v>
      </c>
      <c r="S36" s="129" t="s">
        <v>297</v>
      </c>
      <c r="T36" s="129" t="s">
        <v>297</v>
      </c>
    </row>
    <row r="37" spans="2:20" ht="15.6">
      <c r="B37" s="16" t="s">
        <v>229</v>
      </c>
      <c r="C37" s="9" t="s">
        <v>230</v>
      </c>
      <c r="D37" s="9" t="s">
        <v>228</v>
      </c>
      <c r="E37" s="9" t="s">
        <v>228</v>
      </c>
      <c r="G37" s="17" t="s">
        <v>362</v>
      </c>
      <c r="H37" s="4"/>
      <c r="I37" s="23" t="s">
        <v>582</v>
      </c>
      <c r="J37" s="21" t="s">
        <v>298</v>
      </c>
      <c r="K37" s="13" t="s">
        <v>715</v>
      </c>
      <c r="L37" s="11" t="s">
        <v>597</v>
      </c>
      <c r="M37" s="10" t="s">
        <v>655</v>
      </c>
      <c r="N37" s="10" t="s">
        <v>369</v>
      </c>
      <c r="O37" s="12" t="s">
        <v>385</v>
      </c>
      <c r="S37" s="129" t="s">
        <v>239</v>
      </c>
      <c r="T37" s="129" t="s">
        <v>239</v>
      </c>
    </row>
    <row r="38" spans="2:20" ht="15.6">
      <c r="B38" s="18" t="s">
        <v>231</v>
      </c>
      <c r="C38" s="9" t="s">
        <v>232</v>
      </c>
      <c r="D38" s="9" t="s">
        <v>228</v>
      </c>
      <c r="E38" s="9" t="s">
        <v>228</v>
      </c>
      <c r="G38" s="17" t="s">
        <v>367</v>
      </c>
      <c r="H38" s="4"/>
      <c r="I38" s="23" t="s">
        <v>522</v>
      </c>
      <c r="J38" s="21" t="s">
        <v>298</v>
      </c>
      <c r="K38" s="13" t="s">
        <v>715</v>
      </c>
      <c r="L38" s="11" t="s">
        <v>597</v>
      </c>
      <c r="M38" s="10" t="s">
        <v>655</v>
      </c>
      <c r="N38" s="13" t="s">
        <v>282</v>
      </c>
      <c r="O38" s="10" t="s">
        <v>418</v>
      </c>
      <c r="S38" s="129" t="s">
        <v>240</v>
      </c>
      <c r="T38" s="129" t="s">
        <v>240</v>
      </c>
    </row>
    <row r="39" spans="2:20" ht="15.6">
      <c r="B39" s="19" t="s">
        <v>233</v>
      </c>
      <c r="C39" s="9" t="s">
        <v>234</v>
      </c>
      <c r="D39" s="9" t="s">
        <v>228</v>
      </c>
      <c r="E39" s="9" t="s">
        <v>228</v>
      </c>
      <c r="G39" s="17" t="s">
        <v>368</v>
      </c>
      <c r="H39" s="4"/>
      <c r="I39" s="23" t="s">
        <v>463</v>
      </c>
      <c r="J39" s="20" t="s">
        <v>301</v>
      </c>
      <c r="K39" s="13" t="s">
        <v>715</v>
      </c>
      <c r="L39" s="11" t="s">
        <v>597</v>
      </c>
      <c r="M39" s="10" t="s">
        <v>655</v>
      </c>
      <c r="N39" s="12" t="s">
        <v>370</v>
      </c>
      <c r="O39" s="12" t="s">
        <v>387</v>
      </c>
      <c r="S39" s="129" t="s">
        <v>241</v>
      </c>
      <c r="T39" s="129" t="s">
        <v>241</v>
      </c>
    </row>
    <row r="40" spans="2:20" ht="15.6">
      <c r="B40" s="19" t="s">
        <v>235</v>
      </c>
      <c r="C40" s="9" t="s">
        <v>236</v>
      </c>
      <c r="D40" s="9" t="s">
        <v>228</v>
      </c>
      <c r="E40" s="9" t="s">
        <v>228</v>
      </c>
      <c r="G40" s="17"/>
      <c r="H40" s="4"/>
      <c r="I40" s="23" t="s">
        <v>351</v>
      </c>
      <c r="J40" s="21" t="s">
        <v>299</v>
      </c>
      <c r="K40" s="13" t="s">
        <v>715</v>
      </c>
      <c r="L40" s="11" t="s">
        <v>597</v>
      </c>
      <c r="M40" s="10" t="s">
        <v>655</v>
      </c>
      <c r="N40" s="25" t="s">
        <v>550</v>
      </c>
      <c r="O40" s="12" t="s">
        <v>551</v>
      </c>
      <c r="S40" s="129" t="s">
        <v>242</v>
      </c>
      <c r="T40" s="129" t="s">
        <v>706</v>
      </c>
    </row>
    <row r="41" spans="2:20" ht="15.6">
      <c r="H41" s="4"/>
      <c r="I41" s="23" t="s">
        <v>626</v>
      </c>
      <c r="J41" s="20" t="s">
        <v>558</v>
      </c>
      <c r="K41" s="13" t="s">
        <v>715</v>
      </c>
      <c r="L41" s="11" t="s">
        <v>597</v>
      </c>
      <c r="M41" s="10" t="s">
        <v>655</v>
      </c>
      <c r="N41" s="12" t="s">
        <v>372</v>
      </c>
      <c r="O41" s="10"/>
      <c r="S41" s="125" t="s">
        <v>243</v>
      </c>
      <c r="T41" s="125" t="s">
        <v>243</v>
      </c>
    </row>
    <row r="42" spans="2:20" ht="15.6">
      <c r="H42" s="4"/>
      <c r="I42" s="23" t="s">
        <v>352</v>
      </c>
      <c r="J42" s="20" t="s">
        <v>558</v>
      </c>
      <c r="K42" s="13" t="s">
        <v>715</v>
      </c>
      <c r="L42" s="11" t="s">
        <v>597</v>
      </c>
      <c r="M42" s="10" t="s">
        <v>655</v>
      </c>
      <c r="N42" s="12" t="s">
        <v>371</v>
      </c>
      <c r="O42" s="10"/>
      <c r="S42" s="129" t="s">
        <v>244</v>
      </c>
      <c r="T42" s="129" t="s">
        <v>244</v>
      </c>
    </row>
    <row r="43" spans="2:20" ht="15.6">
      <c r="H43" s="4"/>
      <c r="I43" s="23" t="s">
        <v>581</v>
      </c>
      <c r="J43" s="20" t="s">
        <v>301</v>
      </c>
      <c r="K43" s="13" t="s">
        <v>715</v>
      </c>
      <c r="L43" s="11" t="s">
        <v>597</v>
      </c>
      <c r="M43" s="10" t="s">
        <v>655</v>
      </c>
      <c r="N43" s="10"/>
      <c r="O43" s="10"/>
      <c r="S43" s="131" t="s">
        <v>245</v>
      </c>
      <c r="T43" s="131" t="s">
        <v>707</v>
      </c>
    </row>
    <row r="44" spans="2:20" ht="15.6">
      <c r="H44" s="4"/>
      <c r="I44" s="23" t="s">
        <v>353</v>
      </c>
      <c r="J44" s="20" t="s">
        <v>301</v>
      </c>
      <c r="K44" s="13" t="s">
        <v>715</v>
      </c>
      <c r="L44" s="11" t="s">
        <v>597</v>
      </c>
      <c r="M44" s="10" t="s">
        <v>655</v>
      </c>
      <c r="S44" s="129" t="s">
        <v>632</v>
      </c>
      <c r="T44" s="129" t="s">
        <v>708</v>
      </c>
    </row>
    <row r="45" spans="2:20" ht="15.6">
      <c r="H45" s="4"/>
      <c r="I45" s="23" t="s">
        <v>354</v>
      </c>
      <c r="J45" s="20" t="s">
        <v>301</v>
      </c>
      <c r="K45" s="13" t="s">
        <v>715</v>
      </c>
      <c r="L45" s="11" t="s">
        <v>597</v>
      </c>
      <c r="M45" s="10" t="s">
        <v>655</v>
      </c>
      <c r="S45" s="12" t="s">
        <v>611</v>
      </c>
      <c r="T45" s="129" t="s">
        <v>709</v>
      </c>
    </row>
    <row r="46" spans="2:20" ht="15.6">
      <c r="H46" s="4"/>
      <c r="I46" t="s">
        <v>646</v>
      </c>
      <c r="J46" s="20" t="s">
        <v>301</v>
      </c>
      <c r="K46" s="13" t="s">
        <v>715</v>
      </c>
      <c r="L46" s="11" t="s">
        <v>653</v>
      </c>
      <c r="M46" s="10" t="s">
        <v>655</v>
      </c>
      <c r="S46" s="129" t="s">
        <v>634</v>
      </c>
      <c r="T46" s="129" t="s">
        <v>634</v>
      </c>
    </row>
    <row r="47" spans="2:20" ht="15.6">
      <c r="I47" t="s">
        <v>647</v>
      </c>
      <c r="J47" s="20" t="s">
        <v>301</v>
      </c>
      <c r="K47" s="13" t="s">
        <v>600</v>
      </c>
      <c r="L47" s="11" t="s">
        <v>653</v>
      </c>
      <c r="M47" s="10" t="s">
        <v>572</v>
      </c>
      <c r="S47" s="129" t="s">
        <v>636</v>
      </c>
      <c r="T47" s="129" t="s">
        <v>710</v>
      </c>
    </row>
    <row r="48" spans="2:20" ht="15.6">
      <c r="I48" t="s">
        <v>648</v>
      </c>
      <c r="J48" s="20" t="s">
        <v>301</v>
      </c>
      <c r="K48" s="13" t="s">
        <v>715</v>
      </c>
      <c r="L48" s="11" t="s">
        <v>653</v>
      </c>
      <c r="M48" s="10" t="s">
        <v>572</v>
      </c>
      <c r="S48" s="129" t="s">
        <v>246</v>
      </c>
      <c r="T48" s="129" t="s">
        <v>246</v>
      </c>
    </row>
    <row r="49" spans="9:21" ht="15.6">
      <c r="I49" t="s">
        <v>649</v>
      </c>
      <c r="J49" s="20" t="s">
        <v>301</v>
      </c>
      <c r="K49" s="13" t="s">
        <v>600</v>
      </c>
      <c r="L49" s="11" t="s">
        <v>653</v>
      </c>
      <c r="M49" s="10" t="s">
        <v>572</v>
      </c>
      <c r="S49" s="129" t="s">
        <v>247</v>
      </c>
      <c r="T49" s="129" t="s">
        <v>247</v>
      </c>
    </row>
    <row r="50" spans="9:21" ht="15.6">
      <c r="I50" t="s">
        <v>650</v>
      </c>
      <c r="J50" s="20" t="s">
        <v>558</v>
      </c>
      <c r="K50" s="13" t="s">
        <v>600</v>
      </c>
      <c r="L50" s="11" t="s">
        <v>653</v>
      </c>
      <c r="M50" s="10" t="s">
        <v>572</v>
      </c>
      <c r="S50" s="129" t="s">
        <v>248</v>
      </c>
      <c r="T50" s="129" t="s">
        <v>248</v>
      </c>
    </row>
    <row r="51" spans="9:21" ht="15.6">
      <c r="I51" t="s">
        <v>651</v>
      </c>
      <c r="J51" s="20" t="s">
        <v>301</v>
      </c>
      <c r="K51" s="13" t="s">
        <v>282</v>
      </c>
      <c r="L51" s="201" t="s">
        <v>654</v>
      </c>
      <c r="M51" s="10" t="s">
        <v>655</v>
      </c>
      <c r="S51" s="199" t="s">
        <v>604</v>
      </c>
      <c r="T51" s="199" t="s">
        <v>604</v>
      </c>
    </row>
    <row r="52" spans="9:21" ht="15.6">
      <c r="I52" t="s">
        <v>652</v>
      </c>
      <c r="J52" s="20" t="s">
        <v>301</v>
      </c>
      <c r="K52" s="13" t="s">
        <v>282</v>
      </c>
      <c r="L52" s="201" t="s">
        <v>654</v>
      </c>
      <c r="M52" s="10" t="s">
        <v>655</v>
      </c>
      <c r="S52" s="125" t="s">
        <v>249</v>
      </c>
      <c r="T52" s="125" t="s">
        <v>249</v>
      </c>
    </row>
    <row r="53" spans="9:21">
      <c r="S53" s="129" t="s">
        <v>250</v>
      </c>
      <c r="T53" s="129" t="s">
        <v>250</v>
      </c>
    </row>
    <row r="54" spans="9:21">
      <c r="S54" s="131" t="s">
        <v>251</v>
      </c>
      <c r="T54" s="131" t="s">
        <v>251</v>
      </c>
    </row>
    <row r="55" spans="9:21">
      <c r="S55" s="129" t="s">
        <v>252</v>
      </c>
      <c r="T55" s="129" t="s">
        <v>252</v>
      </c>
    </row>
    <row r="56" spans="9:21">
      <c r="S56" s="199" t="s">
        <v>606</v>
      </c>
      <c r="T56" s="199" t="s">
        <v>606</v>
      </c>
    </row>
    <row r="57" spans="9:21">
      <c r="S57" s="129" t="s">
        <v>357</v>
      </c>
      <c r="T57" s="129" t="s">
        <v>357</v>
      </c>
    </row>
    <row r="58" spans="9:21">
      <c r="S58" s="129" t="s">
        <v>253</v>
      </c>
      <c r="T58" s="129" t="s">
        <v>253</v>
      </c>
    </row>
    <row r="61" spans="9:21">
      <c r="S61" t="s">
        <v>314</v>
      </c>
      <c r="T61" s="129" t="s">
        <v>241</v>
      </c>
      <c r="U61" t="s">
        <v>711</v>
      </c>
    </row>
    <row r="62" spans="9:21">
      <c r="S62" t="s">
        <v>315</v>
      </c>
      <c r="T62" s="129" t="s">
        <v>241</v>
      </c>
      <c r="U62" t="s">
        <v>711</v>
      </c>
    </row>
    <row r="63" spans="9:21">
      <c r="S63" t="s">
        <v>316</v>
      </c>
      <c r="T63" s="129" t="s">
        <v>241</v>
      </c>
      <c r="U63" t="s">
        <v>711</v>
      </c>
    </row>
    <row r="64" spans="9:21">
      <c r="S64" t="s">
        <v>317</v>
      </c>
      <c r="T64" s="129" t="s">
        <v>241</v>
      </c>
      <c r="U64" t="s">
        <v>711</v>
      </c>
    </row>
    <row r="65" spans="19:21">
      <c r="S65" t="s">
        <v>332</v>
      </c>
      <c r="T65" t="s">
        <v>712</v>
      </c>
      <c r="U65" t="s">
        <v>713</v>
      </c>
    </row>
    <row r="66" spans="19:21">
      <c r="S66" t="s">
        <v>333</v>
      </c>
      <c r="T66" t="s">
        <v>712</v>
      </c>
      <c r="U66" t="s">
        <v>713</v>
      </c>
    </row>
    <row r="67" spans="19:21">
      <c r="S67" t="s">
        <v>318</v>
      </c>
      <c r="T67" t="s">
        <v>712</v>
      </c>
      <c r="U67" t="s">
        <v>713</v>
      </c>
    </row>
    <row r="68" spans="19:21" ht="18">
      <c r="S68" t="s">
        <v>319</v>
      </c>
      <c r="T68" s="207" t="s">
        <v>246</v>
      </c>
      <c r="U68" s="208" t="s">
        <v>714</v>
      </c>
    </row>
    <row r="69" spans="19:21" ht="18">
      <c r="S69" t="s">
        <v>320</v>
      </c>
      <c r="T69" s="207" t="s">
        <v>246</v>
      </c>
      <c r="U69" s="208" t="s">
        <v>714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7CD-B921-4095-B870-4B4F2649D923}">
  <dimension ref="B2:U95"/>
  <sheetViews>
    <sheetView topLeftCell="G26" zoomScale="55" zoomScaleNormal="55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F2" s="3" t="s">
        <v>272</v>
      </c>
      <c r="G2" s="4"/>
      <c r="M2" s="123" t="s">
        <v>276</v>
      </c>
      <c r="N2" s="123" t="s">
        <v>277</v>
      </c>
      <c r="O2" s="210"/>
      <c r="P2" s="124"/>
    </row>
    <row r="3" spans="2:19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F3" s="5" t="s">
        <v>163</v>
      </c>
      <c r="G3" s="5" t="s">
        <v>163</v>
      </c>
      <c r="H3" s="5" t="s">
        <v>97</v>
      </c>
      <c r="I3" s="7" t="s">
        <v>274</v>
      </c>
      <c r="J3" s="7" t="s">
        <v>275</v>
      </c>
      <c r="K3" s="138"/>
      <c r="M3" s="211" t="s">
        <v>241</v>
      </c>
      <c r="N3" s="126" t="s">
        <v>731</v>
      </c>
      <c r="O3" s="212" t="s">
        <v>732</v>
      </c>
      <c r="P3" s="127" t="s">
        <v>733</v>
      </c>
      <c r="R3" s="7"/>
      <c r="S3" s="7"/>
    </row>
    <row r="4" spans="2:19" ht="16.95" customHeight="1">
      <c r="B4" s="8" t="s">
        <v>164</v>
      </c>
      <c r="C4" s="9" t="s">
        <v>165</v>
      </c>
      <c r="D4" s="9" t="s">
        <v>166</v>
      </c>
      <c r="E4" s="9" t="s">
        <v>734</v>
      </c>
      <c r="F4" s="9" t="s">
        <v>278</v>
      </c>
      <c r="G4" s="9" t="s">
        <v>278</v>
      </c>
      <c r="H4" s="10" t="s">
        <v>735</v>
      </c>
      <c r="I4" s="11" t="s">
        <v>267</v>
      </c>
      <c r="J4" s="10" t="s">
        <v>98</v>
      </c>
      <c r="M4" s="211" t="s">
        <v>243</v>
      </c>
      <c r="N4" s="127" t="s">
        <v>736</v>
      </c>
      <c r="O4" s="212" t="s">
        <v>737</v>
      </c>
      <c r="P4" s="127" t="s">
        <v>294</v>
      </c>
      <c r="R4" s="10" t="s">
        <v>292</v>
      </c>
      <c r="S4" s="9" t="s">
        <v>230</v>
      </c>
    </row>
    <row r="5" spans="2:19" ht="16.95" customHeight="1">
      <c r="B5" s="8" t="s">
        <v>167</v>
      </c>
      <c r="C5" s="9" t="s">
        <v>168</v>
      </c>
      <c r="D5" s="9" t="s">
        <v>166</v>
      </c>
      <c r="E5" s="9" t="s">
        <v>734</v>
      </c>
      <c r="F5" s="9" t="s">
        <v>278</v>
      </c>
      <c r="G5" s="9" t="s">
        <v>281</v>
      </c>
      <c r="H5" s="10" t="s">
        <v>738</v>
      </c>
      <c r="I5" s="11" t="s">
        <v>268</v>
      </c>
      <c r="J5" s="10" t="s">
        <v>573</v>
      </c>
      <c r="M5" s="213" t="s">
        <v>239</v>
      </c>
      <c r="N5" s="127" t="s">
        <v>739</v>
      </c>
      <c r="O5" s="212" t="s">
        <v>740</v>
      </c>
      <c r="P5" s="127" t="s">
        <v>294</v>
      </c>
      <c r="R5" s="10" t="s">
        <v>293</v>
      </c>
      <c r="S5" s="9" t="s">
        <v>284</v>
      </c>
    </row>
    <row r="6" spans="2:19" ht="16.95" customHeight="1">
      <c r="B6" s="8" t="s">
        <v>192</v>
      </c>
      <c r="C6" s="9" t="s">
        <v>193</v>
      </c>
      <c r="D6" s="9" t="s">
        <v>194</v>
      </c>
      <c r="E6" s="9" t="s">
        <v>734</v>
      </c>
      <c r="F6" s="9" t="s">
        <v>278</v>
      </c>
      <c r="G6" s="9" t="s">
        <v>178</v>
      </c>
      <c r="H6" s="10" t="s">
        <v>741</v>
      </c>
      <c r="I6" s="11" t="s">
        <v>742</v>
      </c>
      <c r="J6" s="10" t="s">
        <v>572</v>
      </c>
      <c r="M6" s="214" t="s">
        <v>240</v>
      </c>
      <c r="N6" s="126" t="s">
        <v>743</v>
      </c>
      <c r="O6" s="212" t="s">
        <v>744</v>
      </c>
      <c r="P6" s="127" t="s">
        <v>294</v>
      </c>
      <c r="R6" s="10" t="s">
        <v>294</v>
      </c>
      <c r="S6" s="9" t="s">
        <v>269</v>
      </c>
    </row>
    <row r="7" spans="2:19" ht="16.95" customHeight="1">
      <c r="B7" s="8" t="s">
        <v>195</v>
      </c>
      <c r="C7" s="9" t="s">
        <v>196</v>
      </c>
      <c r="D7" s="9" t="s">
        <v>194</v>
      </c>
      <c r="E7" s="9" t="s">
        <v>734</v>
      </c>
      <c r="F7" s="9" t="s">
        <v>278</v>
      </c>
      <c r="G7" s="9" t="s">
        <v>219</v>
      </c>
      <c r="H7" s="10" t="s">
        <v>745</v>
      </c>
      <c r="I7" s="11" t="s">
        <v>746</v>
      </c>
      <c r="J7" s="10" t="s">
        <v>572</v>
      </c>
      <c r="M7" s="214" t="s">
        <v>747</v>
      </c>
      <c r="N7" s="126" t="s">
        <v>748</v>
      </c>
      <c r="O7" s="212" t="s">
        <v>744</v>
      </c>
      <c r="P7" s="127" t="s">
        <v>294</v>
      </c>
      <c r="R7" s="10"/>
      <c r="S7" s="9"/>
    </row>
    <row r="8" spans="2:19" ht="16.95" customHeight="1">
      <c r="B8" s="8" t="s">
        <v>197</v>
      </c>
      <c r="C8" s="9" t="s">
        <v>198</v>
      </c>
      <c r="D8" s="9" t="s">
        <v>194</v>
      </c>
      <c r="E8" s="9" t="s">
        <v>734</v>
      </c>
      <c r="F8" s="9" t="s">
        <v>278</v>
      </c>
      <c r="G8" s="9" t="s">
        <v>283</v>
      </c>
      <c r="H8" s="10" t="s">
        <v>749</v>
      </c>
      <c r="I8" s="13" t="s">
        <v>282</v>
      </c>
      <c r="J8" s="13" t="s">
        <v>67</v>
      </c>
      <c r="K8" s="11"/>
      <c r="M8" s="211" t="s">
        <v>750</v>
      </c>
      <c r="N8" s="126" t="s">
        <v>751</v>
      </c>
      <c r="O8" s="212" t="s">
        <v>752</v>
      </c>
      <c r="P8" s="127" t="s">
        <v>294</v>
      </c>
      <c r="R8" t="s">
        <v>314</v>
      </c>
    </row>
    <row r="9" spans="2:19" ht="16.95" customHeight="1">
      <c r="B9" s="8" t="s">
        <v>215</v>
      </c>
      <c r="C9" s="9" t="s">
        <v>216</v>
      </c>
      <c r="D9" s="9" t="s">
        <v>108</v>
      </c>
      <c r="E9" s="9" t="s">
        <v>734</v>
      </c>
      <c r="F9" s="9" t="s">
        <v>278</v>
      </c>
      <c r="G9" s="9" t="s">
        <v>108</v>
      </c>
      <c r="H9" s="10" t="s">
        <v>753</v>
      </c>
      <c r="I9" s="14" t="s">
        <v>541</v>
      </c>
      <c r="J9" s="14" t="s">
        <v>121</v>
      </c>
      <c r="M9" s="214" t="s">
        <v>606</v>
      </c>
      <c r="N9" s="126" t="s">
        <v>754</v>
      </c>
      <c r="O9" s="212" t="s">
        <v>752</v>
      </c>
      <c r="P9" s="127" t="s">
        <v>294</v>
      </c>
      <c r="R9" t="s">
        <v>315</v>
      </c>
      <c r="S9" s="4" t="s">
        <v>321</v>
      </c>
    </row>
    <row r="10" spans="2:19" ht="16.95" customHeight="1">
      <c r="B10" s="8" t="s">
        <v>209</v>
      </c>
      <c r="C10" s="9" t="s">
        <v>210</v>
      </c>
      <c r="D10" s="9" t="s">
        <v>108</v>
      </c>
      <c r="E10" s="9" t="s">
        <v>734</v>
      </c>
      <c r="F10" s="9" t="s">
        <v>108</v>
      </c>
      <c r="G10" s="4" t="s">
        <v>364</v>
      </c>
      <c r="H10" s="24" t="s">
        <v>755</v>
      </c>
      <c r="I10" s="13" t="s">
        <v>600</v>
      </c>
      <c r="J10" s="14" t="s">
        <v>432</v>
      </c>
      <c r="M10" s="211" t="s">
        <v>242</v>
      </c>
      <c r="N10" s="126" t="s">
        <v>756</v>
      </c>
      <c r="O10" s="212" t="s">
        <v>757</v>
      </c>
      <c r="P10" s="127" t="s">
        <v>293</v>
      </c>
      <c r="R10" t="s">
        <v>316</v>
      </c>
      <c r="S10" s="4" t="s">
        <v>322</v>
      </c>
    </row>
    <row r="11" spans="2:19" ht="16.95" customHeight="1">
      <c r="B11" s="15" t="s">
        <v>211</v>
      </c>
      <c r="C11" s="9" t="s">
        <v>212</v>
      </c>
      <c r="D11" s="9" t="s">
        <v>108</v>
      </c>
      <c r="E11" s="9" t="s">
        <v>734</v>
      </c>
      <c r="F11" s="9" t="s">
        <v>108</v>
      </c>
      <c r="G11" s="4" t="s">
        <v>758</v>
      </c>
      <c r="H11" s="24" t="s">
        <v>759</v>
      </c>
      <c r="I11" t="s">
        <v>552</v>
      </c>
      <c r="J11" s="14" t="s">
        <v>553</v>
      </c>
      <c r="M11" s="215" t="s">
        <v>244</v>
      </c>
      <c r="N11" s="126" t="s">
        <v>259</v>
      </c>
      <c r="O11" s="212" t="s">
        <v>740</v>
      </c>
      <c r="P11" s="127" t="s">
        <v>293</v>
      </c>
      <c r="R11" t="s">
        <v>317</v>
      </c>
      <c r="S11" s="4" t="s">
        <v>324</v>
      </c>
    </row>
    <row r="12" spans="2:19" ht="16.95" customHeight="1">
      <c r="B12" s="15" t="s">
        <v>213</v>
      </c>
      <c r="C12" s="9" t="s">
        <v>214</v>
      </c>
      <c r="D12" s="9" t="s">
        <v>108</v>
      </c>
      <c r="E12" s="9" t="s">
        <v>734</v>
      </c>
      <c r="F12" s="9" t="s">
        <v>108</v>
      </c>
      <c r="G12" s="4" t="s">
        <v>760</v>
      </c>
      <c r="H12" s="13" t="s">
        <v>282</v>
      </c>
      <c r="I12" t="s">
        <v>265</v>
      </c>
      <c r="M12" s="214" t="s">
        <v>761</v>
      </c>
      <c r="N12" s="126" t="s">
        <v>762</v>
      </c>
      <c r="O12" s="212" t="s">
        <v>752</v>
      </c>
      <c r="P12" s="127" t="s">
        <v>293</v>
      </c>
      <c r="R12" t="s">
        <v>332</v>
      </c>
      <c r="S12" s="4" t="s">
        <v>325</v>
      </c>
    </row>
    <row r="13" spans="2:19" ht="16.95" customHeight="1">
      <c r="B13" s="15" t="s">
        <v>289</v>
      </c>
      <c r="C13" s="9" t="s">
        <v>289</v>
      </c>
      <c r="D13" s="9" t="s">
        <v>108</v>
      </c>
      <c r="E13" s="9" t="s">
        <v>734</v>
      </c>
      <c r="F13" s="9" t="s">
        <v>108</v>
      </c>
      <c r="G13" s="4" t="s">
        <v>763</v>
      </c>
      <c r="H13" s="13" t="s">
        <v>282</v>
      </c>
      <c r="I13" t="s">
        <v>267</v>
      </c>
      <c r="J13" s="10" t="s">
        <v>98</v>
      </c>
      <c r="M13" s="214" t="s">
        <v>611</v>
      </c>
      <c r="N13" s="126" t="s">
        <v>764</v>
      </c>
      <c r="O13" s="212" t="s">
        <v>752</v>
      </c>
      <c r="P13" s="127" t="s">
        <v>293</v>
      </c>
      <c r="R13" t="s">
        <v>333</v>
      </c>
      <c r="S13" s="4" t="s">
        <v>566</v>
      </c>
    </row>
    <row r="14" spans="2:19" ht="16.95" customHeight="1">
      <c r="B14" s="8" t="s">
        <v>176</v>
      </c>
      <c r="C14" s="9" t="s">
        <v>177</v>
      </c>
      <c r="D14" s="9" t="s">
        <v>178</v>
      </c>
      <c r="E14" s="9" t="s">
        <v>285</v>
      </c>
      <c r="F14" s="9" t="s">
        <v>178</v>
      </c>
      <c r="G14" s="4" t="s">
        <v>366</v>
      </c>
      <c r="H14" s="13" t="s">
        <v>282</v>
      </c>
      <c r="I14" t="s">
        <v>765</v>
      </c>
      <c r="J14" s="10" t="s">
        <v>573</v>
      </c>
      <c r="K14" t="s">
        <v>766</v>
      </c>
      <c r="M14" s="214" t="s">
        <v>632</v>
      </c>
      <c r="N14" s="126" t="s">
        <v>767</v>
      </c>
      <c r="O14" s="212" t="s">
        <v>752</v>
      </c>
      <c r="P14" s="127" t="s">
        <v>293</v>
      </c>
      <c r="R14" t="s">
        <v>318</v>
      </c>
      <c r="S14" s="4" t="s">
        <v>567</v>
      </c>
    </row>
    <row r="15" spans="2:19" ht="16.95" customHeight="1">
      <c r="B15" s="8" t="s">
        <v>179</v>
      </c>
      <c r="C15" s="9" t="s">
        <v>180</v>
      </c>
      <c r="D15" s="9" t="s">
        <v>178</v>
      </c>
      <c r="E15" s="9" t="s">
        <v>285</v>
      </c>
      <c r="F15" s="9" t="s">
        <v>178</v>
      </c>
      <c r="G15" s="4" t="s">
        <v>365</v>
      </c>
      <c r="H15" s="13" t="s">
        <v>370</v>
      </c>
      <c r="I15" s="11" t="s">
        <v>654</v>
      </c>
      <c r="J15" s="10" t="s">
        <v>655</v>
      </c>
      <c r="K15" t="s">
        <v>768</v>
      </c>
      <c r="M15" s="215" t="s">
        <v>769</v>
      </c>
      <c r="N15" s="126" t="s">
        <v>637</v>
      </c>
      <c r="O15" s="212" t="s">
        <v>752</v>
      </c>
      <c r="P15" s="127" t="s">
        <v>293</v>
      </c>
      <c r="R15" t="s">
        <v>319</v>
      </c>
      <c r="S15" s="4" t="s">
        <v>323</v>
      </c>
    </row>
    <row r="16" spans="2:19" ht="16.95" customHeight="1">
      <c r="B16" s="8" t="s">
        <v>172</v>
      </c>
      <c r="C16" s="9" t="s">
        <v>173</v>
      </c>
      <c r="D16" s="9" t="s">
        <v>171</v>
      </c>
      <c r="E16" s="9" t="s">
        <v>281</v>
      </c>
      <c r="F16" s="9" t="s">
        <v>178</v>
      </c>
      <c r="G16" s="4" t="s">
        <v>362</v>
      </c>
      <c r="H16" s="25" t="s">
        <v>550</v>
      </c>
      <c r="I16" s="11" t="s">
        <v>653</v>
      </c>
      <c r="J16" s="10" t="s">
        <v>572</v>
      </c>
      <c r="K16" t="s">
        <v>770</v>
      </c>
      <c r="M16" s="214" t="s">
        <v>246</v>
      </c>
      <c r="N16" s="126" t="s">
        <v>771</v>
      </c>
      <c r="O16" s="212" t="s">
        <v>772</v>
      </c>
      <c r="P16" s="127" t="s">
        <v>773</v>
      </c>
      <c r="R16" t="s">
        <v>320</v>
      </c>
    </row>
    <row r="17" spans="2:18" ht="16.95" customHeight="1">
      <c r="B17" s="8" t="s">
        <v>222</v>
      </c>
      <c r="C17" s="9" t="s">
        <v>223</v>
      </c>
      <c r="D17" s="9" t="s">
        <v>219</v>
      </c>
      <c r="E17" s="9" t="s">
        <v>285</v>
      </c>
      <c r="F17" s="9" t="s">
        <v>178</v>
      </c>
      <c r="G17" s="4" t="s">
        <v>368</v>
      </c>
      <c r="H17" s="25" t="s">
        <v>372</v>
      </c>
      <c r="M17" s="213" t="s">
        <v>247</v>
      </c>
      <c r="N17" s="126" t="s">
        <v>774</v>
      </c>
      <c r="O17" s="212" t="s">
        <v>775</v>
      </c>
      <c r="P17" s="127" t="s">
        <v>773</v>
      </c>
      <c r="R17" t="s">
        <v>776</v>
      </c>
    </row>
    <row r="18" spans="2:18" ht="16.95" customHeight="1">
      <c r="B18" s="8" t="s">
        <v>224</v>
      </c>
      <c r="C18" s="9" t="s">
        <v>225</v>
      </c>
      <c r="D18" s="9" t="s">
        <v>219</v>
      </c>
      <c r="E18" s="9" t="s">
        <v>285</v>
      </c>
      <c r="F18" s="9" t="s">
        <v>178</v>
      </c>
      <c r="G18" s="4" t="s">
        <v>367</v>
      </c>
      <c r="H18" s="25" t="s">
        <v>371</v>
      </c>
      <c r="M18" s="214" t="s">
        <v>777</v>
      </c>
      <c r="N18" s="216" t="s">
        <v>778</v>
      </c>
      <c r="O18" s="212" t="s">
        <v>752</v>
      </c>
      <c r="P18" s="127" t="s">
        <v>773</v>
      </c>
      <c r="R18" t="s">
        <v>779</v>
      </c>
    </row>
    <row r="19" spans="2:18" ht="16.95" customHeight="1">
      <c r="B19" s="8" t="s">
        <v>181</v>
      </c>
      <c r="C19" s="9" t="s">
        <v>182</v>
      </c>
      <c r="D19" s="9" t="s">
        <v>183</v>
      </c>
      <c r="E19" s="9" t="s">
        <v>281</v>
      </c>
      <c r="F19" s="9" t="s">
        <v>219</v>
      </c>
      <c r="G19" s="4"/>
      <c r="I19" s="20"/>
      <c r="K19" s="11" t="s">
        <v>268</v>
      </c>
      <c r="L19" s="10" t="s">
        <v>573</v>
      </c>
      <c r="M19" s="214" t="s">
        <v>248</v>
      </c>
      <c r="N19" s="126" t="s">
        <v>780</v>
      </c>
      <c r="O19" s="212" t="s">
        <v>781</v>
      </c>
      <c r="P19" s="127" t="s">
        <v>773</v>
      </c>
      <c r="R19" t="s">
        <v>543</v>
      </c>
    </row>
    <row r="20" spans="2:18" ht="16.95" customHeight="1">
      <c r="B20" s="8" t="s">
        <v>190</v>
      </c>
      <c r="C20" s="9" t="s">
        <v>191</v>
      </c>
      <c r="D20" s="9" t="s">
        <v>183</v>
      </c>
      <c r="E20" s="9" t="s">
        <v>281</v>
      </c>
      <c r="F20" s="9" t="s">
        <v>219</v>
      </c>
      <c r="G20" s="4"/>
      <c r="I20" s="20"/>
      <c r="K20" s="11" t="s">
        <v>654</v>
      </c>
      <c r="L20" s="10" t="s">
        <v>655</v>
      </c>
      <c r="M20" s="214" t="s">
        <v>253</v>
      </c>
      <c r="N20" s="126" t="s">
        <v>288</v>
      </c>
      <c r="O20" s="212" t="s">
        <v>782</v>
      </c>
      <c r="P20" s="127" t="s">
        <v>286</v>
      </c>
      <c r="R20" t="s">
        <v>577</v>
      </c>
    </row>
    <row r="21" spans="2:18" ht="16.95" customHeight="1">
      <c r="B21" s="8" t="s">
        <v>217</v>
      </c>
      <c r="C21" s="9" t="s">
        <v>218</v>
      </c>
      <c r="D21" s="9" t="s">
        <v>219</v>
      </c>
      <c r="E21" s="9" t="s">
        <v>285</v>
      </c>
      <c r="F21" s="9" t="s">
        <v>219</v>
      </c>
      <c r="G21" s="4"/>
      <c r="I21" s="20"/>
      <c r="K21" s="11" t="s">
        <v>597</v>
      </c>
      <c r="L21" s="10" t="s">
        <v>572</v>
      </c>
      <c r="M21" s="214" t="s">
        <v>252</v>
      </c>
      <c r="N21" s="126" t="s">
        <v>287</v>
      </c>
      <c r="O21" s="212" t="s">
        <v>782</v>
      </c>
      <c r="P21" s="127" t="s">
        <v>286</v>
      </c>
      <c r="R21" t="s">
        <v>615</v>
      </c>
    </row>
    <row r="22" spans="2:18" ht="16.95" customHeight="1">
      <c r="B22" s="8" t="s">
        <v>220</v>
      </c>
      <c r="C22" s="9" t="s">
        <v>221</v>
      </c>
      <c r="D22" s="9" t="s">
        <v>219</v>
      </c>
      <c r="E22" s="9" t="s">
        <v>285</v>
      </c>
      <c r="F22" s="9" t="s">
        <v>219</v>
      </c>
      <c r="G22" s="4"/>
      <c r="I22" s="21"/>
      <c r="M22" s="214" t="s">
        <v>783</v>
      </c>
      <c r="N22" s="126" t="s">
        <v>784</v>
      </c>
      <c r="O22" s="212" t="s">
        <v>785</v>
      </c>
      <c r="P22" s="127" t="s">
        <v>286</v>
      </c>
      <c r="R22" t="s">
        <v>616</v>
      </c>
    </row>
    <row r="23" spans="2:18" ht="16.95" customHeight="1">
      <c r="B23" s="8" t="s">
        <v>169</v>
      </c>
      <c r="C23" s="9" t="s">
        <v>170</v>
      </c>
      <c r="D23" s="9" t="s">
        <v>171</v>
      </c>
      <c r="E23" s="9" t="s">
        <v>281</v>
      </c>
      <c r="F23" s="9" t="s">
        <v>281</v>
      </c>
      <c r="G23" s="4"/>
      <c r="I23" s="21"/>
      <c r="M23" s="211" t="s">
        <v>786</v>
      </c>
      <c r="N23" s="216" t="s">
        <v>264</v>
      </c>
      <c r="O23" s="212" t="s">
        <v>752</v>
      </c>
      <c r="P23" s="127" t="s">
        <v>286</v>
      </c>
      <c r="R23" t="s">
        <v>617</v>
      </c>
    </row>
    <row r="24" spans="2:18" ht="16.95" customHeight="1">
      <c r="B24" s="8" t="s">
        <v>174</v>
      </c>
      <c r="C24" s="9" t="s">
        <v>175</v>
      </c>
      <c r="D24" s="9" t="s">
        <v>171</v>
      </c>
      <c r="E24" s="9" t="s">
        <v>281</v>
      </c>
      <c r="F24" s="9" t="s">
        <v>281</v>
      </c>
      <c r="G24" s="4"/>
      <c r="H24" s="22" t="s">
        <v>340</v>
      </c>
      <c r="I24" s="20" t="s">
        <v>301</v>
      </c>
      <c r="M24" s="214" t="s">
        <v>604</v>
      </c>
      <c r="N24" s="126" t="s">
        <v>787</v>
      </c>
      <c r="O24" s="212" t="s">
        <v>788</v>
      </c>
      <c r="P24" s="127" t="s">
        <v>286</v>
      </c>
      <c r="R24" t="s">
        <v>618</v>
      </c>
    </row>
    <row r="25" spans="2:18" ht="16.95" customHeight="1">
      <c r="B25" s="8" t="s">
        <v>184</v>
      </c>
      <c r="C25" s="9" t="s">
        <v>185</v>
      </c>
      <c r="D25" s="9" t="s">
        <v>183</v>
      </c>
      <c r="E25" s="9" t="s">
        <v>281</v>
      </c>
      <c r="F25" s="9" t="s">
        <v>281</v>
      </c>
      <c r="G25" s="4"/>
      <c r="H25" s="22" t="s">
        <v>559</v>
      </c>
      <c r="I25" s="21" t="s">
        <v>298</v>
      </c>
      <c r="J25">
        <v>399</v>
      </c>
      <c r="M25" s="214" t="s">
        <v>789</v>
      </c>
      <c r="N25" s="126" t="s">
        <v>358</v>
      </c>
      <c r="O25" s="212" t="s">
        <v>790</v>
      </c>
      <c r="P25" s="127" t="s">
        <v>791</v>
      </c>
      <c r="R25" t="s">
        <v>619</v>
      </c>
    </row>
    <row r="26" spans="2:18" ht="15.6">
      <c r="B26" s="8" t="s">
        <v>186</v>
      </c>
      <c r="C26" s="9" t="s">
        <v>187</v>
      </c>
      <c r="D26" s="9" t="s">
        <v>183</v>
      </c>
      <c r="E26" s="9" t="s">
        <v>281</v>
      </c>
      <c r="F26" s="9" t="s">
        <v>281</v>
      </c>
      <c r="G26" s="4"/>
      <c r="H26" s="22" t="s">
        <v>420</v>
      </c>
      <c r="I26" s="21" t="s">
        <v>298</v>
      </c>
      <c r="J26">
        <v>399</v>
      </c>
      <c r="R26" t="s">
        <v>578</v>
      </c>
    </row>
    <row r="27" spans="2:18" ht="15.6">
      <c r="B27" s="8" t="s">
        <v>188</v>
      </c>
      <c r="C27" s="9" t="s">
        <v>189</v>
      </c>
      <c r="D27" s="9" t="s">
        <v>183</v>
      </c>
      <c r="E27" s="9" t="s">
        <v>281</v>
      </c>
      <c r="F27" s="9" t="s">
        <v>281</v>
      </c>
      <c r="G27" s="4"/>
      <c r="H27" s="22" t="s">
        <v>342</v>
      </c>
      <c r="I27" s="21" t="s">
        <v>299</v>
      </c>
      <c r="R27" t="s">
        <v>620</v>
      </c>
    </row>
    <row r="28" spans="2:18" ht="15.6">
      <c r="B28" s="8" t="s">
        <v>199</v>
      </c>
      <c r="C28" s="9" t="s">
        <v>200</v>
      </c>
      <c r="D28" s="9" t="s">
        <v>201</v>
      </c>
      <c r="E28" s="9" t="s">
        <v>283</v>
      </c>
      <c r="F28" s="9" t="s">
        <v>283</v>
      </c>
      <c r="G28" s="4"/>
      <c r="H28" s="22" t="s">
        <v>343</v>
      </c>
      <c r="I28" s="20" t="s">
        <v>301</v>
      </c>
      <c r="R28" t="s">
        <v>621</v>
      </c>
    </row>
    <row r="29" spans="2:18" ht="24.6">
      <c r="B29" s="8" t="s">
        <v>202</v>
      </c>
      <c r="C29" s="9" t="s">
        <v>203</v>
      </c>
      <c r="D29" s="9" t="s">
        <v>201</v>
      </c>
      <c r="E29" s="9" t="s">
        <v>283</v>
      </c>
      <c r="F29" s="9" t="s">
        <v>283</v>
      </c>
      <c r="G29" s="4"/>
      <c r="H29" s="22" t="s">
        <v>792</v>
      </c>
      <c r="I29" s="21" t="s">
        <v>298</v>
      </c>
      <c r="J29">
        <v>399</v>
      </c>
      <c r="M29" s="10" t="s">
        <v>735</v>
      </c>
      <c r="N29" s="10" t="s">
        <v>379</v>
      </c>
      <c r="O29" s="211" t="s">
        <v>241</v>
      </c>
      <c r="P29" s="214" t="s">
        <v>842</v>
      </c>
      <c r="R29" t="s">
        <v>622</v>
      </c>
    </row>
    <row r="30" spans="2:18" ht="24.6">
      <c r="B30" s="15" t="s">
        <v>204</v>
      </c>
      <c r="C30" s="9" t="s">
        <v>205</v>
      </c>
      <c r="D30" s="9" t="s">
        <v>206</v>
      </c>
      <c r="E30" s="9" t="s">
        <v>283</v>
      </c>
      <c r="F30" s="9" t="s">
        <v>283</v>
      </c>
      <c r="G30" s="4"/>
      <c r="H30" s="22" t="s">
        <v>793</v>
      </c>
      <c r="I30" s="20" t="s">
        <v>301</v>
      </c>
      <c r="M30" s="10" t="s">
        <v>738</v>
      </c>
      <c r="N30" s="10" t="s">
        <v>380</v>
      </c>
      <c r="O30" s="214" t="s">
        <v>242</v>
      </c>
      <c r="P30" s="214" t="s">
        <v>757</v>
      </c>
      <c r="R30" t="s">
        <v>623</v>
      </c>
    </row>
    <row r="31" spans="2:18" ht="25.2" thickBot="1">
      <c r="B31" s="15" t="s">
        <v>207</v>
      </c>
      <c r="C31" s="9" t="s">
        <v>208</v>
      </c>
      <c r="D31" s="9" t="s">
        <v>206</v>
      </c>
      <c r="E31" s="9" t="s">
        <v>283</v>
      </c>
      <c r="F31" s="9" t="s">
        <v>283</v>
      </c>
      <c r="G31" s="4"/>
      <c r="H31" s="22" t="s">
        <v>794</v>
      </c>
      <c r="I31" s="21" t="s">
        <v>298</v>
      </c>
      <c r="M31" s="10" t="s">
        <v>741</v>
      </c>
      <c r="N31" s="10" t="s">
        <v>381</v>
      </c>
      <c r="O31" s="214" t="s">
        <v>243</v>
      </c>
      <c r="P31" s="214" t="s">
        <v>843</v>
      </c>
      <c r="R31" t="s">
        <v>624</v>
      </c>
    </row>
    <row r="32" spans="2:18" ht="25.2" thickBot="1">
      <c r="B32" s="217" t="s">
        <v>226</v>
      </c>
      <c r="C32" s="218" t="s">
        <v>227</v>
      </c>
      <c r="D32" s="218" t="s">
        <v>760</v>
      </c>
      <c r="E32" s="218" t="s">
        <v>760</v>
      </c>
      <c r="F32" s="218" t="s">
        <v>760</v>
      </c>
      <c r="G32" s="4"/>
      <c r="H32" s="22" t="s">
        <v>795</v>
      </c>
      <c r="I32" s="20" t="s">
        <v>301</v>
      </c>
      <c r="M32" s="10" t="s">
        <v>745</v>
      </c>
      <c r="N32" s="10" t="s">
        <v>796</v>
      </c>
      <c r="O32" s="219" t="s">
        <v>797</v>
      </c>
      <c r="P32" s="219" t="s">
        <v>713</v>
      </c>
      <c r="R32" t="s">
        <v>625</v>
      </c>
    </row>
    <row r="33" spans="2:21" ht="25.2" thickBot="1">
      <c r="B33" s="217" t="s">
        <v>229</v>
      </c>
      <c r="C33" s="220" t="s">
        <v>230</v>
      </c>
      <c r="D33" s="220" t="s">
        <v>365</v>
      </c>
      <c r="E33" s="220" t="s">
        <v>365</v>
      </c>
      <c r="F33" s="220" t="s">
        <v>365</v>
      </c>
      <c r="G33" s="4"/>
      <c r="H33" s="23" t="s">
        <v>345</v>
      </c>
      <c r="I33" s="20" t="s">
        <v>301</v>
      </c>
      <c r="M33" s="10" t="s">
        <v>749</v>
      </c>
      <c r="N33" s="10" t="s">
        <v>798</v>
      </c>
      <c r="O33" s="219" t="s">
        <v>712</v>
      </c>
      <c r="P33" s="219" t="s">
        <v>713</v>
      </c>
    </row>
    <row r="34" spans="2:21" ht="25.2" thickBot="1">
      <c r="B34" s="221" t="s">
        <v>231</v>
      </c>
      <c r="C34" s="220" t="s">
        <v>232</v>
      </c>
      <c r="D34" s="220" t="s">
        <v>365</v>
      </c>
      <c r="E34" s="220" t="s">
        <v>365</v>
      </c>
      <c r="F34" s="220" t="s">
        <v>365</v>
      </c>
      <c r="G34" s="4"/>
      <c r="H34" s="23" t="s">
        <v>489</v>
      </c>
      <c r="I34" s="20" t="s">
        <v>301</v>
      </c>
      <c r="M34" s="10" t="s">
        <v>753</v>
      </c>
      <c r="N34" s="12" t="s">
        <v>382</v>
      </c>
      <c r="O34" s="219" t="s">
        <v>799</v>
      </c>
      <c r="P34" s="219" t="s">
        <v>713</v>
      </c>
    </row>
    <row r="35" spans="2:21" ht="16.2" thickBot="1">
      <c r="B35" s="222" t="s">
        <v>233</v>
      </c>
      <c r="C35" s="220" t="s">
        <v>234</v>
      </c>
      <c r="D35" s="220" t="s">
        <v>365</v>
      </c>
      <c r="E35" s="220" t="s">
        <v>365</v>
      </c>
      <c r="F35" s="220" t="s">
        <v>365</v>
      </c>
      <c r="G35" s="4"/>
      <c r="H35" s="23" t="s">
        <v>488</v>
      </c>
      <c r="I35" s="20" t="s">
        <v>301</v>
      </c>
      <c r="M35" s="10" t="s">
        <v>755</v>
      </c>
      <c r="N35" s="12" t="s">
        <v>383</v>
      </c>
      <c r="U35" s="124"/>
    </row>
    <row r="36" spans="2:21" ht="16.2" thickBot="1">
      <c r="B36" s="222" t="s">
        <v>235</v>
      </c>
      <c r="C36" s="220" t="s">
        <v>236</v>
      </c>
      <c r="D36" s="220" t="s">
        <v>365</v>
      </c>
      <c r="E36" s="220" t="s">
        <v>365</v>
      </c>
      <c r="F36" s="220" t="s">
        <v>365</v>
      </c>
      <c r="G36" s="4"/>
      <c r="H36" s="23" t="s">
        <v>409</v>
      </c>
      <c r="I36" s="21" t="s">
        <v>299</v>
      </c>
      <c r="M36" s="10" t="s">
        <v>759</v>
      </c>
      <c r="N36" s="12" t="s">
        <v>384</v>
      </c>
      <c r="U36" s="128"/>
    </row>
    <row r="37" spans="2:21" ht="16.2" thickBot="1">
      <c r="B37" s="222" t="s">
        <v>359</v>
      </c>
      <c r="C37" s="220" t="s">
        <v>376</v>
      </c>
      <c r="D37" s="220" t="s">
        <v>758</v>
      </c>
      <c r="E37" s="220" t="s">
        <v>758</v>
      </c>
      <c r="F37" s="220" t="s">
        <v>758</v>
      </c>
      <c r="G37" s="4"/>
      <c r="H37" s="23" t="s">
        <v>410</v>
      </c>
      <c r="I37" s="21" t="s">
        <v>299</v>
      </c>
      <c r="M37" s="10" t="s">
        <v>369</v>
      </c>
      <c r="N37" s="12" t="s">
        <v>385</v>
      </c>
    </row>
    <row r="38" spans="2:21" ht="16.2" thickBot="1">
      <c r="B38" s="222" t="s">
        <v>373</v>
      </c>
      <c r="C38" s="220" t="s">
        <v>800</v>
      </c>
      <c r="D38" s="220" t="s">
        <v>758</v>
      </c>
      <c r="E38" s="220" t="s">
        <v>758</v>
      </c>
      <c r="F38" s="220" t="s">
        <v>758</v>
      </c>
      <c r="G38" s="4"/>
      <c r="H38" s="23" t="s">
        <v>346</v>
      </c>
      <c r="I38" s="20" t="s">
        <v>301</v>
      </c>
      <c r="M38" s="13" t="s">
        <v>282</v>
      </c>
      <c r="N38" s="10" t="s">
        <v>418</v>
      </c>
    </row>
    <row r="39" spans="2:21" ht="16.2" thickBot="1">
      <c r="B39" s="222" t="s">
        <v>360</v>
      </c>
      <c r="C39" s="220" t="s">
        <v>801</v>
      </c>
      <c r="D39" s="220" t="s">
        <v>760</v>
      </c>
      <c r="E39" s="220" t="s">
        <v>760</v>
      </c>
      <c r="F39" s="220" t="s">
        <v>760</v>
      </c>
      <c r="G39" s="4"/>
      <c r="H39" s="23" t="s">
        <v>347</v>
      </c>
      <c r="I39" s="20" t="s">
        <v>301</v>
      </c>
      <c r="M39" s="12" t="s">
        <v>370</v>
      </c>
      <c r="N39" s="12" t="s">
        <v>387</v>
      </c>
      <c r="U39" s="129"/>
    </row>
    <row r="40" spans="2:21" ht="16.2" thickBot="1">
      <c r="B40" s="222" t="s">
        <v>361</v>
      </c>
      <c r="C40" s="220" t="s">
        <v>374</v>
      </c>
      <c r="D40" s="220" t="s">
        <v>763</v>
      </c>
      <c r="E40" s="220" t="s">
        <v>763</v>
      </c>
      <c r="F40" s="220" t="s">
        <v>763</v>
      </c>
      <c r="G40" s="4"/>
      <c r="H40" s="23" t="s">
        <v>348</v>
      </c>
      <c r="I40" s="20" t="s">
        <v>301</v>
      </c>
      <c r="M40" s="25" t="s">
        <v>550</v>
      </c>
      <c r="N40" s="12" t="s">
        <v>551</v>
      </c>
      <c r="U40" s="129"/>
    </row>
    <row r="41" spans="2:21" ht="16.2" thickBot="1">
      <c r="B41" s="223" t="s">
        <v>802</v>
      </c>
      <c r="C41" s="224" t="s">
        <v>803</v>
      </c>
      <c r="D41" s="220" t="s">
        <v>760</v>
      </c>
      <c r="E41" s="220" t="s">
        <v>760</v>
      </c>
      <c r="F41" s="220" t="s">
        <v>760</v>
      </c>
      <c r="G41" s="4"/>
      <c r="H41" s="23" t="s">
        <v>349</v>
      </c>
      <c r="I41" s="20" t="s">
        <v>301</v>
      </c>
      <c r="M41" s="12" t="s">
        <v>372</v>
      </c>
      <c r="N41" s="10"/>
    </row>
    <row r="42" spans="2:21" ht="16.2" thickBot="1">
      <c r="B42" s="225" t="s">
        <v>804</v>
      </c>
      <c r="C42" s="220" t="s">
        <v>805</v>
      </c>
      <c r="D42" s="220" t="s">
        <v>763</v>
      </c>
      <c r="E42" s="220" t="s">
        <v>763</v>
      </c>
      <c r="F42" s="220" t="s">
        <v>763</v>
      </c>
      <c r="G42" s="4"/>
      <c r="H42" s="23" t="s">
        <v>350</v>
      </c>
      <c r="I42" s="21" t="s">
        <v>298</v>
      </c>
      <c r="J42">
        <v>399</v>
      </c>
      <c r="M42" s="12" t="s">
        <v>371</v>
      </c>
      <c r="N42" s="10"/>
      <c r="U42" s="129"/>
    </row>
    <row r="43" spans="2:21" ht="15.6">
      <c r="B43" s="222" t="s">
        <v>806</v>
      </c>
      <c r="C43" s="226"/>
      <c r="D43" s="226"/>
      <c r="E43" s="226"/>
      <c r="G43" s="4"/>
      <c r="H43" s="23" t="s">
        <v>582</v>
      </c>
      <c r="I43" s="21" t="s">
        <v>298</v>
      </c>
      <c r="J43">
        <v>399</v>
      </c>
      <c r="M43" s="10"/>
      <c r="N43" s="10"/>
      <c r="U43" s="129"/>
    </row>
    <row r="44" spans="2:21" ht="15.6">
      <c r="G44" s="4"/>
      <c r="H44" s="23" t="s">
        <v>522</v>
      </c>
      <c r="I44" s="20" t="s">
        <v>301</v>
      </c>
      <c r="U44" s="129"/>
    </row>
    <row r="45" spans="2:21" ht="15.6">
      <c r="G45" s="4"/>
      <c r="H45" s="23" t="s">
        <v>807</v>
      </c>
      <c r="I45" s="20" t="s">
        <v>301</v>
      </c>
      <c r="U45" s="129"/>
    </row>
    <row r="46" spans="2:21" ht="15.6">
      <c r="G46" s="4"/>
      <c r="H46" s="227" t="s">
        <v>808</v>
      </c>
      <c r="I46" s="20" t="s">
        <v>301</v>
      </c>
      <c r="J46" s="139"/>
    </row>
    <row r="47" spans="2:21" ht="15.6">
      <c r="G47" s="4"/>
      <c r="H47" s="23" t="s">
        <v>846</v>
      </c>
      <c r="I47" s="21" t="s">
        <v>299</v>
      </c>
      <c r="U47" s="206"/>
    </row>
    <row r="48" spans="2:21">
      <c r="H48" s="23" t="s">
        <v>847</v>
      </c>
      <c r="I48" t="s">
        <v>558</v>
      </c>
      <c r="U48" s="206"/>
    </row>
    <row r="49" spans="8:21" ht="15.6">
      <c r="H49" s="227" t="s">
        <v>809</v>
      </c>
      <c r="I49" s="21" t="s">
        <v>299</v>
      </c>
      <c r="U49" s="206"/>
    </row>
    <row r="50" spans="8:21" ht="15.6">
      <c r="H50" s="23" t="s">
        <v>810</v>
      </c>
      <c r="I50" s="20" t="s">
        <v>301</v>
      </c>
      <c r="U50" s="206"/>
    </row>
    <row r="51" spans="8:21" ht="15.6">
      <c r="H51" s="23" t="s">
        <v>352</v>
      </c>
      <c r="I51" s="20" t="s">
        <v>301</v>
      </c>
      <c r="U51" s="128"/>
    </row>
    <row r="52" spans="8:21" ht="15.6">
      <c r="H52" s="23" t="s">
        <v>581</v>
      </c>
      <c r="I52" s="20" t="s">
        <v>301</v>
      </c>
      <c r="U52" s="128"/>
    </row>
    <row r="53" spans="8:21" ht="15.6">
      <c r="H53" s="23" t="s">
        <v>353</v>
      </c>
      <c r="I53" s="20" t="s">
        <v>301</v>
      </c>
      <c r="U53" s="128"/>
    </row>
    <row r="54" spans="8:21" ht="15.6">
      <c r="H54" s="23" t="s">
        <v>354</v>
      </c>
      <c r="I54" s="20" t="s">
        <v>301</v>
      </c>
      <c r="U54" s="206"/>
    </row>
    <row r="55" spans="8:21" ht="15.6">
      <c r="H55" s="23" t="s">
        <v>811</v>
      </c>
      <c r="I55" s="20" t="s">
        <v>301</v>
      </c>
      <c r="U55" s="128"/>
    </row>
    <row r="56" spans="8:21" ht="15.6">
      <c r="H56" s="23" t="s">
        <v>812</v>
      </c>
      <c r="I56" s="20" t="s">
        <v>301</v>
      </c>
      <c r="U56" s="128"/>
    </row>
    <row r="57" spans="8:21" ht="15.6">
      <c r="H57" s="23" t="s">
        <v>848</v>
      </c>
      <c r="I57" s="20" t="s">
        <v>301</v>
      </c>
      <c r="U57" s="206"/>
    </row>
    <row r="58" spans="8:21" ht="15.6">
      <c r="H58" t="s">
        <v>813</v>
      </c>
      <c r="I58" s="20" t="s">
        <v>301</v>
      </c>
      <c r="U58" s="128"/>
    </row>
    <row r="59" spans="8:21" ht="15.6">
      <c r="H59" t="s">
        <v>814</v>
      </c>
      <c r="I59" s="20" t="s">
        <v>301</v>
      </c>
    </row>
    <row r="60" spans="8:21" ht="15.6">
      <c r="H60" t="s">
        <v>815</v>
      </c>
      <c r="I60" s="20" t="s">
        <v>301</v>
      </c>
      <c r="J60">
        <v>399</v>
      </c>
    </row>
    <row r="61" spans="8:21" ht="15.6">
      <c r="H61" t="s">
        <v>816</v>
      </c>
      <c r="I61" s="20" t="s">
        <v>301</v>
      </c>
      <c r="J61">
        <v>399</v>
      </c>
    </row>
    <row r="62" spans="8:21" ht="15.6">
      <c r="H62" t="s">
        <v>817</v>
      </c>
      <c r="I62" s="20" t="s">
        <v>301</v>
      </c>
    </row>
    <row r="63" spans="8:21" ht="15.6">
      <c r="H63" t="s">
        <v>849</v>
      </c>
      <c r="I63" s="20" t="s">
        <v>301</v>
      </c>
    </row>
    <row r="64" spans="8:21" ht="15.6">
      <c r="H64" t="s">
        <v>850</v>
      </c>
      <c r="I64" s="20" t="s">
        <v>301</v>
      </c>
    </row>
    <row r="65" spans="8:9" ht="15.6">
      <c r="H65" t="s">
        <v>651</v>
      </c>
      <c r="I65" s="20" t="s">
        <v>301</v>
      </c>
    </row>
    <row r="66" spans="8:9">
      <c r="H66" t="s">
        <v>818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S100"/>
  <sheetViews>
    <sheetView tabSelected="1" view="pageBreakPreview" topLeftCell="A31" zoomScale="80" zoomScaleNormal="80" zoomScaleSheetLayoutView="80" workbookViewId="0">
      <selection activeCell="I26" sqref="I26"/>
    </sheetView>
  </sheetViews>
  <sheetFormatPr defaultRowHeight="14.4"/>
  <cols>
    <col min="1" max="1" width="6.44140625" bestFit="1" customWidth="1"/>
    <col min="2" max="2" width="34" customWidth="1"/>
    <col min="3" max="3" width="31.5546875" customWidth="1"/>
    <col min="4" max="4" width="17.5546875" customWidth="1"/>
    <col min="5" max="5" width="14.77734375" customWidth="1"/>
    <col min="6" max="6" width="13.21875" customWidth="1"/>
    <col min="7" max="7" width="14.44140625" customWidth="1"/>
    <col min="8" max="8" width="18.88671875" customWidth="1"/>
    <col min="9" max="9" width="15.21875" customWidth="1"/>
    <col min="10" max="10" width="16.33203125" customWidth="1"/>
    <col min="11" max="11" width="16.5546875" customWidth="1"/>
    <col min="12" max="12" width="10" customWidth="1"/>
    <col min="13" max="14" width="9.33203125" bestFit="1" customWidth="1"/>
  </cols>
  <sheetData>
    <row r="1" spans="1:19" ht="30">
      <c r="A1" s="172"/>
      <c r="B1" s="173"/>
      <c r="C1" s="342" t="s">
        <v>442</v>
      </c>
      <c r="D1" s="342"/>
      <c r="E1" s="342"/>
      <c r="F1" s="342"/>
      <c r="G1" s="342"/>
      <c r="H1" s="342"/>
      <c r="I1" s="343"/>
      <c r="J1" s="174" t="s">
        <v>91</v>
      </c>
      <c r="K1" s="333" t="s">
        <v>853</v>
      </c>
      <c r="L1" s="334"/>
    </row>
    <row r="2" spans="1:19" ht="27">
      <c r="A2" s="175"/>
      <c r="B2" s="176"/>
      <c r="C2" s="176"/>
      <c r="D2" s="176"/>
      <c r="E2" s="176"/>
      <c r="F2" s="176"/>
      <c r="G2" s="177"/>
      <c r="H2" s="178"/>
      <c r="I2" s="176"/>
      <c r="J2" s="179" t="s">
        <v>50</v>
      </c>
      <c r="K2" s="335">
        <v>45569</v>
      </c>
      <c r="L2" s="336"/>
    </row>
    <row r="3" spans="1:19" ht="27">
      <c r="A3" s="337" t="s">
        <v>291</v>
      </c>
      <c r="B3" s="338"/>
      <c r="C3" s="180" t="s">
        <v>856</v>
      </c>
      <c r="D3" s="181" t="s">
        <v>93</v>
      </c>
      <c r="E3" s="314" t="s">
        <v>858</v>
      </c>
      <c r="F3" s="315"/>
      <c r="G3" s="315"/>
      <c r="H3" s="315"/>
      <c r="I3" s="181" t="s">
        <v>305</v>
      </c>
      <c r="J3" s="310" t="s">
        <v>333</v>
      </c>
      <c r="K3" s="310"/>
      <c r="L3" s="311"/>
    </row>
    <row r="4" spans="1:19" ht="27">
      <c r="A4" s="337" t="s">
        <v>92</v>
      </c>
      <c r="B4" s="338"/>
      <c r="C4" s="312" t="s">
        <v>857</v>
      </c>
      <c r="D4" s="313"/>
      <c r="E4" s="313"/>
      <c r="F4" s="313"/>
      <c r="G4" s="313"/>
      <c r="H4" s="313"/>
      <c r="I4" s="181" t="s">
        <v>576</v>
      </c>
      <c r="J4" s="308" t="s">
        <v>577</v>
      </c>
      <c r="K4" s="308"/>
      <c r="L4" s="309"/>
    </row>
    <row r="5" spans="1:19" ht="27">
      <c r="A5" s="337" t="s">
        <v>336</v>
      </c>
      <c r="B5" s="338"/>
      <c r="C5" s="182" t="s">
        <v>340</v>
      </c>
      <c r="D5" s="181" t="s">
        <v>302</v>
      </c>
      <c r="E5" s="183">
        <v>1</v>
      </c>
      <c r="F5" s="184" t="s">
        <v>334</v>
      </c>
      <c r="G5" s="181" t="s">
        <v>100</v>
      </c>
      <c r="H5" s="183">
        <v>8</v>
      </c>
      <c r="I5" s="185" t="s">
        <v>303</v>
      </c>
      <c r="J5" s="181" t="s">
        <v>335</v>
      </c>
      <c r="K5" s="186">
        <v>125</v>
      </c>
      <c r="L5" s="187" t="s">
        <v>304</v>
      </c>
    </row>
    <row r="6" spans="1:19" ht="27">
      <c r="A6" s="337" t="s">
        <v>309</v>
      </c>
      <c r="B6" s="338"/>
      <c r="C6" s="344" t="s">
        <v>860</v>
      </c>
      <c r="D6" s="344"/>
      <c r="E6" s="344"/>
      <c r="F6" s="344"/>
      <c r="G6" s="181" t="s">
        <v>311</v>
      </c>
      <c r="H6" s="344"/>
      <c r="I6" s="344"/>
      <c r="J6" s="181" t="s">
        <v>312</v>
      </c>
      <c r="K6" s="345" t="s">
        <v>859</v>
      </c>
      <c r="L6" s="346"/>
    </row>
    <row r="7" spans="1:19" ht="21.45" customHeight="1">
      <c r="A7" s="337" t="s">
        <v>310</v>
      </c>
      <c r="B7" s="338"/>
      <c r="C7" s="339" t="s">
        <v>852</v>
      </c>
      <c r="D7" s="339"/>
      <c r="E7" s="339"/>
      <c r="F7" s="339"/>
      <c r="G7" s="181" t="s">
        <v>311</v>
      </c>
      <c r="H7" s="340" t="s">
        <v>852</v>
      </c>
      <c r="I7" s="340"/>
      <c r="J7" s="181" t="s">
        <v>312</v>
      </c>
      <c r="K7" s="340" t="s">
        <v>852</v>
      </c>
      <c r="L7" s="341"/>
    </row>
    <row r="8" spans="1:19" ht="27">
      <c r="A8" s="188"/>
      <c r="B8" s="181" t="s">
        <v>99</v>
      </c>
      <c r="C8" s="183" t="s">
        <v>242</v>
      </c>
      <c r="D8" s="181" t="s">
        <v>311</v>
      </c>
      <c r="E8" s="328" t="str">
        <f>VLOOKUP(C8,'Ref.3'!M3:P25,3,0)</f>
        <v>Business to Business Sales Manager</v>
      </c>
      <c r="F8" s="331"/>
      <c r="G8" s="181" t="s">
        <v>308</v>
      </c>
      <c r="H8" s="331" t="str">
        <f>VLOOKUP(C8,'Ref.3'!M3:P25,4,0)</f>
        <v>Resident</v>
      </c>
      <c r="I8" s="331"/>
      <c r="J8" s="181" t="s">
        <v>312</v>
      </c>
      <c r="K8" s="328" t="str">
        <f>VLOOKUP(C8,'Ref.3'!M3:P25,2,0)</f>
        <v>065-930-1212</v>
      </c>
      <c r="L8" s="329"/>
    </row>
    <row r="9" spans="1:19" ht="27">
      <c r="A9" s="188"/>
      <c r="B9" s="181" t="s">
        <v>306</v>
      </c>
      <c r="C9" s="189" t="s">
        <v>195</v>
      </c>
      <c r="D9" s="181" t="s">
        <v>237</v>
      </c>
      <c r="E9" s="301" t="str">
        <f>VLOOKUP(C9,'Ref.3'!B4:G43,2,0)</f>
        <v>PR</v>
      </c>
      <c r="F9" s="301"/>
      <c r="G9" s="181" t="s">
        <v>290</v>
      </c>
      <c r="H9" s="301" t="str">
        <f>VLOOKUP(C9,'Ref.3'!B4:F43,5,0)</f>
        <v xml:space="preserve">AF </v>
      </c>
      <c r="I9" s="301"/>
      <c r="J9" s="181" t="s">
        <v>313</v>
      </c>
      <c r="K9" s="328" t="str">
        <f>VLOOKUP(H9,'Ref.3'!G4:H18,2,0)</f>
        <v>นายธวัชชัย จันทร์โยธา</v>
      </c>
      <c r="L9" s="329"/>
    </row>
    <row r="10" spans="1:19" ht="27">
      <c r="A10" s="190"/>
      <c r="B10" s="181" t="s">
        <v>295</v>
      </c>
      <c r="C10" s="191" t="str">
        <f>C9</f>
        <v>ประชาราษฎร์</v>
      </c>
      <c r="D10" s="181" t="s">
        <v>307</v>
      </c>
      <c r="E10" s="330" t="str">
        <f>VLOOKUP(C9,'Ref.3'!B4:F43,2,0)</f>
        <v>PR</v>
      </c>
      <c r="F10" s="330"/>
      <c r="G10" s="181" t="s">
        <v>386</v>
      </c>
      <c r="H10" s="301" t="str">
        <f>VLOOKUP(C10,'Ref.3'!B4:F43,3,0)</f>
        <v>F</v>
      </c>
      <c r="I10" s="301"/>
      <c r="J10" s="181" t="s">
        <v>312</v>
      </c>
      <c r="K10" s="331" t="str">
        <f>VLOOKUP(K9,'Ref.3'!M29:N42,2,0)</f>
        <v>086-609-2639</v>
      </c>
      <c r="L10" s="332"/>
    </row>
    <row r="11" spans="1:19" ht="10.8" customHeight="1" thickBot="1">
      <c r="A11" s="192"/>
      <c r="B11" s="193"/>
      <c r="C11" s="193"/>
      <c r="D11" s="193"/>
      <c r="E11" s="193"/>
      <c r="F11" s="193"/>
      <c r="G11" s="194"/>
      <c r="H11" s="195"/>
      <c r="I11" s="196"/>
      <c r="J11" s="194"/>
      <c r="K11" s="197"/>
      <c r="L11" s="198"/>
    </row>
    <row r="12" spans="1:19" ht="24.6">
      <c r="A12" s="27" t="s">
        <v>43</v>
      </c>
      <c r="B12" s="347" t="s">
        <v>94</v>
      </c>
      <c r="C12" s="348"/>
      <c r="D12" s="348"/>
      <c r="E12" s="348"/>
      <c r="F12" s="348"/>
      <c r="G12" s="349"/>
      <c r="H12" s="28" t="s">
        <v>44</v>
      </c>
      <c r="I12" s="29" t="s">
        <v>45</v>
      </c>
      <c r="J12" s="29" t="s">
        <v>1</v>
      </c>
      <c r="K12" s="28" t="s">
        <v>46</v>
      </c>
      <c r="L12" s="30" t="s">
        <v>1</v>
      </c>
    </row>
    <row r="13" spans="1:19" ht="24.6">
      <c r="A13" s="237">
        <v>1</v>
      </c>
      <c r="B13" s="350" t="s">
        <v>593</v>
      </c>
      <c r="C13" s="351"/>
      <c r="D13" s="351"/>
      <c r="E13" s="351"/>
      <c r="F13" s="351"/>
      <c r="G13" s="352"/>
      <c r="H13" s="238"/>
      <c r="I13" s="239"/>
      <c r="J13" s="240" t="s">
        <v>48</v>
      </c>
      <c r="K13" s="241">
        <f>I13*H13</f>
        <v>0</v>
      </c>
      <c r="L13" s="242" t="s">
        <v>11</v>
      </c>
      <c r="N13" s="136"/>
      <c r="O13" s="136"/>
      <c r="P13" s="136"/>
      <c r="Q13" s="136"/>
      <c r="R13" s="136"/>
      <c r="S13" s="136"/>
    </row>
    <row r="14" spans="1:19" ht="24.6">
      <c r="A14" s="237">
        <v>2</v>
      </c>
      <c r="B14" s="350" t="s">
        <v>533</v>
      </c>
      <c r="C14" s="351"/>
      <c r="D14" s="351"/>
      <c r="E14" s="351"/>
      <c r="F14" s="351"/>
      <c r="G14" s="352"/>
      <c r="H14" s="238"/>
      <c r="I14" s="239"/>
      <c r="J14" s="240" t="s">
        <v>48</v>
      </c>
      <c r="K14" s="241">
        <f t="shared" ref="K14:K15" si="0">I14*H14</f>
        <v>0</v>
      </c>
      <c r="L14" s="242" t="s">
        <v>11</v>
      </c>
    </row>
    <row r="15" spans="1:19" ht="24.6">
      <c r="A15" s="237">
        <v>3</v>
      </c>
      <c r="B15" s="353" t="s">
        <v>584</v>
      </c>
      <c r="C15" s="354"/>
      <c r="D15" s="354"/>
      <c r="E15" s="354"/>
      <c r="F15" s="354"/>
      <c r="G15" s="355"/>
      <c r="H15" s="238"/>
      <c r="I15" s="239"/>
      <c r="J15" s="243" t="s">
        <v>47</v>
      </c>
      <c r="K15" s="241">
        <f t="shared" si="0"/>
        <v>0</v>
      </c>
      <c r="L15" s="242" t="s">
        <v>11</v>
      </c>
    </row>
    <row r="16" spans="1:19" ht="24.6">
      <c r="A16" s="237">
        <v>4</v>
      </c>
      <c r="B16" s="353" t="s">
        <v>585</v>
      </c>
      <c r="C16" s="354"/>
      <c r="D16" s="354"/>
      <c r="E16" s="354"/>
      <c r="F16" s="354"/>
      <c r="G16" s="355"/>
      <c r="H16" s="244"/>
      <c r="I16" s="239"/>
      <c r="J16" s="243" t="s">
        <v>47</v>
      </c>
      <c r="K16" s="241">
        <f t="shared" ref="K16" si="1">I16*H16</f>
        <v>0</v>
      </c>
      <c r="L16" s="245" t="s">
        <v>11</v>
      </c>
    </row>
    <row r="17" spans="1:12" ht="24.6">
      <c r="A17" s="364">
        <v>5</v>
      </c>
      <c r="B17" s="246" t="s">
        <v>521</v>
      </c>
      <c r="C17" s="247"/>
      <c r="D17" s="246" t="s">
        <v>526</v>
      </c>
      <c r="E17" s="357"/>
      <c r="F17" s="357"/>
      <c r="G17" s="357"/>
      <c r="H17" s="356" t="s">
        <v>296</v>
      </c>
      <c r="I17" s="356"/>
      <c r="J17" s="356"/>
      <c r="K17" s="249">
        <f>SUM(K13:K16)</f>
        <v>0</v>
      </c>
      <c r="L17" s="250" t="s">
        <v>11</v>
      </c>
    </row>
    <row r="18" spans="1:12" ht="24.6">
      <c r="A18" s="365"/>
      <c r="B18" s="251" t="s">
        <v>527</v>
      </c>
      <c r="C18" s="248"/>
      <c r="D18" s="251" t="s">
        <v>528</v>
      </c>
      <c r="E18" s="297"/>
      <c r="F18" s="298" t="s">
        <v>520</v>
      </c>
      <c r="G18" s="248"/>
      <c r="H18" s="361" t="s">
        <v>589</v>
      </c>
      <c r="I18" s="362"/>
      <c r="J18" s="362"/>
      <c r="K18" s="249">
        <f>K13</f>
        <v>0</v>
      </c>
      <c r="L18" s="250" t="s">
        <v>11</v>
      </c>
    </row>
    <row r="19" spans="1:12" ht="24.6">
      <c r="A19" s="366"/>
      <c r="B19" s="251" t="s">
        <v>507</v>
      </c>
      <c r="C19" s="248"/>
      <c r="D19" s="299">
        <v>2567</v>
      </c>
      <c r="E19" s="300"/>
      <c r="F19" s="252"/>
      <c r="G19" s="252"/>
      <c r="H19" s="363" t="s">
        <v>301</v>
      </c>
      <c r="I19" s="363"/>
      <c r="J19" s="363"/>
      <c r="K19" s="253">
        <f>VLOOKUP(H19,'Ref.1'!E276:F281,2,0)</f>
        <v>0</v>
      </c>
      <c r="L19" s="250" t="s">
        <v>11</v>
      </c>
    </row>
    <row r="20" spans="1:12" ht="29.4" thickBot="1">
      <c r="A20" s="254">
        <v>6</v>
      </c>
      <c r="B20" s="304" t="s">
        <v>588</v>
      </c>
      <c r="C20" s="305"/>
      <c r="D20" s="302" t="s">
        <v>587</v>
      </c>
      <c r="E20" s="303"/>
      <c r="F20" s="303"/>
      <c r="G20" s="256">
        <f>K14</f>
        <v>0</v>
      </c>
      <c r="H20" s="257" t="s">
        <v>11</v>
      </c>
      <c r="I20" s="258"/>
      <c r="J20" s="255" t="s">
        <v>586</v>
      </c>
      <c r="K20" s="259">
        <f>K18-K19</f>
        <v>0</v>
      </c>
      <c r="L20" s="260" t="s">
        <v>11</v>
      </c>
    </row>
    <row r="21" spans="1:12" ht="24.6">
      <c r="A21" s="358" t="s">
        <v>524</v>
      </c>
      <c r="B21" s="359"/>
      <c r="C21" s="359"/>
      <c r="D21" s="359"/>
      <c r="E21" s="359"/>
      <c r="F21" s="359"/>
      <c r="G21" s="359"/>
      <c r="H21" s="261"/>
      <c r="I21" s="262"/>
      <c r="J21" s="262"/>
      <c r="K21" s="261"/>
      <c r="L21" s="263"/>
    </row>
    <row r="22" spans="1:12" ht="24.6">
      <c r="A22" s="264" t="s">
        <v>43</v>
      </c>
      <c r="B22" s="360" t="s">
        <v>580</v>
      </c>
      <c r="C22" s="360"/>
      <c r="D22" s="360"/>
      <c r="E22" s="360"/>
      <c r="F22" s="360"/>
      <c r="G22" s="360"/>
      <c r="H22" s="266" t="s">
        <v>44</v>
      </c>
      <c r="I22" s="265" t="s">
        <v>45</v>
      </c>
      <c r="J22" s="265" t="s">
        <v>1</v>
      </c>
      <c r="K22" s="266" t="s">
        <v>46</v>
      </c>
      <c r="L22" s="267" t="s">
        <v>1</v>
      </c>
    </row>
    <row r="23" spans="1:12" ht="24.6">
      <c r="A23" s="272">
        <v>2</v>
      </c>
      <c r="B23" s="321" t="s">
        <v>13</v>
      </c>
      <c r="C23" s="322"/>
      <c r="D23" s="322"/>
      <c r="E23" s="322"/>
      <c r="F23" s="322"/>
      <c r="G23" s="323"/>
      <c r="H23" s="269">
        <f>IFERROR(VLOOKUP(B23,'Ref.1'!$E$2:$G$273,2,FALSE),"")</f>
        <v>2150</v>
      </c>
      <c r="I23" s="270">
        <v>1</v>
      </c>
      <c r="J23" s="271" t="str">
        <f>IFERROR(VLOOKUP(B23,'Ref.1'!$E$2:$G$291,3,FALSE),"")</f>
        <v>ตัว</v>
      </c>
      <c r="K23" s="269">
        <f t="shared" ref="K23:K60" si="2">IFERROR(I23*H23,0)</f>
        <v>2150</v>
      </c>
      <c r="L23" s="273" t="s">
        <v>11</v>
      </c>
    </row>
    <row r="24" spans="1:12" ht="24.6">
      <c r="A24" s="268">
        <v>3</v>
      </c>
      <c r="B24" s="321" t="s">
        <v>412</v>
      </c>
      <c r="C24" s="322"/>
      <c r="D24" s="322"/>
      <c r="E24" s="322"/>
      <c r="F24" s="322"/>
      <c r="G24" s="323"/>
      <c r="H24" s="269">
        <f>IFERROR(VLOOKUP(B24,'Ref.1'!$E$2:$G$273,2,FALSE),"")</f>
        <v>180</v>
      </c>
      <c r="I24" s="270">
        <v>2</v>
      </c>
      <c r="J24" s="271" t="str">
        <f>IFERROR(VLOOKUP(B24,'Ref.1'!$E$2:$G$291,3,FALSE),"")</f>
        <v>เส้น</v>
      </c>
      <c r="K24" s="269">
        <f t="shared" si="2"/>
        <v>360</v>
      </c>
      <c r="L24" s="273" t="s">
        <v>11</v>
      </c>
    </row>
    <row r="25" spans="1:12" ht="24.6">
      <c r="A25" s="272">
        <v>4</v>
      </c>
      <c r="B25" s="321" t="s">
        <v>15</v>
      </c>
      <c r="C25" s="322"/>
      <c r="D25" s="322"/>
      <c r="E25" s="322"/>
      <c r="F25" s="322"/>
      <c r="G25" s="323"/>
      <c r="H25" s="269">
        <f>IFERROR(VLOOKUP(B25,'Ref.1'!$E$2:$G$273,2,FALSE),"")</f>
        <v>1400</v>
      </c>
      <c r="I25" s="270">
        <v>2</v>
      </c>
      <c r="J25" s="271" t="str">
        <f>IFERROR(VLOOKUP(B25,'Ref.1'!$E$2:$G$291,3,FALSE),"")</f>
        <v>ตัว</v>
      </c>
      <c r="K25" s="269">
        <f t="shared" si="2"/>
        <v>2800</v>
      </c>
      <c r="L25" s="273" t="s">
        <v>11</v>
      </c>
    </row>
    <row r="26" spans="1:12" ht="24.6">
      <c r="A26" s="268">
        <v>5</v>
      </c>
      <c r="B26" s="321" t="s">
        <v>441</v>
      </c>
      <c r="C26" s="322"/>
      <c r="D26" s="322"/>
      <c r="E26" s="322"/>
      <c r="F26" s="322"/>
      <c r="G26" s="323"/>
      <c r="H26" s="269">
        <f>IFERROR(VLOOKUP(B26,'Ref.1'!$E$2:$G$273,2,FALSE),"")</f>
        <v>550</v>
      </c>
      <c r="I26" s="270">
        <v>1</v>
      </c>
      <c r="J26" s="271" t="str">
        <f>IFERROR(VLOOKUP(B26,'Ref.1'!$E$2:$G$291,3,FALSE),"")</f>
        <v>ตัว</v>
      </c>
      <c r="K26" s="269">
        <f t="shared" si="2"/>
        <v>550</v>
      </c>
      <c r="L26" s="273" t="s">
        <v>11</v>
      </c>
    </row>
    <row r="27" spans="1:12" ht="24.6">
      <c r="A27" s="272">
        <v>6</v>
      </c>
      <c r="B27" s="321"/>
      <c r="C27" s="322"/>
      <c r="D27" s="322"/>
      <c r="E27" s="322"/>
      <c r="F27" s="322"/>
      <c r="G27" s="323"/>
      <c r="H27" s="269" t="str">
        <f>IFERROR(VLOOKUP(B27,'Ref.1'!$E$2:$G$273,2,FALSE),"")</f>
        <v/>
      </c>
      <c r="I27" s="270"/>
      <c r="J27" s="271" t="str">
        <f>IFERROR(VLOOKUP(B27,'Ref.1'!$E$2:$G$291,3,FALSE),"")</f>
        <v/>
      </c>
      <c r="K27" s="269">
        <f t="shared" si="2"/>
        <v>0</v>
      </c>
      <c r="L27" s="273" t="s">
        <v>11</v>
      </c>
    </row>
    <row r="28" spans="1:12" ht="24.6">
      <c r="A28" s="272">
        <v>7</v>
      </c>
      <c r="B28" s="321"/>
      <c r="C28" s="322"/>
      <c r="D28" s="322"/>
      <c r="E28" s="322"/>
      <c r="F28" s="322"/>
      <c r="G28" s="323"/>
      <c r="H28" s="269" t="str">
        <f>IFERROR(VLOOKUP(B28,'Ref.1'!$E$2:$G$273,2,FALSE),"")</f>
        <v/>
      </c>
      <c r="I28" s="270"/>
      <c r="J28" s="271" t="str">
        <f>IFERROR(VLOOKUP(B28,'Ref.1'!$E$2:$G$291,3,FALSE),"")</f>
        <v/>
      </c>
      <c r="K28" s="269">
        <f t="shared" ref="K28:K36" si="3">IFERROR(I28*H28,0)</f>
        <v>0</v>
      </c>
      <c r="L28" s="273" t="s">
        <v>11</v>
      </c>
    </row>
    <row r="29" spans="1:12" ht="24.6">
      <c r="A29" s="268">
        <v>8</v>
      </c>
      <c r="B29" s="321"/>
      <c r="C29" s="322"/>
      <c r="D29" s="322"/>
      <c r="E29" s="322"/>
      <c r="F29" s="322"/>
      <c r="G29" s="323"/>
      <c r="H29" s="269" t="str">
        <f>IFERROR(VLOOKUP(B29,'Ref.1'!$E$2:$G$273,2,FALSE),"")</f>
        <v/>
      </c>
      <c r="I29" s="270"/>
      <c r="J29" s="271" t="str">
        <f>IFERROR(VLOOKUP(B29,'Ref.1'!$E$2:$G$291,3,FALSE),"")</f>
        <v/>
      </c>
      <c r="K29" s="269">
        <f t="shared" si="3"/>
        <v>0</v>
      </c>
      <c r="L29" s="273" t="s">
        <v>11</v>
      </c>
    </row>
    <row r="30" spans="1:12" ht="24.6">
      <c r="A30" s="272">
        <v>9</v>
      </c>
      <c r="B30" s="321"/>
      <c r="C30" s="322"/>
      <c r="D30" s="322"/>
      <c r="E30" s="322"/>
      <c r="F30" s="322"/>
      <c r="G30" s="323"/>
      <c r="H30" s="269" t="str">
        <f>IFERROR(VLOOKUP(B30,'Ref.1'!$E$2:$G$273,2,FALSE),"")</f>
        <v/>
      </c>
      <c r="I30" s="270"/>
      <c r="J30" s="271" t="str">
        <f>IFERROR(VLOOKUP(B30,'Ref.1'!$E$2:$G$291,3,FALSE),"")</f>
        <v/>
      </c>
      <c r="K30" s="269">
        <f t="shared" si="3"/>
        <v>0</v>
      </c>
      <c r="L30" s="273" t="s">
        <v>11</v>
      </c>
    </row>
    <row r="31" spans="1:12" ht="24.6">
      <c r="A31" s="268">
        <v>10</v>
      </c>
      <c r="B31" s="321"/>
      <c r="C31" s="322"/>
      <c r="D31" s="322"/>
      <c r="E31" s="322"/>
      <c r="F31" s="322"/>
      <c r="G31" s="323"/>
      <c r="H31" s="269" t="str">
        <f>IFERROR(VLOOKUP(B31,'Ref.1'!$E$2:$G$273,2,FALSE),"")</f>
        <v/>
      </c>
      <c r="I31" s="270"/>
      <c r="J31" s="271" t="str">
        <f>IFERROR(VLOOKUP(B31,'Ref.1'!$E$2:$G$291,3,FALSE),"")</f>
        <v/>
      </c>
      <c r="K31" s="269">
        <f t="shared" ref="K31:K35" si="4">IFERROR(I31*H31,0)</f>
        <v>0</v>
      </c>
      <c r="L31" s="273" t="s">
        <v>11</v>
      </c>
    </row>
    <row r="32" spans="1:12" ht="24.6">
      <c r="A32" s="272">
        <v>11</v>
      </c>
      <c r="B32" s="321"/>
      <c r="C32" s="322"/>
      <c r="D32" s="322"/>
      <c r="E32" s="322"/>
      <c r="F32" s="322"/>
      <c r="G32" s="323"/>
      <c r="H32" s="269" t="str">
        <f>IFERROR(VLOOKUP(B32,'Ref.1'!$E$2:$G$273,2,FALSE),"")</f>
        <v/>
      </c>
      <c r="I32" s="270"/>
      <c r="J32" s="271" t="str">
        <f>IFERROR(VLOOKUP(B32,'Ref.1'!$E$2:$G$291,3,FALSE),"")</f>
        <v/>
      </c>
      <c r="K32" s="269">
        <f t="shared" si="4"/>
        <v>0</v>
      </c>
      <c r="L32" s="273" t="s">
        <v>11</v>
      </c>
    </row>
    <row r="33" spans="1:12" ht="24.6">
      <c r="A33" s="268">
        <v>12</v>
      </c>
      <c r="B33" s="321"/>
      <c r="C33" s="322"/>
      <c r="D33" s="322"/>
      <c r="E33" s="322"/>
      <c r="F33" s="322"/>
      <c r="G33" s="323"/>
      <c r="H33" s="269" t="str">
        <f>IFERROR(VLOOKUP(B33,'Ref.1'!$E$2:$G$273,2,FALSE),"")</f>
        <v/>
      </c>
      <c r="I33" s="270"/>
      <c r="J33" s="271" t="str">
        <f>IFERROR(VLOOKUP(B33,'Ref.1'!$E$2:$G$291,3,FALSE),"")</f>
        <v/>
      </c>
      <c r="K33" s="269">
        <f t="shared" si="4"/>
        <v>0</v>
      </c>
      <c r="L33" s="273" t="s">
        <v>11</v>
      </c>
    </row>
    <row r="34" spans="1:12" ht="24.6">
      <c r="A34" s="272">
        <v>13</v>
      </c>
      <c r="B34" s="321"/>
      <c r="C34" s="322"/>
      <c r="D34" s="322"/>
      <c r="E34" s="322"/>
      <c r="F34" s="322"/>
      <c r="G34" s="323"/>
      <c r="H34" s="269" t="str">
        <f>IFERROR(VLOOKUP(B34,'Ref.1'!$E$2:$G$273,2,FALSE),"")</f>
        <v/>
      </c>
      <c r="I34" s="270"/>
      <c r="J34" s="271" t="str">
        <f>IFERROR(VLOOKUP(B34,'Ref.1'!$E$2:$G$291,3,FALSE),"")</f>
        <v/>
      </c>
      <c r="K34" s="269">
        <f t="shared" si="4"/>
        <v>0</v>
      </c>
      <c r="L34" s="273" t="s">
        <v>11</v>
      </c>
    </row>
    <row r="35" spans="1:12" ht="24.6">
      <c r="A35" s="268">
        <v>14</v>
      </c>
      <c r="B35" s="321"/>
      <c r="C35" s="322"/>
      <c r="D35" s="322"/>
      <c r="E35" s="322"/>
      <c r="F35" s="322"/>
      <c r="G35" s="323"/>
      <c r="H35" s="269"/>
      <c r="I35" s="270"/>
      <c r="J35" s="271" t="str">
        <f>IFERROR(VLOOKUP(B35,'Ref.1'!$E$2:$G$291,3,FALSE),"")</f>
        <v/>
      </c>
      <c r="K35" s="269">
        <f t="shared" si="4"/>
        <v>0</v>
      </c>
      <c r="L35" s="273" t="s">
        <v>11</v>
      </c>
    </row>
    <row r="36" spans="1:12" ht="24.6">
      <c r="A36" s="272">
        <v>15</v>
      </c>
      <c r="B36" s="324"/>
      <c r="C36" s="324"/>
      <c r="D36" s="324"/>
      <c r="E36" s="324"/>
      <c r="F36" s="324"/>
      <c r="G36" s="324"/>
      <c r="H36" s="269" t="str">
        <f>IFERROR(VLOOKUP(B36,'Ref.1'!$E$2:$G$273,2,FALSE),"")</f>
        <v/>
      </c>
      <c r="I36" s="270"/>
      <c r="J36" s="271" t="str">
        <f>IFERROR(VLOOKUP(B36,'Ref.1'!$E$2:$G$291,3,FALSE),"")</f>
        <v/>
      </c>
      <c r="K36" s="274">
        <f t="shared" si="3"/>
        <v>0</v>
      </c>
      <c r="L36" s="275" t="s">
        <v>11</v>
      </c>
    </row>
    <row r="37" spans="1:12" ht="24.6">
      <c r="A37" s="268">
        <v>16</v>
      </c>
      <c r="B37" s="324"/>
      <c r="C37" s="324"/>
      <c r="D37" s="324"/>
      <c r="E37" s="324"/>
      <c r="F37" s="324"/>
      <c r="G37" s="324"/>
      <c r="H37" s="269" t="str">
        <f>IFERROR(VLOOKUP(B37,'Ref.1'!$E$2:$G$273,2,FALSE),"")</f>
        <v/>
      </c>
      <c r="I37" s="270"/>
      <c r="J37" s="271" t="str">
        <f>IFERROR(VLOOKUP(B37,'Ref.1'!$E$2:$G$291,3,FALSE),"")</f>
        <v/>
      </c>
      <c r="K37" s="269">
        <f t="shared" si="2"/>
        <v>0</v>
      </c>
      <c r="L37" s="273" t="s">
        <v>11</v>
      </c>
    </row>
    <row r="38" spans="1:12" ht="24.6">
      <c r="A38" s="272">
        <v>17</v>
      </c>
      <c r="B38" s="324"/>
      <c r="C38" s="324"/>
      <c r="D38" s="324"/>
      <c r="E38" s="324"/>
      <c r="F38" s="324"/>
      <c r="G38" s="324"/>
      <c r="H38" s="269" t="str">
        <f>IFERROR(VLOOKUP(B38,'Ref.1'!$E$2:$G$273,2,FALSE),"")</f>
        <v/>
      </c>
      <c r="I38" s="270"/>
      <c r="J38" s="271" t="str">
        <f>IFERROR(VLOOKUP(B38,'Ref.1'!$E$2:$G$291,3,FALSE),"")</f>
        <v/>
      </c>
      <c r="K38" s="274">
        <f t="shared" si="2"/>
        <v>0</v>
      </c>
      <c r="L38" s="275" t="s">
        <v>11</v>
      </c>
    </row>
    <row r="39" spans="1:12" ht="24.6">
      <c r="A39" s="268">
        <v>18</v>
      </c>
      <c r="B39" s="324"/>
      <c r="C39" s="324"/>
      <c r="D39" s="324"/>
      <c r="E39" s="324"/>
      <c r="F39" s="324"/>
      <c r="G39" s="324"/>
      <c r="H39" s="269" t="str">
        <f>IFERROR(VLOOKUP(B39,'Ref.1'!$E$2:$G$273,2,FALSE),"")</f>
        <v/>
      </c>
      <c r="I39" s="270"/>
      <c r="J39" s="271" t="str">
        <f>IFERROR(VLOOKUP(B39,'Ref.1'!$E$2:$G$291,3,FALSE),"")</f>
        <v/>
      </c>
      <c r="K39" s="269">
        <f t="shared" si="2"/>
        <v>0</v>
      </c>
      <c r="L39" s="273" t="s">
        <v>11</v>
      </c>
    </row>
    <row r="40" spans="1:12" ht="24.6">
      <c r="A40" s="272">
        <v>19</v>
      </c>
      <c r="B40" s="324"/>
      <c r="C40" s="324"/>
      <c r="D40" s="324"/>
      <c r="E40" s="324"/>
      <c r="F40" s="324"/>
      <c r="G40" s="324"/>
      <c r="H40" s="269" t="str">
        <f>IFERROR(VLOOKUP(B40,'Ref.1'!$E$2:$G$273,2,FALSE),"")</f>
        <v/>
      </c>
      <c r="I40" s="270"/>
      <c r="J40" s="271" t="str">
        <f>IFERROR(VLOOKUP(B40,'Ref.1'!$E$2:$G$291,3,FALSE),"")</f>
        <v/>
      </c>
      <c r="K40" s="269">
        <f t="shared" si="2"/>
        <v>0</v>
      </c>
      <c r="L40" s="273" t="s">
        <v>11</v>
      </c>
    </row>
    <row r="41" spans="1:12" ht="24.6">
      <c r="A41" s="268">
        <v>20</v>
      </c>
      <c r="B41" s="367" t="s">
        <v>543</v>
      </c>
      <c r="C41" s="367"/>
      <c r="D41" s="367"/>
      <c r="E41" s="367"/>
      <c r="F41" s="367"/>
      <c r="G41" s="367"/>
      <c r="H41" s="276"/>
      <c r="I41" s="270"/>
      <c r="J41" s="271" t="str">
        <f t="shared" ref="J41:J60" si="5">IFERROR(VLOOKUP(B41,หน่วยนอกอาคาร,2,FALSE),"")</f>
        <v/>
      </c>
      <c r="K41" s="269">
        <f t="shared" si="2"/>
        <v>0</v>
      </c>
      <c r="L41" s="273" t="s">
        <v>11</v>
      </c>
    </row>
    <row r="42" spans="1:12" ht="25.2" thickBot="1">
      <c r="A42" s="277"/>
      <c r="B42" s="318" t="s">
        <v>95</v>
      </c>
      <c r="C42" s="319"/>
      <c r="D42" s="319"/>
      <c r="E42" s="319"/>
      <c r="F42" s="319"/>
      <c r="G42" s="319"/>
      <c r="H42" s="319"/>
      <c r="I42" s="319"/>
      <c r="J42" s="320"/>
      <c r="K42" s="278">
        <f>SUM(K23:K41)</f>
        <v>5860</v>
      </c>
      <c r="L42" s="279" t="s">
        <v>11</v>
      </c>
    </row>
    <row r="43" spans="1:12" ht="24.6">
      <c r="A43" s="280" t="s">
        <v>43</v>
      </c>
      <c r="B43" s="368" t="s">
        <v>583</v>
      </c>
      <c r="C43" s="368"/>
      <c r="D43" s="368"/>
      <c r="E43" s="368"/>
      <c r="F43" s="368"/>
      <c r="G43" s="368"/>
      <c r="H43" s="282" t="s">
        <v>44</v>
      </c>
      <c r="I43" s="281" t="s">
        <v>45</v>
      </c>
      <c r="J43" s="281" t="s">
        <v>1</v>
      </c>
      <c r="K43" s="282" t="s">
        <v>46</v>
      </c>
      <c r="L43" s="283" t="s">
        <v>1</v>
      </c>
    </row>
    <row r="44" spans="1:12" ht="24.6">
      <c r="A44" s="268">
        <v>18</v>
      </c>
      <c r="B44" s="324" t="s">
        <v>55</v>
      </c>
      <c r="C44" s="324"/>
      <c r="D44" s="324"/>
      <c r="E44" s="324"/>
      <c r="F44" s="324"/>
      <c r="G44" s="324"/>
      <c r="H44" s="269">
        <f>IFERROR(VLOOKUP(B44,'Ref.1'!$E$2:$G$273,2,FALSE),"")</f>
        <v>11</v>
      </c>
      <c r="I44" s="270">
        <v>550</v>
      </c>
      <c r="J44" s="271" t="str">
        <f>IFERROR(VLOOKUP(B44,'Ref.1'!$E$2:$G$291,3,FALSE),"")</f>
        <v>เมตร</v>
      </c>
      <c r="K44" s="269">
        <f t="shared" ref="K44" si="6">IFERROR(I44*H44,0)</f>
        <v>6050</v>
      </c>
      <c r="L44" s="273" t="s">
        <v>11</v>
      </c>
    </row>
    <row r="45" spans="1:12" ht="24.6">
      <c r="A45" s="268">
        <v>2</v>
      </c>
      <c r="B45" s="324" t="s">
        <v>397</v>
      </c>
      <c r="C45" s="324"/>
      <c r="D45" s="324"/>
      <c r="E45" s="324"/>
      <c r="F45" s="324"/>
      <c r="G45" s="324"/>
      <c r="H45" s="269">
        <f>IFERROR(VLOOKUP(B45,'Ref.1'!$E$2:$G$291,2,FALSE),"")</f>
        <v>14</v>
      </c>
      <c r="I45" s="270">
        <v>550</v>
      </c>
      <c r="J45" s="271" t="str">
        <f>IFERROR(VLOOKUP(B45,'Ref.1'!$E$2:$G$291,3,FALSE),"")</f>
        <v>เมตร</v>
      </c>
      <c r="K45" s="269">
        <f t="shared" si="2"/>
        <v>7700</v>
      </c>
      <c r="L45" s="273" t="s">
        <v>11</v>
      </c>
    </row>
    <row r="46" spans="1:12" ht="24.6">
      <c r="A46" s="272">
        <v>3</v>
      </c>
      <c r="B46" s="324"/>
      <c r="C46" s="324"/>
      <c r="D46" s="324"/>
      <c r="E46" s="324"/>
      <c r="F46" s="324"/>
      <c r="G46" s="324"/>
      <c r="H46" s="269" t="str">
        <f>IFERROR(VLOOKUP(B46,'Ref.1'!$E$2:$G$291,2,FALSE),"")</f>
        <v/>
      </c>
      <c r="I46" s="270"/>
      <c r="J46" s="271" t="str">
        <f>IFERROR(VLOOKUP(B46,'Ref.1'!$E$2:$G$291,3,FALSE),"")</f>
        <v/>
      </c>
      <c r="K46" s="269">
        <f t="shared" si="2"/>
        <v>0</v>
      </c>
      <c r="L46" s="273" t="s">
        <v>11</v>
      </c>
    </row>
    <row r="47" spans="1:12" ht="24.6">
      <c r="A47" s="268">
        <v>4</v>
      </c>
      <c r="B47" s="324"/>
      <c r="C47" s="324"/>
      <c r="D47" s="324"/>
      <c r="E47" s="324"/>
      <c r="F47" s="324"/>
      <c r="G47" s="324"/>
      <c r="H47" s="269"/>
      <c r="I47" s="270"/>
      <c r="J47" s="271" t="str">
        <f>IFERROR(VLOOKUP(B47,'Ref.1'!$E$2:$G$291,3,FALSE),"")</f>
        <v/>
      </c>
      <c r="K47" s="269">
        <f t="shared" si="2"/>
        <v>0</v>
      </c>
      <c r="L47" s="273" t="s">
        <v>11</v>
      </c>
    </row>
    <row r="48" spans="1:12" ht="24.6">
      <c r="A48" s="268">
        <v>5</v>
      </c>
      <c r="B48" s="324"/>
      <c r="C48" s="324"/>
      <c r="D48" s="324"/>
      <c r="E48" s="324"/>
      <c r="F48" s="324"/>
      <c r="G48" s="324"/>
      <c r="H48" s="269"/>
      <c r="I48" s="270"/>
      <c r="J48" s="271" t="str">
        <f>IFERROR(VLOOKUP(B48,'Ref.1'!$E$2:$G$291,3,FALSE),"")</f>
        <v/>
      </c>
      <c r="K48" s="269">
        <f t="shared" si="2"/>
        <v>0</v>
      </c>
      <c r="L48" s="273" t="s">
        <v>11</v>
      </c>
    </row>
    <row r="49" spans="1:12" ht="24.6" hidden="1">
      <c r="A49" s="268">
        <v>6</v>
      </c>
      <c r="B49" s="321"/>
      <c r="C49" s="322"/>
      <c r="D49" s="322"/>
      <c r="E49" s="322"/>
      <c r="F49" s="322"/>
      <c r="G49" s="323"/>
      <c r="H49" s="269" t="str">
        <f>IFERROR(VLOOKUP(B49,'Ref.1'!$E$2:$G$291,2,FALSE),"")</f>
        <v/>
      </c>
      <c r="I49" s="270"/>
      <c r="J49" s="271" t="str">
        <f>IFERROR(VLOOKUP(B49,'Ref.1'!$E$2:$G$291,3,FALSE),"")</f>
        <v/>
      </c>
      <c r="K49" s="269">
        <f t="shared" si="2"/>
        <v>0</v>
      </c>
      <c r="L49" s="273" t="s">
        <v>11</v>
      </c>
    </row>
    <row r="50" spans="1:12" ht="24.6" hidden="1">
      <c r="A50" s="272">
        <v>7</v>
      </c>
      <c r="B50" s="321"/>
      <c r="C50" s="322"/>
      <c r="D50" s="322"/>
      <c r="E50" s="322"/>
      <c r="F50" s="322"/>
      <c r="G50" s="323"/>
      <c r="H50" s="269" t="str">
        <f>IFERROR(VLOOKUP(B50,'Ref.1'!$E$2:$G$291,2,FALSE),"")</f>
        <v/>
      </c>
      <c r="I50" s="270"/>
      <c r="J50" s="271" t="str">
        <f>IFERROR(VLOOKUP(B50,'Ref.1'!$E$2:$G$291,3,FALSE),"")</f>
        <v/>
      </c>
      <c r="K50" s="269">
        <f t="shared" ref="K50:K54" si="7">IFERROR(I50*H50,0)</f>
        <v>0</v>
      </c>
      <c r="L50" s="273" t="s">
        <v>11</v>
      </c>
    </row>
    <row r="51" spans="1:12" ht="24.6">
      <c r="A51" s="284"/>
      <c r="B51" s="369" t="s">
        <v>95</v>
      </c>
      <c r="C51" s="370"/>
      <c r="D51" s="370"/>
      <c r="E51" s="370"/>
      <c r="F51" s="370"/>
      <c r="G51" s="370"/>
      <c r="H51" s="370"/>
      <c r="I51" s="370"/>
      <c r="J51" s="371"/>
      <c r="K51" s="285">
        <f>SUM(K44:K50)</f>
        <v>13750</v>
      </c>
      <c r="L51" s="286" t="s">
        <v>11</v>
      </c>
    </row>
    <row r="52" spans="1:12" ht="24.6">
      <c r="A52" s="287" t="s">
        <v>43</v>
      </c>
      <c r="B52" s="325" t="s">
        <v>722</v>
      </c>
      <c r="C52" s="326"/>
      <c r="D52" s="326"/>
      <c r="E52" s="326"/>
      <c r="F52" s="326"/>
      <c r="G52" s="327"/>
      <c r="H52" s="288" t="s">
        <v>44</v>
      </c>
      <c r="I52" s="289" t="s">
        <v>45</v>
      </c>
      <c r="J52" s="290" t="s">
        <v>1</v>
      </c>
      <c r="K52" s="288" t="s">
        <v>719</v>
      </c>
      <c r="L52" s="291" t="s">
        <v>1</v>
      </c>
    </row>
    <row r="53" spans="1:12" ht="24.6">
      <c r="A53" s="268">
        <v>1</v>
      </c>
      <c r="B53" s="321" t="s">
        <v>421</v>
      </c>
      <c r="C53" s="322"/>
      <c r="D53" s="322"/>
      <c r="E53" s="322"/>
      <c r="F53" s="322"/>
      <c r="G53" s="323"/>
      <c r="H53" s="269">
        <v>1000</v>
      </c>
      <c r="I53" s="270">
        <v>2</v>
      </c>
      <c r="J53" s="271" t="str">
        <f>IFERROR(VLOOKUP(B53,'Ref.1'!$N$49:$Q$104,4,FALSE),"")</f>
        <v>วัน</v>
      </c>
      <c r="K53" s="269">
        <f t="shared" si="7"/>
        <v>2000</v>
      </c>
      <c r="L53" s="273" t="s">
        <v>11</v>
      </c>
    </row>
    <row r="54" spans="1:12" ht="24.6">
      <c r="A54" s="268">
        <v>2</v>
      </c>
      <c r="B54" s="321" t="s">
        <v>428</v>
      </c>
      <c r="C54" s="322"/>
      <c r="D54" s="322"/>
      <c r="E54" s="322"/>
      <c r="F54" s="322"/>
      <c r="G54" s="323"/>
      <c r="H54" s="269">
        <v>1500</v>
      </c>
      <c r="I54" s="270">
        <v>1</v>
      </c>
      <c r="J54" s="271" t="str">
        <f>IFERROR(VLOOKUP(B54,'Ref.1'!$N$49:$Q$104,4,FALSE),"")</f>
        <v>จุด</v>
      </c>
      <c r="K54" s="269">
        <f t="shared" si="7"/>
        <v>1500</v>
      </c>
      <c r="L54" s="273" t="s">
        <v>11</v>
      </c>
    </row>
    <row r="55" spans="1:12" ht="24.6">
      <c r="A55" s="268">
        <v>3</v>
      </c>
      <c r="B55" s="321"/>
      <c r="C55" s="322"/>
      <c r="D55" s="322"/>
      <c r="E55" s="322"/>
      <c r="F55" s="322"/>
      <c r="G55" s="323"/>
      <c r="H55" s="269" t="str">
        <f>IFERROR(VLOOKUP(B55,'Ref.1'!$N$49:$Q$104,3,FALSE),"")</f>
        <v/>
      </c>
      <c r="I55" s="270"/>
      <c r="J55" s="271" t="str">
        <f>IFERROR(VLOOKUP(B55,'Ref.1'!$N$49:$Q$104,4,FALSE),"")</f>
        <v/>
      </c>
      <c r="K55" s="269">
        <f t="shared" si="2"/>
        <v>0</v>
      </c>
      <c r="L55" s="273" t="s">
        <v>11</v>
      </c>
    </row>
    <row r="56" spans="1:12" ht="24.6" hidden="1">
      <c r="A56" s="268">
        <v>4</v>
      </c>
      <c r="B56" s="321"/>
      <c r="C56" s="322"/>
      <c r="D56" s="322"/>
      <c r="E56" s="322"/>
      <c r="F56" s="322"/>
      <c r="G56" s="323"/>
      <c r="H56" s="269" t="str">
        <f>IFERROR(VLOOKUP(B56,'Ref.1'!$N$49:$Q$104,3,FALSE),"")</f>
        <v/>
      </c>
      <c r="I56" s="292"/>
      <c r="J56" s="271" t="str">
        <f>IFERROR(VLOOKUP(B56,'Ref.1'!$N$49:$Q$104,4,FALSE),"")</f>
        <v/>
      </c>
      <c r="K56" s="269">
        <f t="shared" si="2"/>
        <v>0</v>
      </c>
      <c r="L56" s="273" t="s">
        <v>11</v>
      </c>
    </row>
    <row r="57" spans="1:12" ht="24.6" hidden="1">
      <c r="A57" s="268">
        <v>5</v>
      </c>
      <c r="B57" s="321"/>
      <c r="C57" s="322"/>
      <c r="D57" s="322"/>
      <c r="E57" s="322"/>
      <c r="F57" s="322"/>
      <c r="G57" s="323"/>
      <c r="H57" s="269" t="str">
        <f>IFERROR(VLOOKUP(B57,'Ref.1'!$N$49:$Q$104,3,FALSE),"")</f>
        <v/>
      </c>
      <c r="I57" s="292"/>
      <c r="J57" s="271" t="str">
        <f>IFERROR(VLOOKUP(B57,'Ref.1'!$N$49:$Q$104,4,FALSE),"")</f>
        <v/>
      </c>
      <c r="K57" s="269">
        <f t="shared" si="2"/>
        <v>0</v>
      </c>
      <c r="L57" s="273" t="s">
        <v>11</v>
      </c>
    </row>
    <row r="58" spans="1:12" ht="20.55" hidden="1" customHeight="1">
      <c r="A58" s="268">
        <v>6</v>
      </c>
      <c r="B58" s="321" t="s">
        <v>725</v>
      </c>
      <c r="C58" s="322"/>
      <c r="D58" s="322"/>
      <c r="E58" s="322"/>
      <c r="F58" s="322"/>
      <c r="G58" s="323"/>
      <c r="H58" s="269">
        <f>IFERROR(VLOOKUP(B58,'Ref.1'!$N$49:$Q$104,3,FALSE),"")</f>
        <v>1500</v>
      </c>
      <c r="I58" s="271"/>
      <c r="J58" s="271" t="str">
        <f>IFERROR(VLOOKUP(B58,'Ref.1'!$N$49:$Q$104,4,FALSE),"")</f>
        <v>จุด</v>
      </c>
      <c r="K58" s="269">
        <f t="shared" si="2"/>
        <v>0</v>
      </c>
      <c r="L58" s="273" t="s">
        <v>11</v>
      </c>
    </row>
    <row r="59" spans="1:12" ht="19.95" hidden="1" customHeight="1">
      <c r="A59" s="268">
        <v>6</v>
      </c>
      <c r="B59" s="321"/>
      <c r="C59" s="322"/>
      <c r="D59" s="322"/>
      <c r="E59" s="322"/>
      <c r="F59" s="322"/>
      <c r="G59" s="323"/>
      <c r="H59" s="269" t="str">
        <f>IFERROR(VLOOKUP(B59,'Ref.1'!$N$49:$Q$104,3,FALSE),"")</f>
        <v/>
      </c>
      <c r="I59" s="271"/>
      <c r="J59" s="271" t="str">
        <f>IFERROR(VLOOKUP(B59,'Ref.1'!$N$49:$Q$104,4,FALSE),"")</f>
        <v/>
      </c>
      <c r="K59" s="269">
        <f t="shared" si="2"/>
        <v>0</v>
      </c>
      <c r="L59" s="273" t="s">
        <v>11</v>
      </c>
    </row>
    <row r="60" spans="1:12" ht="24.6" hidden="1">
      <c r="A60" s="268">
        <v>7</v>
      </c>
      <c r="B60" s="367" t="s">
        <v>543</v>
      </c>
      <c r="C60" s="367"/>
      <c r="D60" s="367"/>
      <c r="E60" s="367"/>
      <c r="F60" s="367"/>
      <c r="G60" s="367"/>
      <c r="H60" s="276"/>
      <c r="I60" s="293"/>
      <c r="J60" s="271" t="str">
        <f t="shared" si="5"/>
        <v/>
      </c>
      <c r="K60" s="269">
        <f t="shared" si="2"/>
        <v>0</v>
      </c>
      <c r="L60" s="273" t="s">
        <v>11</v>
      </c>
    </row>
    <row r="61" spans="1:12" ht="27" thickBot="1">
      <c r="A61" s="294"/>
      <c r="B61" s="317" t="s">
        <v>95</v>
      </c>
      <c r="C61" s="317"/>
      <c r="D61" s="317"/>
      <c r="E61" s="317"/>
      <c r="F61" s="317"/>
      <c r="G61" s="317"/>
      <c r="H61" s="317"/>
      <c r="I61" s="317"/>
      <c r="J61" s="317"/>
      <c r="K61" s="295">
        <f>SUM(K53:K60)</f>
        <v>3500</v>
      </c>
      <c r="L61" s="296" t="s">
        <v>11</v>
      </c>
    </row>
    <row r="62" spans="1:12" ht="24.6" hidden="1">
      <c r="A62" s="37"/>
      <c r="B62" s="376" t="s">
        <v>452</v>
      </c>
      <c r="C62" s="377"/>
      <c r="D62" s="377"/>
      <c r="E62" s="377"/>
      <c r="F62" s="377"/>
      <c r="G62" s="378"/>
      <c r="H62" s="38"/>
      <c r="I62" s="39"/>
      <c r="J62" s="39"/>
      <c r="K62" s="38"/>
      <c r="L62" s="40"/>
    </row>
    <row r="63" spans="1:12" ht="24.6" hidden="1">
      <c r="A63" s="41" t="s">
        <v>43</v>
      </c>
      <c r="B63" s="379" t="s">
        <v>94</v>
      </c>
      <c r="C63" s="379"/>
      <c r="D63" s="379"/>
      <c r="E63" s="379"/>
      <c r="F63" s="379"/>
      <c r="G63" s="379"/>
      <c r="H63" s="42" t="s">
        <v>44</v>
      </c>
      <c r="I63" s="43" t="s">
        <v>45</v>
      </c>
      <c r="J63" s="43" t="s">
        <v>1</v>
      </c>
      <c r="K63" s="42" t="s">
        <v>46</v>
      </c>
      <c r="L63" s="44" t="s">
        <v>1</v>
      </c>
    </row>
    <row r="64" spans="1:12" ht="24.6" hidden="1">
      <c r="A64" s="31">
        <v>1</v>
      </c>
      <c r="B64" s="380"/>
      <c r="C64" s="380"/>
      <c r="D64" s="380"/>
      <c r="E64" s="380"/>
      <c r="F64" s="380"/>
      <c r="G64" s="380"/>
      <c r="H64" s="33" t="str">
        <f t="shared" ref="H64:H77" si="8">IFERROR(VLOOKUP(B64,Priceนอกอาคาร,2,FALSE),"")</f>
        <v/>
      </c>
      <c r="I64" s="52"/>
      <c r="J64" s="96" t="str">
        <f t="shared" ref="J64:J77" si="9">IFERROR(VLOOKUP(B64,หน่วยนอกอาคาร,2,FALSE),"")</f>
        <v/>
      </c>
      <c r="K64" s="33">
        <f t="shared" ref="K64:K77" si="10">IFERROR(I64*H64,0)</f>
        <v>0</v>
      </c>
      <c r="L64" s="32" t="s">
        <v>11</v>
      </c>
    </row>
    <row r="65" spans="1:12" ht="24.6" hidden="1">
      <c r="A65" s="31">
        <v>2</v>
      </c>
      <c r="B65" s="380"/>
      <c r="C65" s="380"/>
      <c r="D65" s="380"/>
      <c r="E65" s="380"/>
      <c r="F65" s="380"/>
      <c r="G65" s="380"/>
      <c r="H65" s="33" t="str">
        <f t="shared" si="8"/>
        <v/>
      </c>
      <c r="I65" s="51"/>
      <c r="J65" s="96" t="str">
        <f t="shared" si="9"/>
        <v/>
      </c>
      <c r="K65" s="33">
        <f t="shared" si="10"/>
        <v>0</v>
      </c>
      <c r="L65" s="32" t="s">
        <v>11</v>
      </c>
    </row>
    <row r="66" spans="1:12" ht="24.6" hidden="1">
      <c r="A66" s="31">
        <v>3</v>
      </c>
      <c r="B66" s="380"/>
      <c r="C66" s="380"/>
      <c r="D66" s="380"/>
      <c r="E66" s="380"/>
      <c r="F66" s="380"/>
      <c r="G66" s="380"/>
      <c r="H66" s="33" t="str">
        <f t="shared" si="8"/>
        <v/>
      </c>
      <c r="I66" s="51"/>
      <c r="J66" s="96" t="str">
        <f t="shared" ref="J66" si="11">IFERROR(VLOOKUP(B66,หน่วยนอกอาคาร,2,FALSE),"")</f>
        <v/>
      </c>
      <c r="K66" s="33">
        <f t="shared" ref="K66" si="12">IFERROR(I66*H66,0)</f>
        <v>0</v>
      </c>
      <c r="L66" s="32" t="s">
        <v>11</v>
      </c>
    </row>
    <row r="67" spans="1:12" ht="24.6" hidden="1">
      <c r="A67" s="31">
        <v>4</v>
      </c>
      <c r="B67" s="380"/>
      <c r="C67" s="380"/>
      <c r="D67" s="380"/>
      <c r="E67" s="380"/>
      <c r="F67" s="380"/>
      <c r="G67" s="380"/>
      <c r="H67" s="33" t="str">
        <f t="shared" si="8"/>
        <v/>
      </c>
      <c r="I67" s="51"/>
      <c r="J67" s="96" t="str">
        <f t="shared" ref="J67" si="13">IFERROR(VLOOKUP(B67,หน่วยนอกอาคาร,2,FALSE),"")</f>
        <v/>
      </c>
      <c r="K67" s="33">
        <f t="shared" ref="K67" si="14">IFERROR(I67*H67,0)</f>
        <v>0</v>
      </c>
      <c r="L67" s="32" t="s">
        <v>11</v>
      </c>
    </row>
    <row r="68" spans="1:12" ht="24.6" hidden="1">
      <c r="A68" s="31">
        <v>5</v>
      </c>
      <c r="B68" s="380"/>
      <c r="C68" s="380"/>
      <c r="D68" s="380"/>
      <c r="E68" s="380"/>
      <c r="F68" s="380"/>
      <c r="G68" s="380"/>
      <c r="H68" s="33" t="str">
        <f t="shared" si="8"/>
        <v/>
      </c>
      <c r="I68" s="51"/>
      <c r="J68" s="96" t="str">
        <f t="shared" si="9"/>
        <v/>
      </c>
      <c r="K68" s="33">
        <f t="shared" si="10"/>
        <v>0</v>
      </c>
      <c r="L68" s="32" t="s">
        <v>11</v>
      </c>
    </row>
    <row r="69" spans="1:12" ht="27" hidden="1" thickBot="1">
      <c r="A69" s="34"/>
      <c r="B69" s="316" t="s">
        <v>95</v>
      </c>
      <c r="C69" s="316"/>
      <c r="D69" s="316"/>
      <c r="E69" s="316"/>
      <c r="F69" s="316"/>
      <c r="G69" s="316"/>
      <c r="H69" s="316"/>
      <c r="I69" s="316"/>
      <c r="J69" s="316"/>
      <c r="K69" s="35">
        <f>SUM(K64:K68)</f>
        <v>0</v>
      </c>
      <c r="L69" s="36" t="s">
        <v>11</v>
      </c>
    </row>
    <row r="70" spans="1:12" ht="24.6" hidden="1">
      <c r="A70" s="103"/>
      <c r="B70" s="381" t="s">
        <v>453</v>
      </c>
      <c r="C70" s="381"/>
      <c r="D70" s="381"/>
      <c r="E70" s="381"/>
      <c r="F70" s="381"/>
      <c r="G70" s="381"/>
      <c r="H70" s="104"/>
      <c r="I70" s="105"/>
      <c r="J70" s="105"/>
      <c r="K70" s="104"/>
      <c r="L70" s="106"/>
    </row>
    <row r="71" spans="1:12" ht="24.6" hidden="1">
      <c r="A71" s="107" t="s">
        <v>43</v>
      </c>
      <c r="B71" s="382" t="s">
        <v>94</v>
      </c>
      <c r="C71" s="382"/>
      <c r="D71" s="382"/>
      <c r="E71" s="382"/>
      <c r="F71" s="382"/>
      <c r="G71" s="382"/>
      <c r="H71" s="108" t="s">
        <v>44</v>
      </c>
      <c r="I71" s="132" t="s">
        <v>45</v>
      </c>
      <c r="J71" s="132" t="s">
        <v>1</v>
      </c>
      <c r="K71" s="108" t="s">
        <v>46</v>
      </c>
      <c r="L71" s="109" t="s">
        <v>1</v>
      </c>
    </row>
    <row r="72" spans="1:12" ht="24.6" hidden="1">
      <c r="A72" s="31">
        <v>1</v>
      </c>
      <c r="B72" s="380" t="s">
        <v>421</v>
      </c>
      <c r="C72" s="380"/>
      <c r="D72" s="380"/>
      <c r="E72" s="380"/>
      <c r="F72" s="380"/>
      <c r="G72" s="380"/>
      <c r="H72" s="33">
        <f t="shared" ref="H72:H74" si="15">IFERROR(VLOOKUP(B72,Priceนอกอาคาร,2,FALSE),"")</f>
        <v>1000</v>
      </c>
      <c r="I72" s="52"/>
      <c r="J72" s="96" t="str">
        <f t="shared" ref="J72:J74" si="16">IFERROR(VLOOKUP(B72,หน่วยนอกอาคาร,2,FALSE),"")</f>
        <v>วัน</v>
      </c>
      <c r="K72" s="33">
        <f t="shared" ref="K72:K74" si="17">IFERROR(I72*H72,0)</f>
        <v>0</v>
      </c>
      <c r="L72" s="32" t="s">
        <v>11</v>
      </c>
    </row>
    <row r="73" spans="1:12" ht="24.6" hidden="1">
      <c r="A73" s="31">
        <v>2</v>
      </c>
      <c r="B73" s="380" t="s">
        <v>428</v>
      </c>
      <c r="C73" s="380"/>
      <c r="D73" s="380"/>
      <c r="E73" s="380"/>
      <c r="F73" s="380"/>
      <c r="G73" s="380"/>
      <c r="H73" s="33">
        <f t="shared" si="15"/>
        <v>1000</v>
      </c>
      <c r="I73" s="51"/>
      <c r="J73" s="96" t="str">
        <f t="shared" si="16"/>
        <v>จุด</v>
      </c>
      <c r="K73" s="33">
        <f t="shared" si="17"/>
        <v>0</v>
      </c>
      <c r="L73" s="32" t="s">
        <v>11</v>
      </c>
    </row>
    <row r="74" spans="1:12" ht="24.6" hidden="1">
      <c r="A74" s="31">
        <v>3</v>
      </c>
      <c r="B74" s="380" t="s">
        <v>427</v>
      </c>
      <c r="C74" s="380"/>
      <c r="D74" s="380"/>
      <c r="E74" s="380"/>
      <c r="F74" s="380"/>
      <c r="G74" s="380"/>
      <c r="H74" s="33">
        <f t="shared" si="15"/>
        <v>1000</v>
      </c>
      <c r="I74" s="51"/>
      <c r="J74" s="96" t="str">
        <f t="shared" si="16"/>
        <v>จุด</v>
      </c>
      <c r="K74" s="33">
        <f t="shared" si="17"/>
        <v>0</v>
      </c>
      <c r="L74" s="32" t="s">
        <v>11</v>
      </c>
    </row>
    <row r="75" spans="1:12" ht="24.6" hidden="1">
      <c r="A75" s="31">
        <v>4</v>
      </c>
      <c r="B75" s="380" t="s">
        <v>433</v>
      </c>
      <c r="C75" s="380"/>
      <c r="D75" s="380"/>
      <c r="E75" s="380"/>
      <c r="F75" s="380"/>
      <c r="G75" s="380"/>
      <c r="H75" s="33" t="str">
        <f t="shared" si="8"/>
        <v/>
      </c>
      <c r="I75" s="51"/>
      <c r="J75" s="96" t="str">
        <f t="shared" si="9"/>
        <v/>
      </c>
      <c r="K75" s="33">
        <f t="shared" si="10"/>
        <v>0</v>
      </c>
      <c r="L75" s="32" t="s">
        <v>11</v>
      </c>
    </row>
    <row r="76" spans="1:12" ht="24.6" hidden="1">
      <c r="A76" s="31">
        <v>5</v>
      </c>
      <c r="B76" s="380"/>
      <c r="C76" s="380"/>
      <c r="D76" s="380"/>
      <c r="E76" s="380"/>
      <c r="F76" s="380"/>
      <c r="G76" s="380"/>
      <c r="H76" s="33" t="str">
        <f t="shared" si="8"/>
        <v/>
      </c>
      <c r="I76" s="51"/>
      <c r="J76" s="96" t="str">
        <f t="shared" si="9"/>
        <v/>
      </c>
      <c r="K76" s="33">
        <f t="shared" si="10"/>
        <v>0</v>
      </c>
      <c r="L76" s="32" t="s">
        <v>11</v>
      </c>
    </row>
    <row r="77" spans="1:12" ht="23.4" hidden="1" customHeight="1" thickBot="1">
      <c r="A77" s="31">
        <v>6</v>
      </c>
      <c r="B77" s="375"/>
      <c r="C77" s="375"/>
      <c r="D77" s="375"/>
      <c r="E77" s="375"/>
      <c r="F77" s="375"/>
      <c r="G77" s="375"/>
      <c r="H77" s="33" t="str">
        <f t="shared" si="8"/>
        <v/>
      </c>
      <c r="I77" s="133"/>
      <c r="J77" s="96" t="str">
        <f t="shared" si="9"/>
        <v/>
      </c>
      <c r="K77" s="33">
        <f t="shared" si="10"/>
        <v>0</v>
      </c>
      <c r="L77" s="32" t="s">
        <v>11</v>
      </c>
    </row>
    <row r="78" spans="1:12" ht="28.8" hidden="1" customHeight="1" thickBot="1">
      <c r="A78" s="45"/>
      <c r="B78" s="316" t="s">
        <v>95</v>
      </c>
      <c r="C78" s="316"/>
      <c r="D78" s="316"/>
      <c r="E78" s="316"/>
      <c r="F78" s="316"/>
      <c r="G78" s="316"/>
      <c r="H78" s="316"/>
      <c r="I78" s="316"/>
      <c r="J78" s="316"/>
      <c r="K78" s="134">
        <f>SUM(K72:K76)</f>
        <v>0</v>
      </c>
      <c r="L78" s="135" t="s">
        <v>11</v>
      </c>
    </row>
    <row r="79" spans="1:12" ht="6.6" hidden="1" customHeight="1">
      <c r="A79" s="46"/>
      <c r="B79" s="383"/>
      <c r="C79" s="383"/>
      <c r="D79" s="383"/>
      <c r="E79" s="383"/>
      <c r="F79" s="383"/>
      <c r="G79" s="383"/>
      <c r="H79" s="47"/>
      <c r="I79" s="49"/>
      <c r="J79" s="49"/>
      <c r="K79" s="48"/>
      <c r="L79" s="26"/>
    </row>
    <row r="80" spans="1:12" s="137" customFormat="1" ht="27.6" thickBot="1">
      <c r="A80" s="306" t="s">
        <v>96</v>
      </c>
      <c r="B80" s="307"/>
      <c r="C80" s="141"/>
      <c r="D80" s="142" t="s">
        <v>11</v>
      </c>
      <c r="E80" s="143"/>
      <c r="F80" s="144" t="s">
        <v>591</v>
      </c>
      <c r="G80" s="141">
        <f>K15+K16</f>
        <v>0</v>
      </c>
      <c r="H80" s="142" t="s">
        <v>11</v>
      </c>
      <c r="I80" s="145"/>
      <c r="J80" s="144" t="s">
        <v>542</v>
      </c>
      <c r="K80" s="141">
        <f>C80-G80</f>
        <v>0</v>
      </c>
      <c r="L80" s="142" t="s">
        <v>11</v>
      </c>
    </row>
    <row r="81" spans="1:12" ht="28.8">
      <c r="A81" s="146"/>
      <c r="B81" s="147"/>
      <c r="C81" s="147"/>
      <c r="D81" s="148"/>
      <c r="E81" s="149"/>
      <c r="F81" s="150"/>
      <c r="G81" s="151"/>
      <c r="H81" s="152"/>
      <c r="I81" s="153"/>
      <c r="J81" s="150" t="s">
        <v>592</v>
      </c>
      <c r="K81" s="154">
        <f>K78+K51</f>
        <v>13750</v>
      </c>
      <c r="L81" s="155" t="s">
        <v>11</v>
      </c>
    </row>
    <row r="82" spans="1:12" ht="28.8">
      <c r="A82" s="146"/>
      <c r="B82" s="156"/>
      <c r="C82" s="147"/>
      <c r="D82" s="157"/>
      <c r="E82" s="149"/>
      <c r="F82" s="158"/>
      <c r="G82" s="158"/>
      <c r="H82" s="159"/>
      <c r="I82" s="153"/>
      <c r="J82" s="150" t="s">
        <v>590</v>
      </c>
      <c r="K82" s="160" t="e">
        <f>(K78+K51-K16)/G20</f>
        <v>#DIV/0!</v>
      </c>
      <c r="L82" s="155" t="s">
        <v>48</v>
      </c>
    </row>
    <row r="83" spans="1:12" ht="30.6">
      <c r="A83" s="146"/>
      <c r="B83" s="156"/>
      <c r="C83" s="161"/>
      <c r="D83" s="162"/>
      <c r="E83" s="149"/>
      <c r="F83" s="374" t="s">
        <v>855</v>
      </c>
      <c r="G83" s="374"/>
      <c r="H83" s="209"/>
      <c r="I83" s="384" t="s">
        <v>596</v>
      </c>
      <c r="J83" s="384"/>
      <c r="K83" s="163">
        <f>K14/K5</f>
        <v>0</v>
      </c>
      <c r="L83" s="155" t="s">
        <v>11</v>
      </c>
    </row>
    <row r="84" spans="1:12" ht="27" hidden="1">
      <c r="A84" s="164"/>
      <c r="B84" s="165"/>
      <c r="C84" s="166"/>
      <c r="D84" s="166"/>
      <c r="E84" s="167"/>
      <c r="F84" s="165"/>
      <c r="G84" s="165"/>
    </row>
    <row r="85" spans="1:12" ht="27" hidden="1">
      <c r="A85" s="168"/>
      <c r="B85" s="169"/>
      <c r="C85" s="166"/>
      <c r="D85" s="166"/>
      <c r="E85" s="170"/>
      <c r="F85" s="169"/>
      <c r="G85" s="169"/>
      <c r="H85" s="171"/>
      <c r="I85" s="168"/>
    </row>
    <row r="86" spans="1:12" ht="25.8" hidden="1" customHeight="1">
      <c r="A86" s="46"/>
      <c r="B86" s="373"/>
      <c r="C86" s="373"/>
      <c r="D86" s="373"/>
      <c r="E86" s="373"/>
      <c r="F86" s="373"/>
      <c r="G86" s="373"/>
      <c r="H86" s="50"/>
      <c r="I86" s="49"/>
    </row>
    <row r="87" spans="1:12" ht="25.8" customHeight="1">
      <c r="A87" s="46"/>
      <c r="B87" s="383" t="s">
        <v>720</v>
      </c>
      <c r="C87" s="383"/>
      <c r="D87" s="383"/>
      <c r="E87" s="383"/>
      <c r="F87" s="383"/>
      <c r="G87" s="383"/>
      <c r="H87" s="383"/>
      <c r="I87" s="383"/>
      <c r="J87" s="383"/>
      <c r="K87" s="383"/>
      <c r="L87" s="383"/>
    </row>
    <row r="88" spans="1:12" ht="32.4" customHeight="1">
      <c r="A88" s="385" t="s">
        <v>845</v>
      </c>
      <c r="B88" s="385"/>
      <c r="C88" s="385"/>
      <c r="D88" s="385"/>
      <c r="E88" s="385"/>
      <c r="F88" s="385"/>
      <c r="G88" s="385"/>
      <c r="H88" s="385" t="s">
        <v>844</v>
      </c>
      <c r="I88" s="385"/>
      <c r="J88" s="385"/>
      <c r="K88" s="385"/>
      <c r="L88" s="385"/>
    </row>
    <row r="89" spans="1:12" ht="46.8" customHeight="1">
      <c r="A89" s="385" t="s">
        <v>493</v>
      </c>
      <c r="B89" s="385"/>
      <c r="C89" s="385"/>
      <c r="D89" s="385"/>
      <c r="E89" s="385"/>
      <c r="F89" s="385"/>
      <c r="G89" s="385"/>
      <c r="H89" s="385" t="s">
        <v>599</v>
      </c>
      <c r="I89" s="385"/>
      <c r="J89" s="385"/>
      <c r="K89" s="385"/>
      <c r="L89" s="385"/>
    </row>
    <row r="90" spans="1:12" ht="23.4" customHeight="1">
      <c r="A90" s="386" t="str">
        <f>C8</f>
        <v>นายธวัช   มีแสง</v>
      </c>
      <c r="B90" s="386"/>
      <c r="C90" s="386"/>
      <c r="D90" s="372"/>
      <c r="E90" s="372"/>
      <c r="F90" s="372"/>
      <c r="G90" s="372"/>
      <c r="H90" s="372" t="s">
        <v>854</v>
      </c>
      <c r="I90" s="372"/>
      <c r="J90" s="372"/>
      <c r="K90" s="372"/>
      <c r="L90" s="372"/>
    </row>
    <row r="91" spans="1:12" ht="20.55" customHeight="1">
      <c r="A91" s="372"/>
      <c r="B91" s="372"/>
      <c r="C91" s="372"/>
      <c r="D91" s="372"/>
      <c r="E91" s="372"/>
      <c r="F91" s="372"/>
      <c r="G91" s="372"/>
      <c r="H91" s="372" t="s">
        <v>631</v>
      </c>
      <c r="I91" s="372"/>
      <c r="J91" s="372"/>
      <c r="K91" s="372"/>
      <c r="L91" s="372"/>
    </row>
    <row r="92" spans="1:12" ht="20.55" customHeight="1">
      <c r="A92" s="233"/>
      <c r="B92" s="233"/>
      <c r="C92" s="233"/>
      <c r="D92" s="233"/>
      <c r="E92" s="234"/>
      <c r="F92" s="234"/>
      <c r="G92" s="234"/>
      <c r="H92" s="235"/>
      <c r="I92" s="235"/>
      <c r="J92" s="233"/>
      <c r="K92" s="233"/>
      <c r="L92" s="236"/>
    </row>
    <row r="93" spans="1:12" ht="24.6">
      <c r="A93" s="385" t="str">
        <f>VLOOKUP(A95,'Ref.3'!I14:J161,2,0)</f>
        <v xml:space="preserve">ผู้อนุมัติส่วนงาน Service </v>
      </c>
      <c r="B93" s="385"/>
      <c r="C93" s="385"/>
      <c r="D93" s="385"/>
      <c r="E93" s="385"/>
      <c r="F93" s="385"/>
      <c r="G93" s="385"/>
      <c r="H93" s="385" t="s">
        <v>721</v>
      </c>
      <c r="I93" s="385"/>
      <c r="J93" s="385"/>
      <c r="K93" s="385"/>
      <c r="L93" s="385"/>
    </row>
    <row r="94" spans="1:12" ht="46.8" customHeight="1">
      <c r="A94" s="385" t="s">
        <v>494</v>
      </c>
      <c r="B94" s="385"/>
      <c r="C94" s="385"/>
      <c r="D94" s="385"/>
      <c r="E94" s="385"/>
      <c r="F94" s="385"/>
      <c r="G94" s="385"/>
      <c r="H94" s="385" t="s">
        <v>598</v>
      </c>
      <c r="I94" s="385"/>
      <c r="J94" s="385"/>
      <c r="K94" s="385"/>
      <c r="L94" s="385"/>
    </row>
    <row r="95" spans="1:12" ht="20.399999999999999" customHeight="1">
      <c r="A95" s="372" t="s">
        <v>765</v>
      </c>
      <c r="B95" s="372"/>
      <c r="C95" s="372"/>
      <c r="D95" s="387"/>
      <c r="E95" s="387"/>
      <c r="F95" s="387"/>
      <c r="G95" s="387"/>
      <c r="H95" s="388" t="s">
        <v>541</v>
      </c>
      <c r="I95" s="388"/>
      <c r="J95" s="388"/>
      <c r="K95" s="388"/>
      <c r="L95" s="388"/>
    </row>
    <row r="96" spans="1:12" ht="24.6">
      <c r="A96" s="372" t="str">
        <f>VLOOKUP(A95,'Ref.3'!I14:K16,3,0)</f>
        <v>ผู้ช่วยผู้อำนวยการส่วนงานบริการ</v>
      </c>
      <c r="B96" s="372"/>
      <c r="C96" s="372"/>
      <c r="D96" s="372"/>
      <c r="E96" s="372"/>
      <c r="F96" s="372"/>
      <c r="G96" s="372"/>
      <c r="H96" s="372" t="str">
        <f>VLOOKUP(H95,'Ref.3'!I8:J10,2,0)</f>
        <v>ผู้อนุมัติสายงาน Cable</v>
      </c>
      <c r="I96" s="372"/>
      <c r="J96" s="372"/>
      <c r="K96" s="372"/>
      <c r="L96" s="372"/>
    </row>
    <row r="97" spans="1:1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</row>
  </sheetData>
  <mergeCells count="127">
    <mergeCell ref="H91:L91"/>
    <mergeCell ref="B87:L87"/>
    <mergeCell ref="I83:J83"/>
    <mergeCell ref="B79:G79"/>
    <mergeCell ref="H96:L96"/>
    <mergeCell ref="A88:C88"/>
    <mergeCell ref="A89:C89"/>
    <mergeCell ref="A90:C90"/>
    <mergeCell ref="D88:G88"/>
    <mergeCell ref="D89:G89"/>
    <mergeCell ref="D90:G90"/>
    <mergeCell ref="D94:G94"/>
    <mergeCell ref="D93:G93"/>
    <mergeCell ref="D95:G95"/>
    <mergeCell ref="H93:L93"/>
    <mergeCell ref="H94:L94"/>
    <mergeCell ref="H95:L95"/>
    <mergeCell ref="H88:L88"/>
    <mergeCell ref="H89:L89"/>
    <mergeCell ref="H90:L90"/>
    <mergeCell ref="D96:G96"/>
    <mergeCell ref="A93:C93"/>
    <mergeCell ref="A94:C94"/>
    <mergeCell ref="A95:C95"/>
    <mergeCell ref="A96:C96"/>
    <mergeCell ref="B86:G86"/>
    <mergeCell ref="F83:G83"/>
    <mergeCell ref="B77:G77"/>
    <mergeCell ref="B62:G62"/>
    <mergeCell ref="B63:G63"/>
    <mergeCell ref="B64:G64"/>
    <mergeCell ref="B65:G65"/>
    <mergeCell ref="B68:G68"/>
    <mergeCell ref="B76:G76"/>
    <mergeCell ref="B73:G73"/>
    <mergeCell ref="B74:G74"/>
    <mergeCell ref="B70:G70"/>
    <mergeCell ref="B71:G71"/>
    <mergeCell ref="B72:G72"/>
    <mergeCell ref="B66:G66"/>
    <mergeCell ref="B67:G67"/>
    <mergeCell ref="B75:G75"/>
    <mergeCell ref="A91:C91"/>
    <mergeCell ref="D91:G91"/>
    <mergeCell ref="B57:G57"/>
    <mergeCell ref="B58:G58"/>
    <mergeCell ref="B60:G60"/>
    <mergeCell ref="B27:G27"/>
    <mergeCell ref="B37:G37"/>
    <mergeCell ref="B40:G40"/>
    <mergeCell ref="B41:G41"/>
    <mergeCell ref="B43:G43"/>
    <mergeCell ref="B44:G44"/>
    <mergeCell ref="B45:G45"/>
    <mergeCell ref="B46:G46"/>
    <mergeCell ref="B47:G47"/>
    <mergeCell ref="B55:G55"/>
    <mergeCell ref="B38:G38"/>
    <mergeCell ref="B39:G39"/>
    <mergeCell ref="B31:G31"/>
    <mergeCell ref="B33:G33"/>
    <mergeCell ref="B34:G34"/>
    <mergeCell ref="B35:G35"/>
    <mergeCell ref="B32:G32"/>
    <mergeCell ref="B51:J51"/>
    <mergeCell ref="B48:G48"/>
    <mergeCell ref="B49:G49"/>
    <mergeCell ref="B12:G12"/>
    <mergeCell ref="B13:G13"/>
    <mergeCell ref="B14:G14"/>
    <mergeCell ref="B15:G15"/>
    <mergeCell ref="H17:J17"/>
    <mergeCell ref="H10:I10"/>
    <mergeCell ref="B54:G54"/>
    <mergeCell ref="B26:G26"/>
    <mergeCell ref="B56:G56"/>
    <mergeCell ref="B16:G16"/>
    <mergeCell ref="E17:G17"/>
    <mergeCell ref="A21:G21"/>
    <mergeCell ref="B22:G22"/>
    <mergeCell ref="B23:G23"/>
    <mergeCell ref="B24:G24"/>
    <mergeCell ref="B25:G25"/>
    <mergeCell ref="H18:J18"/>
    <mergeCell ref="H19:J19"/>
    <mergeCell ref="A17:A19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E9:F9"/>
    <mergeCell ref="D20:F20"/>
    <mergeCell ref="B20:C20"/>
    <mergeCell ref="A80:B80"/>
    <mergeCell ref="J4:L4"/>
    <mergeCell ref="J3:L3"/>
    <mergeCell ref="C4:H4"/>
    <mergeCell ref="E3:H3"/>
    <mergeCell ref="B78:J78"/>
    <mergeCell ref="B69:J69"/>
    <mergeCell ref="B61:J61"/>
    <mergeCell ref="B42:J42"/>
    <mergeCell ref="B28:G28"/>
    <mergeCell ref="B29:G29"/>
    <mergeCell ref="B30:G30"/>
    <mergeCell ref="B36:G36"/>
    <mergeCell ref="B50:G50"/>
    <mergeCell ref="B52:G52"/>
    <mergeCell ref="B53:G53"/>
    <mergeCell ref="B59:G59"/>
    <mergeCell ref="H9:I9"/>
    <mergeCell ref="K9:L9"/>
    <mergeCell ref="E10:F10"/>
    <mergeCell ref="K10:L10"/>
  </mergeCells>
  <phoneticPr fontId="5" type="noConversion"/>
  <hyperlinks>
    <hyperlink ref="E3" r:id="rId1" xr:uid="{E59931AF-2C46-4A65-BA4A-D678440027A5}"/>
  </hyperlinks>
  <printOptions horizontalCentered="1" verticalCentered="1"/>
  <pageMargins left="0" right="0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'Ref.1'!$B$2:$B$273</xm:f>
          </x14:formula1>
          <xm:sqref>B44:B50 B23:B40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'Ref.1'!$E$283:$E$298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B72:G76</xm:sqref>
        </x14:dataValidation>
        <x14:dataValidation type="list" allowBlank="1" showInputMessage="1" showErrorMessage="1" xr:uid="{985EEBAE-BD0C-4AAA-BBBD-DF8C24542638}">
          <x14:formula1>
            <xm:f>'Ref.2'!$N$4:$N$27</xm:f>
          </x14:formula1>
          <xm:sqref>D8</xm:sqref>
        </x14:dataValidation>
        <x14:dataValidation type="list" allowBlank="1" showInputMessage="1" showErrorMessage="1" xr:uid="{A82F14BB-B21E-4D10-9CDE-BABB7A8F4ACA}">
          <x14:formula1>
            <xm:f>'Ref.1'!$E$276:$E$281</xm:f>
          </x14:formula1>
          <xm:sqref>H19:J19</xm:sqref>
        </x14:dataValidation>
        <x14:dataValidation type="list" allowBlank="1" showInputMessage="1" showErrorMessage="1" xr:uid="{A3DF21FC-A726-46EF-8C67-162D63E63DBE}">
          <x14:formula1>
            <xm:f>'Ref.1'!$B$283:$B$289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H6:I7</xm:sqref>
        </x14:dataValidation>
        <x14:dataValidation type="list" allowBlank="1" showInputMessage="1" showErrorMessage="1" xr:uid="{C578C415-2957-430F-BA18-C3C344F3006B}">
          <x14:formula1>
            <xm:f>'Ref.2'!$T$20:$T$32</xm:f>
          </x14:formula1>
          <xm:sqref>J4:L4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B64:G68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22967723-F726-40E0-B899-E7DB18DAFEA7}">
          <x14:formula1>
            <xm:f>'Ref.1'!$B$169:$B$253</xm:f>
          </x14:formula1>
          <xm:sqref>B77:G77</xm:sqref>
        </x14:dataValidation>
        <x14:dataValidation type="list" allowBlank="1" showInputMessage="1" showErrorMessage="1" xr:uid="{64850915-EA97-47B8-A190-3CDD1B3A1ABE}">
          <x14:formula1>
            <xm:f>'Ref.1'!$N$49:$N$104</xm:f>
          </x14:formula1>
          <xm:sqref>B53:G59</xm:sqref>
        </x14:dataValidation>
        <x14:dataValidation type="list" allowBlank="1" showInputMessage="1" showErrorMessage="1" xr:uid="{020C8E39-98A3-4051-AFD1-F74BB37B2228}">
          <x14:formula1>
            <xm:f>'Ref.3'!$R$8:$R$19</xm:f>
          </x14:formula1>
          <xm:sqref>J3:L3</xm:sqref>
        </x14:dataValidation>
        <x14:dataValidation type="list" allowBlank="1" showInputMessage="1" showErrorMessage="1" xr:uid="{00201203-7E35-4681-AAD3-633974835DC3}">
          <x14:formula1>
            <xm:f>'Ref.3'!$M$3:$M$25</xm:f>
          </x14:formula1>
          <xm:sqref>C8 A90:C90</xm:sqref>
        </x14:dataValidation>
        <x14:dataValidation type="list" allowBlank="1" showInputMessage="1" showErrorMessage="1" xr:uid="{15B0B801-1980-41E8-BE2A-D296F9B3A388}">
          <x14:formula1>
            <xm:f>'Ref.3'!$O$29:$O$34</xm:f>
          </x14:formula1>
          <xm:sqref>D90:G90</xm:sqref>
        </x14:dataValidation>
        <x14:dataValidation type="list" allowBlank="1" showInputMessage="1" showErrorMessage="1" xr:uid="{8E24B4CF-62FC-4756-AD51-A058AAB58CA6}">
          <x14:formula1>
            <xm:f>'Ref.3'!$I$8:$I$10</xm:f>
          </x14:formula1>
          <xm:sqref>H95:L95</xm:sqref>
        </x14:dataValidation>
        <x14:dataValidation type="list" allowBlank="1" showInputMessage="1" showErrorMessage="1" xr:uid="{3C2DEEAE-B3E8-4684-96C7-FCBC0A29E633}">
          <x14:formula1>
            <xm:f>'Ref.3'!$I$14:$I$16</xm:f>
          </x14:formula1>
          <xm:sqref>A95:G95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2024-10-07T02:59:45Z</cp:lastPrinted>
  <dcterms:created xsi:type="dcterms:W3CDTF">2021-08-28T09:02:17Z</dcterms:created>
  <dcterms:modified xsi:type="dcterms:W3CDTF">2024-10-28T02:23:26Z</dcterms:modified>
</cp:coreProperties>
</file>