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7\8.สค\2.Miracle Grand Convention Hotel\"/>
    </mc:Choice>
  </mc:AlternateContent>
  <xr:revisionPtr revIDLastSave="0" documentId="13_ncr:1_{934E61FB-4036-4F8C-A236-21E34BA2742E}" xr6:coauthVersionLast="47" xr6:coauthVersionMax="47" xr10:uidLastSave="{00000000-0000-0000-0000-000000000000}"/>
  <workbookProtection workbookAlgorithmName="SHA-512" workbookHashValue="EnxFUdHme5cUMqoTGD8kWaLWaMwTn7G8V0ynD2xxruS9DlEA60c492bKFBl8IeaQz0Ofy+xY+GFLPgYsvPvR2g==" workbookSaltValue="ksdNzVJ4+KVKyFRv1ymmSQ==" workbookSpinCount="100000" lockStructure="1"/>
  <bookViews>
    <workbookView xWindow="-110" yWindow="-110" windowWidth="19420" windowHeight="1030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ROI'!$A$1:$L$115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0" i="7" l="1"/>
  <c r="A112" i="7"/>
  <c r="A115" i="7"/>
  <c r="A110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<sst xmlns="http://schemas.openxmlformats.org/spreadsheetml/2006/main" count="2810" uniqueCount="856">
  <si>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</si>
  <si>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</si>
  <si>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</si>
  <si>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</si>
  <si>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</si>
  <si>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</si>
  <si>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</si>
  <si>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</si>
  <si>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</si>
  <si>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</si>
  <si>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</si>
  <si>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</si>
  <si>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</si>
  <si>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</si>
  <si>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</si>
  <si>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</si>
  <si>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</si>
  <si>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</si>
  <si>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</si>
  <si>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</si>
  <si>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</si>
  <si>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</si>
  <si>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</si>
  <si>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</si>
  <si>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</si>
  <si>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</si>
  <si>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</si>
  <si>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</si>
  <si>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</si>
  <si>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</si>
  <si>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</si>
  <si>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</si>
  <si>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</si>
  <si>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</si>
  <si>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</si>
  <si>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</si>
  <si>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</si>
  <si>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</si>
  <si>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</si>
  <si>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</si>
  <si>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</si>
  <si>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</si>
  <si>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</si>
  <si>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</si>
  <si>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</si>
  <si>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</si>
  <si>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</si>
  <si>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</si>
  <si>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</si>
  <si>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</si>
  <si>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</si>
  <si>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</si>
  <si>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</si>
  <si>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</si>
  <si>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</si>
  <si>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</si>
  <si>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</si>
  <si>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</si>
  <si>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</si>
  <si>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</si>
  <si>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</si>
  <si>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</si>
  <si>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</si>
  <si>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</si>
  <si>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</si>
  <si>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</si>
  <si>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</si>
  <si>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</si>
  <si>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</si>
  <si>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</si>
  <si>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</si>
  <si>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</si>
  <si>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</si>
  <si>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</si>
  <si>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</si>
  <si>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</si>
  <si>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</si>
  <si>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</si>
  <si>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</si>
  <si>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</si>
  <si>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</si>
  <si>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</si>
  <si>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</si>
  <si>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</si>
  <si>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</si>
  <si>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</si>
  <si>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</si>
  <si>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</si>
  <si>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</si>
  <si>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</si>
  <si>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</si>
  <si>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</si>
  <si>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</si>
  <si>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</si>
  <si>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</si>
  <si>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</si>
  <si>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</si>
  <si>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</si>
  <si>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</si>
  <si>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</si>
  <si>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</si>
  <si>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</si>
  <si>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</si>
  <si>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</si>
  <si>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</si>
  <si>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</si>
  <si>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</si>
  <si>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</si>
  <si>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</si>
  <si>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</si>
  <si>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</si>
  <si>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</si>
  <si>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</si>
  <si>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</si>
  <si>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</si>
  <si>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</si>
  <si>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</si>
  <si>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</si>
  <si>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</si>
  <si>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</si>
  <si>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</si>
  <si>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</si>
  <si>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</si>
  <si>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</si>
  <si>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</si>
  <si>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</si>
  <si>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</si>
  <si>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</si>
  <si>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</si>
  <si>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</si>
  <si>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</si>
  <si>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</si>
  <si>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</si>
  <si>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</si>
  <si>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</si>
  <si>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</si>
  <si>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</si>
  <si>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</si>
  <si>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</si>
  <si>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</si>
  <si>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</si>
  <si>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</si>
  <si>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</si>
  <si>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</si>
  <si>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</si>
  <si>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</si>
  <si>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</si>
  <si>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</si>
  <si>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</si>
  <si>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</si>
  <si>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</si>
  <si>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</si>
  <si>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</si>
  <si>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</si>
  <si>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</si>
  <si>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</si>
  <si>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</si>
  <si>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</si>
  <si>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</si>
  <si>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</si>
  <si>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</si>
  <si>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</si>
  <si>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</si>
  <si>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</si>
  <si>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</si>
  <si>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</si>
  <si>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</si>
  <si>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</si>
  <si>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</si>
  <si>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</si>
  <si>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</si>
  <si>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</si>
  <si>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</si>
  <si>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</si>
  <si>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</si>
  <si>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</si>
  <si>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</si>
  <si>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</si>
  <si>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</si>
  <si>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</si>
  <si>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</si>
  <si>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</si>
  <si>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</si>
  <si>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</si>
  <si>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</si>
  <si>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</si>
  <si>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</si>
  <si>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</si>
  <si>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</si>
  <si>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</si>
  <si>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</si>
  <si>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</si>
  <si>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</si>
  <si>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</si>
  <si>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</si>
  <si>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</si>
  <si>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</si>
  <si>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</si>
  <si>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</si>
  <si>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</si>
  <si>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</si>
  <si>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</si>
  <si>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</si>
  <si>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</si>
  <si>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</si>
  <si>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</si>
  <si>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</si>
  <si>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</si>
  <si>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</si>
  <si>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</si>
  <si>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</si>
  <si>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</si>
  <si>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</si>
  <si>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</si>
  <si>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</si>
  <si>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</si>
  <si>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</si>
  <si>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</si>
  <si>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</si>
  <si>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</si>
  <si>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</si>
  <si>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</si>
  <si>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</si>
  <si>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</si>
  <si>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</si>
  <si>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</si>
  <si>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</si>
  <si>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</si>
  <si>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</si>
  <si>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</si>
  <si>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</si>
  <si>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</si>
  <si>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</si>
  <si>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</si>
  <si>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</si>
  <si>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</si>
  <si>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</si>
  <si>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</si>
  <si>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</si>
  <si>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</si>
  <si>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</si>
  <si>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</si>
  <si>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</si>
  <si>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</si>
  <si>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</si>
  <si>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</si>
  <si>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</si>
  <si>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</si>
  <si>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</si>
  <si>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</si>
  <si>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</si>
  <si>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</si>
  <si>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</si>
  <si>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</si>
  <si>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</si>
  <si>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</si>
  <si>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</si>
  <si>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</si>
  <si>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</si>
  <si>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</si>
  <si>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</si>
  <si>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</si>
  <si>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</si>
  <si>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</si>
  <si>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</si>
  <si>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</si>
  <si>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</si>
  <si>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</si>
  <si>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</si>
  <si>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</si>
  <si>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</si>
  <si>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</si>
  <si>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</si>
  <si>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</si>
  <si>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</si>
  <si>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</si>
  <si>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</si>
  <si>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</si>
  <si>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</si>
  <si>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</si>
  <si>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</si>
  <si>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</si>
  <si>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</si>
  <si>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</si>
  <si>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</si>
  <si>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</si>
  <si>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</si>
  <si>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</si>
  <si>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</si>
  <si>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</si>
  <si>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</si>
  <si>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</si>
  <si>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</si>
  <si>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</si>
  <si>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</si>
  <si>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</si>
  <si>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</si>
  <si>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</si>
  <si>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</si>
  <si>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</si>
  <si>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</si>
  <si>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</si>
  <si>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</si>
  <si>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</si>
  <si>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</si>
  <si>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</si>
  <si>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</si>
  <si>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</si>
  <si>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</si>
  <si>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</si>
  <si>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</si>
  <si>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</si>
  <si>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</si>
  <si>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</si>
  <si>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</si>
  <si>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</si>
  <si>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</si>
  <si>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</si>
  <si>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</si>
  <si>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</si>
  <si>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</si>
  <si>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</si>
  <si>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</si>
  <si>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</si>
  <si>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</si>
  <si>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</si>
  <si>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</si>
  <si>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</si>
  <si>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</si>
  <si>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</si>
  <si>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</si>
  <si>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</si>
  <si>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</si>
  <si>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</si>
  <si>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</si>
  <si>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</si>
  <si>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</si>
  <si>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</si>
  <si>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</si>
  <si>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</si>
  <si>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</si>
  <si>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</si>
  <si>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</si>
  <si>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</si>
  <si>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</si>
  <si>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</si>
  <si>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</si>
  <si>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</si>
  <si>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</si>
  <si>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</si>
  <si>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</si>
  <si>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</si>
  <si>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</si>
  <si>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</si>
  <si>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</si>
  <si>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</si>
  <si>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</si>
  <si>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</si>
  <si>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</si>
  <si>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</si>
  <si>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</si>
  <si>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</si>
  <si>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</si>
  <si>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</si>
  <si>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</si>
  <si>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</si>
  <si>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</si>
  <si>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</si>
  <si>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</si>
  <si>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</si>
  <si>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</si>
  <si>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</si>
  <si>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</si>
  <si>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</si>
  <si>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</si>
  <si>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</si>
  <si>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</si>
  <si>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</si>
  <si>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</si>
  <si>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</si>
  <si>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</si>
  <si>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</si>
  <si>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</si>
  <si>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</si>
  <si>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</si>
  <si>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</si>
  <si>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</si>
  <si>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</si>
  <si>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</si>
  <si>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</si>
  <si>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</si>
  <si>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</si>
  <si>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</si>
  <si>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</si>
  <si>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</si>
  <si>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</si>
  <si>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</si>
  <si>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</si>
  <si>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</si>
  <si>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</si>
  <si>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</si>
  <si>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</si>
  <si>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</si>
  <si>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</si>
  <si>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</si>
  <si>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</si>
  <si>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</si>
  <si>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</si>
  <si>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</si>
  <si>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</si>
  <si>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</si>
  <si>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</si>
  <si>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</si>
  <si>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</si>
  <si>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</si>
  <si>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</si>
  <si>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</si>
  <si>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</si>
  <si>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</si>
  <si>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</si>
  <si>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</si>
  <si>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</si>
  <si>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</si>
  <si>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</si>
  <si>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</si>
  <si>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</si>
  <si>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</si>
  <si>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</si>
  <si>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</si>
  <si>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</si>
  <si>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</si>
  <si>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</si>
  <si>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</si>
  <si>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</si>
  <si>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</si>
  <si>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</si>
  <si>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</si>
  <si>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</si>
  <si>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</si>
  <si>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</si>
  <si>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</si>
  <si>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</si>
  <si>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</si>
  <si>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</si>
  <si>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</si>
  <si>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</si>
  <si>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</si>
  <si>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</si>
  <si>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</si>
  <si>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</si>
  <si>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</si>
  <si>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</si>
  <si>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</si>
  <si>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</si>
  <si>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</si>
  <si>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</si>
  <si>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</si>
  <si>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</si>
  <si>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</si>
  <si>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</si>
  <si>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</si>
  <si>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</si>
  <si>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</si>
  <si>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</si>
  <si>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</si>
  <si>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</si>
  <si>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</si>
  <si>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</si>
  <si>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</si>
  <si>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</si>
  <si>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</si>
  <si>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</si>
  <si>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</si>
  <si>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</si>
  <si>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</si>
  <si>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</si>
  <si>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</si>
  <si>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</si>
  <si>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</si>
  <si>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</si>
  <si>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</si>
  <si>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</si>
  <si>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</si>
  <si>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</si>
  <si>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</si>
  <si>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</si>
  <si>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</si>
  <si>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</si>
  <si>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</si>
  <si>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</si>
  <si>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</si>
  <si>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</si>
  <si>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</si>
  <si>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</si>
  <si>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</si>
  <si>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</si>
  <si>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</si>
  <si>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</si>
  <si>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</si>
  <si>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</si>
  <si>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</si>
  <si>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</si>
  <si>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</si>
  <si>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</si>
  <si>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</si>
  <si>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</si>
  <si>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</si>
  <si>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</si>
  <si>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</si>
  <si>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</si>
  <si>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</si>
  <si>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</si>
  <si>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</si>
  <si>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</si>
  <si>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</si>
  <si>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</si>
  <si>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</si>
  <si>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</si>
  <si>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</si>
  <si>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</si>
  <si>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</si>
  <si>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</si>
  <si>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</si>
  <si>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</si>
  <si>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</si>
  <si>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</si>
  <si>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</si>
  <si>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</si>
  <si>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</si>
  <si>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</si>
  <si>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</si>
  <si>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</si>
  <si>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</si>
  <si>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</si>
  <si>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</si>
  <si>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</si>
  <si>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</si>
  <si>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</si>
  <si>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</si>
  <si>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</si>
  <si>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</si>
  <si>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</si>
  <si>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</si>
  <si>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</si>
  <si>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</si>
  <si>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</si>
  <si>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</si>
  <si>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</si>
  <si>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</si>
  <si>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</si>
  <si>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</si>
  <si>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</si>
  <si>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</si>
  <si>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</si>
  <si>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</si>
  <si>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</si>
  <si>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</si>
  <si>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</si>
  <si>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</si>
  <si>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</si>
  <si>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</si>
  <si>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</si>
  <si>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</si>
  <si>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</si>
  <si>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</si>
  <si>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</si>
  <si>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</si>
  <si>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</si>
  <si>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</si>
  <si>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</si>
  <si>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</si>
  <si>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</si>
  <si>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</si>
  <si>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</si>
  <si>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</si>
  <si>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</si>
  <si>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</si>
  <si>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</si>
  <si>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</si>
  <si>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</si>
  <si>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</si>
  <si>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</si>
  <si>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</si>
  <si>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</si>
  <si>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</si>
  <si>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</si>
  <si>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</si>
  <si>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</si>
  <si>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</si>
  <si>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</si>
  <si>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</si>
  <si>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</si>
  <si>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</si>
  <si>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</si>
  <si>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</si>
  <si>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</si>
  <si>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</si>
  <si>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</si>
  <si>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</si>
  <si>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</si>
  <si>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</si>
  <si>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</si>
  <si>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</si>
  <si>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</si>
  <si>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</si>
  <si>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</si>
  <si>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</si>
  <si>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</si>
  <si>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</si>
  <si>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</si>
  <si>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</si>
  <si>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</si>
  <si>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</si>
  <si>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</si>
  <si>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</si>
  <si>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</si>
  <si>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</si>
  <si>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</si>
  <si>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</si>
  <si>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</si>
  <si>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</si>
  <si>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</si>
  <si>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</si>
  <si>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</si>
  <si>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</si>
  <si>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</si>
  <si>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</si>
  <si>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</si>
  <si>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</si>
  <si>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</si>
  <si>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</si>
  <si>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</si>
  <si>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</si>
  <si>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</si>
  <si>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</si>
  <si>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</si>
  <si>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</si>
  <si>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</si>
  <si>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</si>
  <si>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</si>
  <si>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</si>
  <si>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</si>
  <si>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</si>
  <si>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</si>
  <si>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</si>
  <si>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</si>
  <si>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</si>
  <si>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</si>
  <si>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</si>
  <si>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</si>
  <si>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</si>
  <si>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</si>
  <si>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</si>
  <si>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</si>
  <si>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</si>
  <si>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</si>
  <si>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</si>
  <si>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</si>
  <si>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</si>
  <si>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</si>
  <si>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</si>
  <si>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</si>
  <si>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</si>
  <si>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</si>
  <si>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</si>
  <si>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</si>
  <si>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</si>
  <si>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</si>
  <si>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</si>
  <si>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</si>
  <si>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</si>
  <si>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</si>
  <si>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</si>
  <si>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</si>
  <si>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</si>
  <si>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</si>
  <si>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</si>
  <si>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</si>
  <si>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</si>
  <si>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</si>
  <si>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</si>
  <si>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</si>
  <si>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</si>
  <si>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</si>
  <si>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</si>
  <si>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</si>
  <si>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</si>
  <si>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</si>
  <si>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</si>
  <si>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</si>
  <si>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</si>
  <si>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</si>
  <si>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</si>
  <si>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</si>
  <si>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</si>
  <si>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</si>
  <si>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</si>
  <si>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</si>
  <si>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</si>
  <si>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</si>
  <si>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</si>
  <si>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</si>
  <si>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</si>
  <si>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</si>
  <si>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</si>
  <si>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</si>
  <si>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</si>
  <si>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</si>
  <si>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</si>
  <si>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</si>
  <si>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</si>
  <si>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</si>
  <si>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</si>
  <si>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</si>
  <si>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</si>
  <si>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</si>
  <si>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</si>
  <si>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</si>
  <si>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</si>
  <si>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</si>
  <si>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</si>
  <si>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</si>
  <si>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</si>
  <si>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</si>
  <si>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</si>
  <si>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</si>
  <si>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</si>
  <si>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</si>
  <si>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</si>
  <si>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</si>
  <si>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</si>
  <si>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</si>
  <si>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</si>
  <si>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</si>
  <si>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</si>
  <si>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</si>
  <si>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</si>
  <si>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</si>
  <si>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</si>
  <si>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</si>
  <si>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</si>
  <si>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</si>
  <si>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</si>
  <si>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</si>
  <si>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</si>
  <si>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</si>
  <si>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</si>
  <si>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</si>
  <si>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</si>
  <si>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</si>
  <si>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</si>
  <si>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</si>
  <si>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</si>
  <si>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</si>
  <si>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</si>
  <si>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</si>
  <si>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</si>
  <si>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</si>
  <si>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</si>
  <si>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</si>
  <si>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</si>
  <si>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</si>
  <si>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</si>
  <si>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</si>
  <si>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</si>
  <si>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</si>
  <si>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</si>
  <si>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</si>
  <si>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</si>
  <si>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</si>
  <si>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</si>
  <si>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</si>
  <si>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</si>
  <si>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</si>
  <si>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</si>
  <si>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</si>
  <si>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</si>
  <si>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</si>
  <si>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</si>
  <si>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</si>
  <si>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</si>
  <si>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</si>
  <si>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</si>
  <si>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</si>
  <si>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</si>
  <si>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</si>
  <si>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</si>
  <si>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</si>
  <si>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</si>
  <si>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</si>
  <si>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</si>
  <si>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</si>
  <si>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</si>
  <si>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</si>
  <si>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</si>
  <si>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</si>
  <si>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</si>
  <si>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</si>
  <si>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</si>
  <si>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</si>
  <si>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</si>
  <si>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</si>
  <si>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</si>
  <si>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</si>
  <si>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</si>
  <si>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</si>
  <si>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</si>
  <si>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</si>
  <si>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</si>
  <si>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</si>
  <si>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</si>
  <si>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</si>
  <si>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</si>
  <si>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</si>
  <si>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</si>
  <si>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</si>
  <si>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</si>
  <si>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</si>
  <si>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</si>
  <si>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</si>
  <si>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</si>
  <si>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</si>
  <si>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</si>
  <si>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</si>
  <si>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</si>
  <si>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</si>
  <si>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</si>
  <si>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</si>
  <si>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</si>
  <si>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</si>
  <si>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</si>
  <si>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</si>
  <si>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</si>
  <si>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</si>
  <si>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</si>
  <si>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</si>
  <si>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</si>
  <si>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</si>
  <si>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</si>
  <si>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</si>
  <si>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</si>
  <si>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</si>
  <si>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</si>
  <si>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</si>
  <si>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</si>
  <si>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</si>
  <si>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</si>
  <si>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Miracle Grand Convention Hotel</t>
  </si>
  <si>
    <t>https://maps.app.goo.gl/HETnttAAjbV4xHKa7</t>
  </si>
  <si>
    <t>99 ถนน วิภาวดีรังสิต แขวงตลาดบางเขน เขตหลักสี่ กรุงเทพมหานคร 10210</t>
  </si>
  <si>
    <t>คุณสุวิทย์</t>
  </si>
  <si>
    <t>02-575-5599</t>
  </si>
  <si>
    <t>-</t>
  </si>
  <si>
    <t>002 / 8</t>
  </si>
  <si>
    <t>หมายเหตุ มีไฟเบอร์และโหนดภายในห้อง H/N แล้ว เนื่องจากให้ลูกค้าทดลองใช้งานในส่วนเจ้าของอาคาร</t>
  </si>
  <si>
    <t>สามารถเชื่อมสัญญาณเข้าระบบของทางอาคารได้เลย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</si>
</sst>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164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164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4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6" fillId="3" borderId="4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center"/>
    </xf>
    <xf numFmtId="0" fontId="36" fillId="3" borderId="0" xfId="0" applyFont="1" applyFill="1"/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164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164" fontId="37" fillId="18" borderId="7" xfId="1" applyFont="1" applyFill="1" applyBorder="1" applyAlignment="1" applyProtection="1"/>
    <xf numFmtId="0" fontId="37" fillId="18" borderId="8" xfId="0" applyFont="1" applyFill="1" applyBorder="1" applyAlignment="1">
      <alignment horizontal="center"/>
    </xf>
    <xf numFmtId="164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164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8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7" fillId="9" borderId="3" xfId="0" applyFont="1" applyFill="1" applyBorder="1" applyAlignment="1">
      <alignment horizontal="right"/>
    </xf>
    <xf numFmtId="0" fontId="37" fillId="9" borderId="4" xfId="0" applyFont="1" applyFill="1" applyBorder="1" applyAlignment="1">
      <alignment horizontal="center"/>
    </xf>
    <xf numFmtId="164" fontId="37" fillId="9" borderId="4" xfId="1" applyFont="1" applyFill="1" applyBorder="1" applyAlignment="1" applyProtection="1">
      <alignment horizontal="center"/>
    </xf>
    <xf numFmtId="0" fontId="37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9" fillId="3" borderId="0" xfId="1" applyFont="1" applyFill="1" applyBorder="1" applyAlignment="1" applyProtection="1">
      <alignment horizontal="center" vertical="top"/>
    </xf>
    <xf numFmtId="165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164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9" fillId="2" borderId="0" xfId="1" applyFont="1" applyFill="1" applyBorder="1" applyAlignment="1" applyProtection="1">
      <alignment horizontal="center" vertical="top"/>
    </xf>
    <xf numFmtId="165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164" fontId="37" fillId="18" borderId="5" xfId="1" applyFont="1" applyFill="1" applyBorder="1" applyAlignment="1" applyProtection="1">
      <alignment horizontal="center"/>
    </xf>
    <xf numFmtId="164" fontId="37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7" fillId="9" borderId="4" xfId="0" applyFont="1" applyFill="1" applyBorder="1" applyAlignment="1">
      <alignment horizontal="center"/>
    </xf>
    <xf numFmtId="0" fontId="40" fillId="19" borderId="5" xfId="0" applyFont="1" applyFill="1" applyBorder="1" applyAlignment="1" applyProtection="1">
      <alignment horizontal="left"/>
      <protection locked="0"/>
    </xf>
    <xf numFmtId="0" fontId="40" fillId="19" borderId="7" xfId="0" applyFont="1" applyFill="1" applyBorder="1" applyAlignment="1" applyProtection="1">
      <alignment horizontal="left"/>
      <protection locked="0"/>
    </xf>
    <xf numFmtId="0" fontId="40" fillId="19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106</xdr:row>
      <xdr:rowOff>202406</xdr:rowOff>
    </xdr:from>
    <xdr:to>
      <xdr:col>4</xdr:col>
      <xdr:colOff>672270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920193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193" zoomScale="70" zoomScaleNormal="70" workbookViewId="0">
      <selection activeCell="B211" sqref="B211"/>
    </sheetView>
  </sheetViews>
  <sheetFormatPr defaultColWidth="9.1796875" defaultRowHeight="15.5" x14ac:dyDescent="0.35"/>
  <cols>
    <col min="1" max="1" width="12" style="41" bestFit="1" customWidth="1"/>
    <col min="2" max="2" width="82.453125" style="41" customWidth="1"/>
    <col min="3" max="3" width="9.1796875" style="41"/>
    <col min="4" max="4" width="7.81640625" style="41" customWidth="1"/>
    <col min="5" max="5" width="92.81640625" style="41" customWidth="1"/>
    <col min="6" max="7" width="18" style="75" customWidth="1"/>
    <col min="8" max="8" width="12" style="41" bestFit="1" customWidth="1"/>
    <col min="9" max="9" width="84.453125" style="41" bestFit="1" customWidth="1"/>
    <col min="10" max="10" width="13" style="41" customWidth="1"/>
    <col min="11" max="11" width="11.81640625" style="41" bestFit="1" customWidth="1"/>
    <col min="12" max="12" width="9.1796875" style="41"/>
    <col min="13" max="13" width="34.1796875" style="41" customWidth="1"/>
    <col min="14" max="14" width="41.81640625" style="41" bestFit="1" customWidth="1"/>
    <col min="15" max="16384" width="9.1796875" style="41"/>
  </cols>
  <sheetData>
    <row r="1" spans="1:15" ht="30" customHeight="1" x14ac:dyDescent="0.35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 x14ac:dyDescent="0.3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 x14ac:dyDescent="0.3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 x14ac:dyDescent="0.3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 x14ac:dyDescent="0.3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 x14ac:dyDescent="0.3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 x14ac:dyDescent="0.3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 x14ac:dyDescent="0.3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 x14ac:dyDescent="0.3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 x14ac:dyDescent="0.3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 x14ac:dyDescent="0.3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 x14ac:dyDescent="0.3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 x14ac:dyDescent="0.3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 x14ac:dyDescent="0.3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 x14ac:dyDescent="0.3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 x14ac:dyDescent="0.3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 x14ac:dyDescent="0.3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 x14ac:dyDescent="0.3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 x14ac:dyDescent="0.3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 x14ac:dyDescent="0.3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 x14ac:dyDescent="0.3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 x14ac:dyDescent="0.3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 x14ac:dyDescent="0.3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 x14ac:dyDescent="0.3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 x14ac:dyDescent="0.3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 x14ac:dyDescent="0.3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75" customHeight="1" x14ac:dyDescent="0.35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 x14ac:dyDescent="0.35">
      <c r="B28" s="44" t="s">
        <v>712</v>
      </c>
      <c r="C28" s="45" t="s">
        <v>5</v>
      </c>
      <c r="E28" s="44" t="s">
        <v>712</v>
      </c>
      <c r="F28" s="46">
        <v>45</v>
      </c>
      <c r="G28" s="45" t="s">
        <v>5</v>
      </c>
      <c r="I28" s="41" t="s">
        <v>515</v>
      </c>
    </row>
    <row r="29" spans="1:15" x14ac:dyDescent="0.3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 x14ac:dyDescent="0.3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x14ac:dyDescent="0.35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 x14ac:dyDescent="0.3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 x14ac:dyDescent="0.35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 x14ac:dyDescent="0.35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 x14ac:dyDescent="0.35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 x14ac:dyDescent="0.35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 x14ac:dyDescent="0.35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 x14ac:dyDescent="0.35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 x14ac:dyDescent="0.35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 x14ac:dyDescent="0.35">
      <c r="B40" s="44" t="s">
        <v>705</v>
      </c>
      <c r="C40" s="45" t="s">
        <v>40</v>
      </c>
      <c r="E40" s="44" t="s">
        <v>705</v>
      </c>
      <c r="F40" s="46">
        <v>1750</v>
      </c>
      <c r="G40" s="45" t="s">
        <v>40</v>
      </c>
    </row>
    <row r="41" spans="1:8" ht="46.5" x14ac:dyDescent="0.35">
      <c r="B41" s="44" t="s">
        <v>129</v>
      </c>
      <c r="C41" s="45" t="s">
        <v>63</v>
      </c>
      <c r="E41" s="44" t="s">
        <v>129</v>
      </c>
      <c r="F41" s="46">
        <v>3785</v>
      </c>
      <c r="G41" s="45" t="s">
        <v>63</v>
      </c>
    </row>
    <row r="42" spans="1:8" x14ac:dyDescent="0.35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 x14ac:dyDescent="0.35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 x14ac:dyDescent="0.35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 x14ac:dyDescent="0.35">
      <c r="B45" s="44" t="s">
        <v>709</v>
      </c>
      <c r="C45" s="45" t="s">
        <v>5</v>
      </c>
      <c r="E45" s="44" t="s">
        <v>709</v>
      </c>
      <c r="F45" s="46">
        <v>1890</v>
      </c>
      <c r="G45" s="45" t="s">
        <v>5</v>
      </c>
    </row>
    <row r="46" spans="1:8" x14ac:dyDescent="0.35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 x14ac:dyDescent="0.35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 x14ac:dyDescent="0.35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 x14ac:dyDescent="0.35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 x14ac:dyDescent="0.35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815</v>
      </c>
      <c r="J50" s="80"/>
      <c r="K50" s="83">
        <v>1300</v>
      </c>
    </row>
    <row r="51" spans="2:11" x14ac:dyDescent="0.35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 x14ac:dyDescent="0.35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 x14ac:dyDescent="0.35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 x14ac:dyDescent="0.35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 x14ac:dyDescent="0.35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 x14ac:dyDescent="0.35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 x14ac:dyDescent="0.35">
      <c r="B57" s="47" t="s">
        <v>711</v>
      </c>
      <c r="C57" s="45" t="s">
        <v>0</v>
      </c>
      <c r="E57" s="47" t="s">
        <v>711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 x14ac:dyDescent="0.35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 x14ac:dyDescent="0.35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 x14ac:dyDescent="0.35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 x14ac:dyDescent="0.35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 x14ac:dyDescent="0.35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 x14ac:dyDescent="0.35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 x14ac:dyDescent="0.35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 x14ac:dyDescent="0.35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 x14ac:dyDescent="0.35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 x14ac:dyDescent="0.35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 x14ac:dyDescent="0.35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 x14ac:dyDescent="0.35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 x14ac:dyDescent="0.35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 x14ac:dyDescent="0.35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 x14ac:dyDescent="0.35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 x14ac:dyDescent="0.35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841</v>
      </c>
      <c r="J73" s="50"/>
      <c r="K73" s="52">
        <v>3</v>
      </c>
    </row>
    <row r="74" spans="2:11" x14ac:dyDescent="0.35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 x14ac:dyDescent="0.35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 x14ac:dyDescent="0.35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 x14ac:dyDescent="0.35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 x14ac:dyDescent="0.35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 x14ac:dyDescent="0.35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 x14ac:dyDescent="0.35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 x14ac:dyDescent="0.35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 x14ac:dyDescent="0.35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 x14ac:dyDescent="0.35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 x14ac:dyDescent="0.35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 x14ac:dyDescent="0.35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 x14ac:dyDescent="0.35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 x14ac:dyDescent="0.35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 x14ac:dyDescent="0.35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 x14ac:dyDescent="0.35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 x14ac:dyDescent="0.35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 x14ac:dyDescent="0.35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 x14ac:dyDescent="0.35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 x14ac:dyDescent="0.35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 x14ac:dyDescent="0.35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 x14ac:dyDescent="0.35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 x14ac:dyDescent="0.35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 x14ac:dyDescent="0.35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 x14ac:dyDescent="0.35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 x14ac:dyDescent="0.35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 x14ac:dyDescent="0.35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 x14ac:dyDescent="0.35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 x14ac:dyDescent="0.35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 x14ac:dyDescent="0.35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 x14ac:dyDescent="0.35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 x14ac:dyDescent="0.35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 x14ac:dyDescent="0.35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711</v>
      </c>
      <c r="K106" s="41">
        <v>1200</v>
      </c>
    </row>
    <row r="107" spans="2:11" ht="20" x14ac:dyDescent="0.35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20" x14ac:dyDescent="0.35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 x14ac:dyDescent="0.35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 x14ac:dyDescent="0.35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 x14ac:dyDescent="0.35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 x14ac:dyDescent="0.35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 x14ac:dyDescent="0.35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 x14ac:dyDescent="0.35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 x14ac:dyDescent="0.35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 x14ac:dyDescent="0.35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 x14ac:dyDescent="0.35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 x14ac:dyDescent="0.35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 x14ac:dyDescent="0.35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 x14ac:dyDescent="0.35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 x14ac:dyDescent="0.35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 x14ac:dyDescent="0.35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 x14ac:dyDescent="0.35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 x14ac:dyDescent="0.35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 x14ac:dyDescent="0.35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 x14ac:dyDescent="0.35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 x14ac:dyDescent="0.35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 x14ac:dyDescent="0.35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 x14ac:dyDescent="0.35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 x14ac:dyDescent="0.35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 x14ac:dyDescent="0.35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 x14ac:dyDescent="0.35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 x14ac:dyDescent="0.35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 x14ac:dyDescent="0.35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 x14ac:dyDescent="0.35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 x14ac:dyDescent="0.35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 x14ac:dyDescent="0.35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 x14ac:dyDescent="0.35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 x14ac:dyDescent="0.35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 x14ac:dyDescent="0.35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 x14ac:dyDescent="0.35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 x14ac:dyDescent="0.35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 x14ac:dyDescent="0.35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 x14ac:dyDescent="0.35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 x14ac:dyDescent="0.35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 x14ac:dyDescent="0.35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 x14ac:dyDescent="0.35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 x14ac:dyDescent="0.35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 x14ac:dyDescent="0.35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 x14ac:dyDescent="0.35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 x14ac:dyDescent="0.35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 x14ac:dyDescent="0.35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 x14ac:dyDescent="0.35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 x14ac:dyDescent="0.35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 x14ac:dyDescent="0.35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 x14ac:dyDescent="0.35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 x14ac:dyDescent="0.35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 x14ac:dyDescent="0.35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 x14ac:dyDescent="0.35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 x14ac:dyDescent="0.35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 x14ac:dyDescent="0.35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 x14ac:dyDescent="0.35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 x14ac:dyDescent="0.35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 x14ac:dyDescent="0.35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 x14ac:dyDescent="0.35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 x14ac:dyDescent="0.35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 x14ac:dyDescent="0.35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 x14ac:dyDescent="0.35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 x14ac:dyDescent="0.35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 x14ac:dyDescent="0.35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 x14ac:dyDescent="0.35">
      <c r="B171" s="80" t="s">
        <v>701</v>
      </c>
      <c r="C171" s="81" t="s">
        <v>5</v>
      </c>
      <c r="D171" s="82"/>
      <c r="E171" s="80" t="s">
        <v>701</v>
      </c>
      <c r="F171" s="83">
        <v>1750</v>
      </c>
      <c r="G171" s="81" t="s">
        <v>5</v>
      </c>
    </row>
    <row r="172" spans="2:11" x14ac:dyDescent="0.35">
      <c r="B172" s="80" t="s">
        <v>702</v>
      </c>
      <c r="C172" s="81" t="s">
        <v>5</v>
      </c>
      <c r="D172" s="82"/>
      <c r="E172" s="80" t="s">
        <v>702</v>
      </c>
      <c r="F172" s="83">
        <v>1750</v>
      </c>
      <c r="G172" s="81" t="s">
        <v>5</v>
      </c>
    </row>
    <row r="173" spans="2:11" x14ac:dyDescent="0.35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 x14ac:dyDescent="0.35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 x14ac:dyDescent="0.35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 x14ac:dyDescent="0.35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 x14ac:dyDescent="0.35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 x14ac:dyDescent="0.35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 x14ac:dyDescent="0.35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 x14ac:dyDescent="0.35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 x14ac:dyDescent="0.35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 x14ac:dyDescent="0.35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 x14ac:dyDescent="0.35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 x14ac:dyDescent="0.35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 x14ac:dyDescent="0.35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 x14ac:dyDescent="0.35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 x14ac:dyDescent="0.35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 x14ac:dyDescent="0.35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 x14ac:dyDescent="0.35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 x14ac:dyDescent="0.35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 x14ac:dyDescent="0.35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 x14ac:dyDescent="0.35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 x14ac:dyDescent="0.35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 x14ac:dyDescent="0.35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 x14ac:dyDescent="0.35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 x14ac:dyDescent="0.35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 x14ac:dyDescent="0.35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 x14ac:dyDescent="0.35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 x14ac:dyDescent="0.35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 x14ac:dyDescent="0.35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 x14ac:dyDescent="0.35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 x14ac:dyDescent="0.35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 x14ac:dyDescent="0.35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 x14ac:dyDescent="0.35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 x14ac:dyDescent="0.35">
      <c r="B205" s="80" t="s">
        <v>704</v>
      </c>
      <c r="C205" s="81" t="s">
        <v>4</v>
      </c>
      <c r="D205" s="82"/>
      <c r="E205" s="80" t="s">
        <v>704</v>
      </c>
      <c r="F205" s="83">
        <v>15</v>
      </c>
      <c r="G205" s="81" t="s">
        <v>4</v>
      </c>
    </row>
    <row r="206" spans="2:7" x14ac:dyDescent="0.35">
      <c r="B206" s="80" t="s">
        <v>703</v>
      </c>
      <c r="C206" s="81" t="s">
        <v>4</v>
      </c>
      <c r="D206" s="82"/>
      <c r="E206" s="80" t="s">
        <v>703</v>
      </c>
      <c r="F206" s="83">
        <v>50</v>
      </c>
      <c r="G206" s="81" t="s">
        <v>4</v>
      </c>
    </row>
    <row r="207" spans="2:7" x14ac:dyDescent="0.35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 x14ac:dyDescent="0.35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 x14ac:dyDescent="0.35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 x14ac:dyDescent="0.35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 x14ac:dyDescent="0.35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 x14ac:dyDescent="0.35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 x14ac:dyDescent="0.35">
      <c r="B213" s="80" t="s">
        <v>815</v>
      </c>
      <c r="C213" s="81" t="s">
        <v>423</v>
      </c>
      <c r="D213" s="82"/>
      <c r="E213" s="80" t="s">
        <v>815</v>
      </c>
      <c r="F213" s="83">
        <v>1300</v>
      </c>
      <c r="G213" s="81" t="s">
        <v>423</v>
      </c>
    </row>
    <row r="214" spans="2:7" x14ac:dyDescent="0.35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 x14ac:dyDescent="0.35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 x14ac:dyDescent="0.35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 x14ac:dyDescent="0.35">
      <c r="B217" s="50" t="s">
        <v>841</v>
      </c>
      <c r="C217" s="66" t="s">
        <v>4</v>
      </c>
      <c r="D217" s="67"/>
      <c r="E217" s="50" t="s">
        <v>841</v>
      </c>
      <c r="F217" s="52">
        <v>3</v>
      </c>
      <c r="G217" s="66" t="s">
        <v>4</v>
      </c>
    </row>
    <row r="218" spans="2:7" x14ac:dyDescent="0.35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 x14ac:dyDescent="0.35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 x14ac:dyDescent="0.35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 x14ac:dyDescent="0.35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 x14ac:dyDescent="0.35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 x14ac:dyDescent="0.35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 x14ac:dyDescent="0.35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 x14ac:dyDescent="0.35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 x14ac:dyDescent="0.35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 x14ac:dyDescent="0.35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 x14ac:dyDescent="0.35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 x14ac:dyDescent="0.35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 x14ac:dyDescent="0.35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 x14ac:dyDescent="0.35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 x14ac:dyDescent="0.35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 x14ac:dyDescent="0.35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 x14ac:dyDescent="0.35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 x14ac:dyDescent="0.35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 x14ac:dyDescent="0.35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 x14ac:dyDescent="0.35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 x14ac:dyDescent="0.35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 x14ac:dyDescent="0.35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 x14ac:dyDescent="0.35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 x14ac:dyDescent="0.35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 x14ac:dyDescent="0.35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 x14ac:dyDescent="0.35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 x14ac:dyDescent="0.35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 x14ac:dyDescent="0.35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 x14ac:dyDescent="0.35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 x14ac:dyDescent="0.35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 x14ac:dyDescent="0.35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 x14ac:dyDescent="0.35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 x14ac:dyDescent="0.35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 x14ac:dyDescent="0.35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 x14ac:dyDescent="0.35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 x14ac:dyDescent="0.35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 x14ac:dyDescent="0.35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 x14ac:dyDescent="0.35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 x14ac:dyDescent="0.35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 x14ac:dyDescent="0.35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 x14ac:dyDescent="0.35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 x14ac:dyDescent="0.35">
      <c r="B259" s="65" t="s">
        <v>817</v>
      </c>
      <c r="C259" s="66" t="s">
        <v>5</v>
      </c>
      <c r="D259" s="67"/>
      <c r="E259" s="65" t="s">
        <v>817</v>
      </c>
      <c r="F259" s="68">
        <v>15000</v>
      </c>
      <c r="G259" s="66" t="s">
        <v>5</v>
      </c>
    </row>
    <row r="260" spans="2:7" x14ac:dyDescent="0.35">
      <c r="B260" s="65" t="s">
        <v>818</v>
      </c>
      <c r="C260" s="66" t="s">
        <v>5</v>
      </c>
      <c r="D260" s="67"/>
      <c r="E260" s="65" t="s">
        <v>818</v>
      </c>
      <c r="F260" s="68">
        <v>22000</v>
      </c>
      <c r="G260" s="66" t="s">
        <v>5</v>
      </c>
    </row>
    <row r="261" spans="2:7" x14ac:dyDescent="0.35">
      <c r="B261" s="65" t="s">
        <v>819</v>
      </c>
      <c r="C261" s="66" t="s">
        <v>5</v>
      </c>
      <c r="D261" s="67"/>
      <c r="E261" s="65" t="s">
        <v>819</v>
      </c>
      <c r="F261" s="68">
        <v>34000</v>
      </c>
      <c r="G261" s="66" t="s">
        <v>5</v>
      </c>
    </row>
    <row r="262" spans="2:7" x14ac:dyDescent="0.35">
      <c r="B262" s="65" t="s">
        <v>820</v>
      </c>
      <c r="C262" s="66" t="s">
        <v>5</v>
      </c>
      <c r="D262" s="67"/>
      <c r="E262" s="65" t="s">
        <v>820</v>
      </c>
      <c r="F262" s="68">
        <v>21000</v>
      </c>
      <c r="G262" s="66" t="s">
        <v>5</v>
      </c>
    </row>
    <row r="263" spans="2:7" x14ac:dyDescent="0.35">
      <c r="B263" s="65" t="s">
        <v>821</v>
      </c>
      <c r="C263" s="66" t="s">
        <v>5</v>
      </c>
      <c r="D263" s="67"/>
      <c r="E263" s="65" t="s">
        <v>821</v>
      </c>
      <c r="F263" s="68">
        <v>33000</v>
      </c>
      <c r="G263" s="66" t="s">
        <v>5</v>
      </c>
    </row>
    <row r="264" spans="2:7" x14ac:dyDescent="0.35">
      <c r="B264" s="65" t="s">
        <v>822</v>
      </c>
      <c r="C264" s="66" t="s">
        <v>5</v>
      </c>
      <c r="D264" s="67"/>
      <c r="E264" s="65" t="s">
        <v>822</v>
      </c>
      <c r="F264" s="68">
        <v>25000</v>
      </c>
      <c r="G264" s="66" t="s">
        <v>5</v>
      </c>
    </row>
    <row r="265" spans="2:7" x14ac:dyDescent="0.35">
      <c r="B265" s="65" t="s">
        <v>823</v>
      </c>
      <c r="C265" s="66" t="s">
        <v>5</v>
      </c>
      <c r="D265" s="67"/>
      <c r="E265" s="65" t="s">
        <v>823</v>
      </c>
      <c r="F265" s="68">
        <v>70000</v>
      </c>
      <c r="G265" s="66" t="s">
        <v>5</v>
      </c>
    </row>
    <row r="266" spans="2:7" x14ac:dyDescent="0.35">
      <c r="B266" s="65" t="s">
        <v>824</v>
      </c>
      <c r="C266" s="66" t="s">
        <v>40</v>
      </c>
      <c r="D266" s="67"/>
      <c r="E266" s="65" t="s">
        <v>824</v>
      </c>
      <c r="F266" s="68">
        <v>2200</v>
      </c>
      <c r="G266" s="66" t="s">
        <v>40</v>
      </c>
    </row>
    <row r="267" spans="2:7" x14ac:dyDescent="0.35">
      <c r="B267" s="65" t="s">
        <v>825</v>
      </c>
      <c r="C267" s="66" t="s">
        <v>837</v>
      </c>
      <c r="D267" s="67"/>
      <c r="E267" s="65" t="s">
        <v>825</v>
      </c>
      <c r="F267" s="68">
        <v>4590</v>
      </c>
      <c r="G267" s="66" t="s">
        <v>837</v>
      </c>
    </row>
    <row r="268" spans="2:7" x14ac:dyDescent="0.35">
      <c r="B268" s="65" t="s">
        <v>826</v>
      </c>
      <c r="C268" s="66" t="s">
        <v>837</v>
      </c>
      <c r="D268" s="67"/>
      <c r="E268" s="65" t="s">
        <v>826</v>
      </c>
      <c r="F268" s="68">
        <v>7990</v>
      </c>
      <c r="G268" s="66" t="s">
        <v>837</v>
      </c>
    </row>
    <row r="269" spans="2:7" x14ac:dyDescent="0.35">
      <c r="B269" s="65" t="s">
        <v>827</v>
      </c>
      <c r="C269" s="66" t="s">
        <v>837</v>
      </c>
      <c r="D269" s="67"/>
      <c r="E269" s="65" t="s">
        <v>827</v>
      </c>
      <c r="F269" s="68">
        <v>11500</v>
      </c>
      <c r="G269" s="66" t="s">
        <v>837</v>
      </c>
    </row>
    <row r="270" spans="2:7" x14ac:dyDescent="0.35">
      <c r="B270" s="65" t="s">
        <v>828</v>
      </c>
      <c r="C270" s="66" t="s">
        <v>838</v>
      </c>
      <c r="D270" s="67"/>
      <c r="E270" s="65" t="s">
        <v>828</v>
      </c>
      <c r="F270" s="190">
        <v>1350</v>
      </c>
      <c r="G270" s="66" t="s">
        <v>838</v>
      </c>
    </row>
    <row r="271" spans="2:7" x14ac:dyDescent="0.35">
      <c r="B271" s="65" t="s">
        <v>829</v>
      </c>
      <c r="C271" s="66" t="s">
        <v>838</v>
      </c>
      <c r="D271" s="67"/>
      <c r="E271" s="65" t="s">
        <v>829</v>
      </c>
      <c r="F271" s="190">
        <v>2550</v>
      </c>
      <c r="G271" s="66" t="s">
        <v>838</v>
      </c>
    </row>
    <row r="272" spans="2:7" x14ac:dyDescent="0.35">
      <c r="B272" s="65" t="s">
        <v>830</v>
      </c>
      <c r="C272" s="66" t="s">
        <v>838</v>
      </c>
      <c r="D272" s="67"/>
      <c r="E272" s="65" t="s">
        <v>830</v>
      </c>
      <c r="F272" s="190">
        <v>2150</v>
      </c>
      <c r="G272" s="66" t="s">
        <v>838</v>
      </c>
    </row>
    <row r="273" spans="2:7" x14ac:dyDescent="0.35">
      <c r="B273" s="65" t="s">
        <v>831</v>
      </c>
      <c r="C273" s="66" t="s">
        <v>838</v>
      </c>
      <c r="D273" s="67"/>
      <c r="E273" s="65" t="s">
        <v>831</v>
      </c>
      <c r="F273" s="190">
        <v>5700</v>
      </c>
      <c r="G273" s="66" t="s">
        <v>838</v>
      </c>
    </row>
    <row r="274" spans="2:7" x14ac:dyDescent="0.35">
      <c r="B274" s="65" t="s">
        <v>832</v>
      </c>
      <c r="C274" s="66" t="s">
        <v>838</v>
      </c>
      <c r="D274" s="67"/>
      <c r="E274" s="65" t="s">
        <v>832</v>
      </c>
      <c r="F274" s="190">
        <v>2790</v>
      </c>
      <c r="G274" s="66" t="s">
        <v>838</v>
      </c>
    </row>
    <row r="275" spans="2:7" x14ac:dyDescent="0.35">
      <c r="B275" s="65" t="s">
        <v>833</v>
      </c>
      <c r="C275" s="66" t="s">
        <v>5</v>
      </c>
      <c r="D275" s="67"/>
      <c r="E275" s="65" t="s">
        <v>833</v>
      </c>
      <c r="F275" s="189">
        <v>54500</v>
      </c>
      <c r="G275" s="66" t="s">
        <v>5</v>
      </c>
    </row>
    <row r="276" spans="2:7" x14ac:dyDescent="0.35">
      <c r="B276" s="65" t="s">
        <v>834</v>
      </c>
      <c r="C276" s="66" t="s">
        <v>5</v>
      </c>
      <c r="D276" s="67"/>
      <c r="E276" s="65" t="s">
        <v>834</v>
      </c>
      <c r="F276" s="191">
        <v>54500</v>
      </c>
      <c r="G276" s="66" t="s">
        <v>5</v>
      </c>
    </row>
    <row r="277" spans="2:7" x14ac:dyDescent="0.35">
      <c r="B277" s="65" t="s">
        <v>835</v>
      </c>
      <c r="C277" s="66" t="s">
        <v>5</v>
      </c>
      <c r="D277" s="67"/>
      <c r="E277" s="65" t="s">
        <v>835</v>
      </c>
      <c r="F277" s="191">
        <v>92800</v>
      </c>
      <c r="G277" s="66" t="s">
        <v>5</v>
      </c>
    </row>
    <row r="278" spans="2:7" x14ac:dyDescent="0.35">
      <c r="B278" s="65" t="s">
        <v>836</v>
      </c>
      <c r="C278" s="66" t="s">
        <v>5</v>
      </c>
      <c r="D278" s="67"/>
      <c r="E278" s="65" t="s">
        <v>836</v>
      </c>
      <c r="F278" s="191">
        <v>1800</v>
      </c>
      <c r="G278" s="66" t="s">
        <v>5</v>
      </c>
    </row>
    <row r="279" spans="2:7" x14ac:dyDescent="0.35">
      <c r="F279" s="41"/>
      <c r="G279" s="41"/>
    </row>
    <row r="280" spans="2:7" x14ac:dyDescent="0.35">
      <c r="B280" s="70"/>
      <c r="C280" s="71"/>
      <c r="E280" s="185" t="s">
        <v>304</v>
      </c>
      <c r="F280" s="187">
        <v>0</v>
      </c>
      <c r="G280" s="72"/>
    </row>
    <row r="281" spans="2:7" x14ac:dyDescent="0.35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 x14ac:dyDescent="0.35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 x14ac:dyDescent="0.35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 x14ac:dyDescent="0.35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 x14ac:dyDescent="0.35">
      <c r="C285" s="71"/>
      <c r="E285" s="186" t="s">
        <v>456</v>
      </c>
      <c r="F285" s="187">
        <v>1200</v>
      </c>
      <c r="G285" s="72"/>
    </row>
    <row r="286" spans="2:7" x14ac:dyDescent="0.35">
      <c r="B286" s="70"/>
      <c r="C286" s="41" t="s">
        <v>107</v>
      </c>
      <c r="E286" s="185" t="s">
        <v>814</v>
      </c>
      <c r="F286" s="187"/>
      <c r="G286" s="72"/>
    </row>
    <row r="287" spans="2:7" x14ac:dyDescent="0.35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 x14ac:dyDescent="0.35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 x14ac:dyDescent="0.35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 x14ac:dyDescent="0.35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 x14ac:dyDescent="0.35">
      <c r="B291" s="41" t="s">
        <v>91</v>
      </c>
      <c r="C291" s="41" t="s">
        <v>108</v>
      </c>
      <c r="E291" s="76" t="s">
        <v>73</v>
      </c>
      <c r="F291" s="75" t="s">
        <v>816</v>
      </c>
    </row>
    <row r="292" spans="2:7" x14ac:dyDescent="0.35">
      <c r="B292" s="41" t="s">
        <v>92</v>
      </c>
      <c r="E292" s="76" t="s">
        <v>74</v>
      </c>
      <c r="F292" s="75" t="s">
        <v>105</v>
      </c>
    </row>
    <row r="293" spans="2:7" x14ac:dyDescent="0.35">
      <c r="B293" s="41" t="s">
        <v>56</v>
      </c>
      <c r="E293" s="74" t="s">
        <v>75</v>
      </c>
    </row>
    <row r="294" spans="2:7" x14ac:dyDescent="0.35">
      <c r="E294" s="78" t="s">
        <v>76</v>
      </c>
      <c r="F294" s="79" t="s">
        <v>106</v>
      </c>
      <c r="G294" s="79"/>
    </row>
    <row r="295" spans="2:7" x14ac:dyDescent="0.35">
      <c r="E295" s="76" t="s">
        <v>77</v>
      </c>
      <c r="F295" s="79" t="s">
        <v>123</v>
      </c>
      <c r="G295" s="79"/>
    </row>
    <row r="296" spans="2:7" x14ac:dyDescent="0.35">
      <c r="E296" s="78" t="s">
        <v>78</v>
      </c>
      <c r="F296" s="79" t="s">
        <v>68</v>
      </c>
      <c r="G296" s="79"/>
    </row>
    <row r="297" spans="2:7" x14ac:dyDescent="0.35">
      <c r="E297" s="76" t="s">
        <v>79</v>
      </c>
      <c r="F297" s="79" t="s">
        <v>122</v>
      </c>
      <c r="G297" s="79"/>
    </row>
    <row r="298" spans="2:7" x14ac:dyDescent="0.35">
      <c r="E298" s="76" t="s">
        <v>80</v>
      </c>
    </row>
    <row r="299" spans="2:7" x14ac:dyDescent="0.35">
      <c r="E299" s="76" t="s">
        <v>81</v>
      </c>
    </row>
    <row r="300" spans="2:7" x14ac:dyDescent="0.35">
      <c r="E300" s="74" t="s">
        <v>82</v>
      </c>
    </row>
    <row r="301" spans="2:7" x14ac:dyDescent="0.35">
      <c r="E301" s="76" t="s">
        <v>83</v>
      </c>
    </row>
    <row r="302" spans="2:7" x14ac:dyDescent="0.35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5" x14ac:dyDescent="0.35"/>
  <cols>
    <col min="1" max="1" width="0.81640625" customWidth="1"/>
    <col min="2" max="2" width="18" customWidth="1"/>
    <col min="3" max="5" width="14.1796875" customWidth="1"/>
    <col min="6" max="6" width="2.453125" customWidth="1"/>
    <col min="7" max="7" width="16.453125" customWidth="1"/>
    <col min="8" max="8" width="8.81640625" customWidth="1"/>
    <col min="9" max="9" width="35.54296875" bestFit="1" customWidth="1"/>
    <col min="10" max="10" width="52" bestFit="1" customWidth="1"/>
    <col min="11" max="11" width="53.453125" bestFit="1" customWidth="1"/>
    <col min="12" max="13" width="62.453125" customWidth="1"/>
    <col min="14" max="14" width="53.453125" bestFit="1" customWidth="1"/>
    <col min="15" max="15" width="20.453125" customWidth="1"/>
    <col min="16" max="16" width="26.81640625" style="4" bestFit="1" customWidth="1"/>
    <col min="17" max="17" width="63.453125" style="4" bestFit="1" customWidth="1"/>
    <col min="18" max="18" width="27.453125" style="4" customWidth="1"/>
    <col min="19" max="19" width="45.81640625" customWidth="1"/>
    <col min="20" max="20" width="23.453125" customWidth="1"/>
    <col min="21" max="21" width="13.81640625" bestFit="1" customWidth="1"/>
    <col min="23" max="23" width="46.81640625" bestFit="1" customWidth="1"/>
  </cols>
  <sheetData>
    <row r="2" spans="2:23" ht="34.4" customHeight="1" x14ac:dyDescent="0.35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5" customHeight="1" x14ac:dyDescent="0.35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75" customHeight="1" x14ac:dyDescent="0.35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75" customHeight="1" x14ac:dyDescent="0.35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75" customHeight="1" x14ac:dyDescent="0.35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75" customHeight="1" x14ac:dyDescent="0.35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75" customHeight="1" x14ac:dyDescent="0.35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75" customHeight="1" x14ac:dyDescent="0.35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75" customHeight="1" x14ac:dyDescent="0.35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75" customHeight="1" x14ac:dyDescent="0.35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75" customHeight="1" x14ac:dyDescent="0.35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75" customHeight="1" x14ac:dyDescent="0.35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75" customHeight="1" x14ac:dyDescent="0.35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75" customHeight="1" x14ac:dyDescent="0.35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75" customHeight="1" x14ac:dyDescent="0.35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</row>
    <row r="17" spans="2:20" ht="16.75" customHeight="1" x14ac:dyDescent="0.35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75" customHeight="1" x14ac:dyDescent="0.35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75" customHeight="1" x14ac:dyDescent="0.35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75" customHeight="1" x14ac:dyDescent="0.35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75" customHeight="1" x14ac:dyDescent="0.35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75" customHeight="1" x14ac:dyDescent="0.35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75" customHeight="1" x14ac:dyDescent="0.35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75" customHeight="1" x14ac:dyDescent="0.35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75" customHeight="1" x14ac:dyDescent="0.35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5" x14ac:dyDescent="0.35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5" x14ac:dyDescent="0.35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5" x14ac:dyDescent="0.35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5" x14ac:dyDescent="0.35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5" x14ac:dyDescent="0.35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5" x14ac:dyDescent="0.35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3" t="s">
        <v>242</v>
      </c>
      <c r="Q31" s="123" t="s">
        <v>242</v>
      </c>
      <c r="R31" s="159"/>
    </row>
    <row r="32" spans="2:20" ht="15.5" x14ac:dyDescent="0.35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5" x14ac:dyDescent="0.35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5" x14ac:dyDescent="0.35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5" x14ac:dyDescent="0.35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5" x14ac:dyDescent="0.35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5" x14ac:dyDescent="0.35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5" x14ac:dyDescent="0.35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5" x14ac:dyDescent="0.35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5" x14ac:dyDescent="0.35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5" x14ac:dyDescent="0.35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5" x14ac:dyDescent="0.35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5" x14ac:dyDescent="0.35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5" x14ac:dyDescent="0.35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5" x14ac:dyDescent="0.35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5" x14ac:dyDescent="0.35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5" x14ac:dyDescent="0.35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5" x14ac:dyDescent="0.35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5" x14ac:dyDescent="0.35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5" x14ac:dyDescent="0.35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5" x14ac:dyDescent="0.35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5" x14ac:dyDescent="0.35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 x14ac:dyDescent="0.35">
      <c r="N53" s="11" t="s">
        <v>581</v>
      </c>
    </row>
    <row r="54" spans="9:18" x14ac:dyDescent="0.35">
      <c r="N54" s="11" t="s">
        <v>581</v>
      </c>
    </row>
    <row r="55" spans="9:18" x14ac:dyDescent="0.35">
      <c r="N55" s="11" t="s">
        <v>581</v>
      </c>
    </row>
    <row r="56" spans="9:18" ht="15.5" x14ac:dyDescent="0.35">
      <c r="I56" s="22" t="s">
        <v>343</v>
      </c>
      <c r="J56" s="20" t="s">
        <v>304</v>
      </c>
      <c r="N56" s="11" t="s">
        <v>269</v>
      </c>
    </row>
    <row r="57" spans="9:18" ht="15.5" x14ac:dyDescent="0.35">
      <c r="I57" s="22" t="s">
        <v>344</v>
      </c>
      <c r="J57" s="20" t="s">
        <v>304</v>
      </c>
      <c r="N57" s="11" t="s">
        <v>269</v>
      </c>
    </row>
    <row r="58" spans="9:18" ht="15.5" x14ac:dyDescent="0.35">
      <c r="I58" s="22" t="s">
        <v>345</v>
      </c>
      <c r="J58" s="20" t="s">
        <v>304</v>
      </c>
      <c r="N58" s="11" t="s">
        <v>269</v>
      </c>
    </row>
    <row r="59" spans="9:18" ht="15.5" x14ac:dyDescent="0.35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5" x14ac:dyDescent="0.35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5" x14ac:dyDescent="0.35">
      <c r="I61" s="22" t="s">
        <v>346</v>
      </c>
      <c r="J61" s="20" t="s">
        <v>557</v>
      </c>
      <c r="N61" s="11" t="s">
        <v>581</v>
      </c>
    </row>
    <row r="62" spans="9:18" ht="15.5" x14ac:dyDescent="0.35">
      <c r="I62" s="22" t="s">
        <v>347</v>
      </c>
      <c r="J62" s="20" t="s">
        <v>304</v>
      </c>
      <c r="N62" s="11" t="s">
        <v>581</v>
      </c>
    </row>
    <row r="63" spans="9:18" ht="15.5" x14ac:dyDescent="0.35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5" x14ac:dyDescent="0.35">
      <c r="I64" s="22" t="s">
        <v>520</v>
      </c>
      <c r="J64" s="21" t="s">
        <v>301</v>
      </c>
      <c r="N64" s="11" t="s">
        <v>581</v>
      </c>
    </row>
    <row r="65" spans="9:14" ht="15.5" x14ac:dyDescent="0.35">
      <c r="I65" s="23" t="s">
        <v>349</v>
      </c>
      <c r="J65" s="20" t="s">
        <v>304</v>
      </c>
      <c r="N65" s="11" t="s">
        <v>581</v>
      </c>
    </row>
    <row r="66" spans="9:14" ht="15.5" x14ac:dyDescent="0.35">
      <c r="I66" s="23" t="s">
        <v>486</v>
      </c>
      <c r="J66" s="20" t="s">
        <v>304</v>
      </c>
      <c r="N66" s="11" t="s">
        <v>581</v>
      </c>
    </row>
    <row r="67" spans="9:14" ht="15.5" x14ac:dyDescent="0.35">
      <c r="I67" s="23" t="s">
        <v>485</v>
      </c>
      <c r="J67" s="20" t="s">
        <v>304</v>
      </c>
      <c r="N67" s="11" t="s">
        <v>581</v>
      </c>
    </row>
    <row r="68" spans="9:14" ht="15.5" x14ac:dyDescent="0.35">
      <c r="I68" s="23" t="s">
        <v>409</v>
      </c>
      <c r="J68" s="21" t="s">
        <v>302</v>
      </c>
      <c r="N68" s="11" t="s">
        <v>581</v>
      </c>
    </row>
    <row r="69" spans="9:14" ht="15.5" x14ac:dyDescent="0.35">
      <c r="I69" s="23" t="s">
        <v>410</v>
      </c>
      <c r="J69" s="21" t="s">
        <v>302</v>
      </c>
      <c r="N69" s="11" t="s">
        <v>581</v>
      </c>
    </row>
    <row r="70" spans="9:14" ht="15.5" x14ac:dyDescent="0.35">
      <c r="I70" s="23" t="s">
        <v>350</v>
      </c>
      <c r="J70" s="20" t="s">
        <v>304</v>
      </c>
      <c r="N70" s="11" t="s">
        <v>581</v>
      </c>
    </row>
    <row r="71" spans="9:14" ht="15.5" x14ac:dyDescent="0.35">
      <c r="I71" s="23" t="s">
        <v>351</v>
      </c>
      <c r="J71" s="20" t="s">
        <v>304</v>
      </c>
      <c r="N71" s="11" t="s">
        <v>581</v>
      </c>
    </row>
    <row r="72" spans="9:14" ht="15.5" x14ac:dyDescent="0.35">
      <c r="I72" s="23" t="s">
        <v>352</v>
      </c>
      <c r="J72" s="20" t="s">
        <v>304</v>
      </c>
      <c r="N72" s="11" t="s">
        <v>581</v>
      </c>
    </row>
    <row r="73" spans="9:14" ht="15.5" x14ac:dyDescent="0.35">
      <c r="I73" s="23" t="s">
        <v>353</v>
      </c>
      <c r="J73" s="20" t="s">
        <v>304</v>
      </c>
      <c r="N73" s="11" t="s">
        <v>581</v>
      </c>
    </row>
    <row r="74" spans="9:14" ht="15.5" x14ac:dyDescent="0.35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5" x14ac:dyDescent="0.35">
      <c r="I75" s="23" t="s">
        <v>598</v>
      </c>
      <c r="J75" s="21" t="s">
        <v>301</v>
      </c>
      <c r="K75">
        <v>399</v>
      </c>
    </row>
    <row r="76" spans="9:14" ht="15.5" x14ac:dyDescent="0.35">
      <c r="I76" s="23" t="s">
        <v>519</v>
      </c>
      <c r="J76" s="20" t="s">
        <v>557</v>
      </c>
    </row>
    <row r="77" spans="9:14" ht="15.5" x14ac:dyDescent="0.35">
      <c r="I77" s="23" t="s">
        <v>460</v>
      </c>
      <c r="J77" s="21" t="s">
        <v>302</v>
      </c>
    </row>
    <row r="78" spans="9:14" ht="15.5" x14ac:dyDescent="0.35">
      <c r="I78" s="23" t="s">
        <v>355</v>
      </c>
      <c r="J78" s="20" t="s">
        <v>557</v>
      </c>
    </row>
    <row r="79" spans="9:14" ht="15.5" x14ac:dyDescent="0.35">
      <c r="I79" s="23" t="s">
        <v>599</v>
      </c>
      <c r="J79" s="20" t="s">
        <v>557</v>
      </c>
    </row>
    <row r="80" spans="9:14" ht="15.5" x14ac:dyDescent="0.35">
      <c r="I80" s="23" t="s">
        <v>356</v>
      </c>
      <c r="J80" s="20" t="s">
        <v>557</v>
      </c>
    </row>
    <row r="81" spans="9:11" ht="15.5" x14ac:dyDescent="0.35">
      <c r="I81" s="23" t="s">
        <v>600</v>
      </c>
      <c r="J81" s="20" t="s">
        <v>557</v>
      </c>
    </row>
    <row r="82" spans="9:11" ht="15.5" x14ac:dyDescent="0.35">
      <c r="I82" s="23" t="s">
        <v>357</v>
      </c>
      <c r="J82" s="20" t="s">
        <v>304</v>
      </c>
    </row>
    <row r="83" spans="9:11" ht="15.5" x14ac:dyDescent="0.35">
      <c r="I83" s="23" t="s">
        <v>358</v>
      </c>
      <c r="J83" s="20" t="s">
        <v>304</v>
      </c>
    </row>
    <row r="84" spans="9:11" ht="15.5" x14ac:dyDescent="0.35">
      <c r="I84" t="s">
        <v>644</v>
      </c>
      <c r="J84" s="20" t="s">
        <v>304</v>
      </c>
    </row>
    <row r="85" spans="9:11" ht="15.5" x14ac:dyDescent="0.35">
      <c r="I85" t="s">
        <v>645</v>
      </c>
      <c r="J85" s="20" t="s">
        <v>304</v>
      </c>
    </row>
    <row r="86" spans="9:11" ht="15.5" x14ac:dyDescent="0.35">
      <c r="I86" t="s">
        <v>641</v>
      </c>
      <c r="J86" s="20" t="s">
        <v>304</v>
      </c>
      <c r="K86">
        <v>399</v>
      </c>
    </row>
    <row r="87" spans="9:11" ht="15.5" x14ac:dyDescent="0.35">
      <c r="I87" t="s">
        <v>642</v>
      </c>
      <c r="J87" s="21" t="s">
        <v>301</v>
      </c>
      <c r="K87">
        <v>399</v>
      </c>
    </row>
    <row r="88" spans="9:11" ht="15.5" x14ac:dyDescent="0.35">
      <c r="I88" t="s">
        <v>643</v>
      </c>
      <c r="J88" s="20" t="s">
        <v>557</v>
      </c>
    </row>
    <row r="89" spans="9:11" ht="15.5" x14ac:dyDescent="0.35">
      <c r="I89" t="s">
        <v>639</v>
      </c>
      <c r="J89" s="20" t="s">
        <v>304</v>
      </c>
    </row>
    <row r="90" spans="9:11" ht="15.5" x14ac:dyDescent="0.35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5" x14ac:dyDescent="0.3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4" bestFit="1" customWidth="1"/>
    <col min="16" max="16" width="47.81640625" style="4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 x14ac:dyDescent="0.35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5" customHeight="1" x14ac:dyDescent="0.35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713</v>
      </c>
      <c r="O3" s="167" t="s">
        <v>811</v>
      </c>
      <c r="P3" s="121" t="s">
        <v>714</v>
      </c>
      <c r="R3" s="7"/>
      <c r="S3" s="7"/>
    </row>
    <row r="4" spans="2:19" ht="17" customHeight="1" x14ac:dyDescent="0.35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6" t="s">
        <v>245</v>
      </c>
      <c r="N4" s="121" t="s">
        <v>717</v>
      </c>
      <c r="O4" s="167" t="s">
        <v>812</v>
      </c>
      <c r="P4" s="121" t="s">
        <v>295</v>
      </c>
      <c r="R4" s="10" t="s">
        <v>293</v>
      </c>
      <c r="S4" s="9" t="s">
        <v>233</v>
      </c>
    </row>
    <row r="5" spans="2:19" ht="17" customHeight="1" x14ac:dyDescent="0.35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8" t="s">
        <v>720</v>
      </c>
      <c r="N5" s="121" t="s">
        <v>721</v>
      </c>
      <c r="O5" s="167" t="s">
        <v>813</v>
      </c>
      <c r="P5" s="121" t="s">
        <v>295</v>
      </c>
      <c r="R5" s="10" t="s">
        <v>294</v>
      </c>
      <c r="S5" s="9" t="s">
        <v>285</v>
      </c>
    </row>
    <row r="6" spans="2:19" ht="17" customHeight="1" x14ac:dyDescent="0.35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9" t="s">
        <v>242</v>
      </c>
      <c r="N6" s="120" t="s">
        <v>724</v>
      </c>
      <c r="O6" s="167" t="s">
        <v>725</v>
      </c>
      <c r="P6" s="121" t="s">
        <v>295</v>
      </c>
      <c r="R6" s="10" t="s">
        <v>295</v>
      </c>
      <c r="S6" s="9" t="s">
        <v>270</v>
      </c>
    </row>
    <row r="7" spans="2:19" ht="17" customHeight="1" x14ac:dyDescent="0.35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69" t="s">
        <v>728</v>
      </c>
      <c r="N7" s="120" t="s">
        <v>729</v>
      </c>
      <c r="O7" s="167" t="s">
        <v>725</v>
      </c>
      <c r="P7" s="121" t="s">
        <v>295</v>
      </c>
      <c r="R7" s="10"/>
      <c r="S7" s="9"/>
    </row>
    <row r="8" spans="2:19" ht="17" customHeight="1" x14ac:dyDescent="0.35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6" t="s">
        <v>731</v>
      </c>
      <c r="N8" s="120" t="s">
        <v>732</v>
      </c>
      <c r="O8" s="167" t="s">
        <v>733</v>
      </c>
      <c r="P8" s="121" t="s">
        <v>295</v>
      </c>
      <c r="R8" t="s">
        <v>317</v>
      </c>
    </row>
    <row r="9" spans="2:19" ht="17" customHeight="1" x14ac:dyDescent="0.35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69" t="s">
        <v>584</v>
      </c>
      <c r="N9" s="120" t="s">
        <v>735</v>
      </c>
      <c r="O9" s="167" t="s">
        <v>733</v>
      </c>
      <c r="P9" s="121" t="s">
        <v>295</v>
      </c>
      <c r="R9" t="s">
        <v>318</v>
      </c>
      <c r="S9" s="4" t="s">
        <v>324</v>
      </c>
    </row>
    <row r="10" spans="2:19" ht="17" customHeight="1" x14ac:dyDescent="0.35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6" t="s">
        <v>244</v>
      </c>
      <c r="N10" s="120" t="s">
        <v>737</v>
      </c>
      <c r="O10" s="167" t="s">
        <v>738</v>
      </c>
      <c r="P10" s="121" t="s">
        <v>294</v>
      </c>
      <c r="R10" t="s">
        <v>319</v>
      </c>
      <c r="S10" s="4" t="s">
        <v>325</v>
      </c>
    </row>
    <row r="11" spans="2:19" ht="17" customHeight="1" x14ac:dyDescent="0.35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813</v>
      </c>
      <c r="P11" s="121" t="s">
        <v>294</v>
      </c>
      <c r="R11" t="s">
        <v>320</v>
      </c>
      <c r="S11" s="4" t="s">
        <v>327</v>
      </c>
    </row>
    <row r="12" spans="2:19" ht="17" customHeight="1" x14ac:dyDescent="0.35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69" t="s">
        <v>742</v>
      </c>
      <c r="N12" s="120" t="s">
        <v>743</v>
      </c>
      <c r="O12" s="167" t="s">
        <v>733</v>
      </c>
      <c r="P12" s="121" t="s">
        <v>294</v>
      </c>
      <c r="R12" t="s">
        <v>335</v>
      </c>
      <c r="S12" s="4" t="s">
        <v>328</v>
      </c>
    </row>
    <row r="13" spans="2:19" ht="17" customHeight="1" x14ac:dyDescent="0.35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745</v>
      </c>
      <c r="O13" s="167" t="s">
        <v>733</v>
      </c>
      <c r="P13" s="121" t="s">
        <v>294</v>
      </c>
      <c r="R13" t="s">
        <v>336</v>
      </c>
      <c r="S13" s="4" t="s">
        <v>565</v>
      </c>
    </row>
    <row r="14" spans="2:19" ht="17" customHeight="1" x14ac:dyDescent="0.35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69" t="s">
        <v>615</v>
      </c>
      <c r="N14" s="120" t="s">
        <v>747</v>
      </c>
      <c r="O14" s="167" t="s">
        <v>733</v>
      </c>
      <c r="P14" s="121" t="s">
        <v>294</v>
      </c>
      <c r="R14" t="s">
        <v>321</v>
      </c>
      <c r="S14" s="4" t="s">
        <v>566</v>
      </c>
    </row>
    <row r="15" spans="2:19" ht="17" customHeight="1" x14ac:dyDescent="0.35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0" t="s">
        <v>749</v>
      </c>
      <c r="N15" s="120" t="s">
        <v>630</v>
      </c>
      <c r="O15" s="167" t="s">
        <v>733</v>
      </c>
      <c r="P15" s="121" t="s">
        <v>294</v>
      </c>
      <c r="R15" t="s">
        <v>322</v>
      </c>
      <c r="S15" s="4" t="s">
        <v>326</v>
      </c>
    </row>
    <row r="16" spans="2:19" ht="17" customHeight="1" x14ac:dyDescent="0.35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69" t="s">
        <v>248</v>
      </c>
      <c r="N16" s="120" t="s">
        <v>751</v>
      </c>
      <c r="O16" s="167" t="s">
        <v>752</v>
      </c>
      <c r="P16" s="121" t="s">
        <v>753</v>
      </c>
      <c r="R16" t="s">
        <v>323</v>
      </c>
    </row>
    <row r="17" spans="2:18" ht="17" customHeight="1" x14ac:dyDescent="0.35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754</v>
      </c>
      <c r="O17" s="167" t="s">
        <v>755</v>
      </c>
      <c r="P17" s="121" t="s">
        <v>753</v>
      </c>
      <c r="R17" t="s">
        <v>756</v>
      </c>
    </row>
    <row r="18" spans="2:18" ht="17" customHeight="1" x14ac:dyDescent="0.35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757</v>
      </c>
      <c r="N18" s="171" t="s">
        <v>758</v>
      </c>
      <c r="O18" s="167" t="s">
        <v>733</v>
      </c>
      <c r="P18" s="121" t="s">
        <v>753</v>
      </c>
      <c r="R18" t="s">
        <v>759</v>
      </c>
    </row>
    <row r="19" spans="2:18" ht="17" customHeight="1" x14ac:dyDescent="0.35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760</v>
      </c>
      <c r="O19" s="167" t="s">
        <v>761</v>
      </c>
      <c r="P19" s="121" t="s">
        <v>753</v>
      </c>
      <c r="R19" t="s">
        <v>542</v>
      </c>
    </row>
    <row r="20" spans="2:18" ht="17" customHeight="1" x14ac:dyDescent="0.35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762</v>
      </c>
      <c r="P20" s="121" t="s">
        <v>287</v>
      </c>
      <c r="R20" t="s">
        <v>603</v>
      </c>
    </row>
    <row r="21" spans="2:18" ht="17" customHeight="1" x14ac:dyDescent="0.35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69" t="s">
        <v>254</v>
      </c>
      <c r="N21" s="120" t="s">
        <v>288</v>
      </c>
      <c r="O21" s="167" t="s">
        <v>762</v>
      </c>
      <c r="P21" s="121" t="s">
        <v>287</v>
      </c>
      <c r="R21" t="s">
        <v>602</v>
      </c>
    </row>
    <row r="22" spans="2:18" ht="17" customHeight="1" x14ac:dyDescent="0.35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764</v>
      </c>
      <c r="N22" s="120" t="s">
        <v>765</v>
      </c>
      <c r="O22" s="167" t="s">
        <v>766</v>
      </c>
      <c r="P22" s="121" t="s">
        <v>287</v>
      </c>
      <c r="R22" t="s">
        <v>604</v>
      </c>
    </row>
    <row r="23" spans="2:18" ht="17" customHeight="1" x14ac:dyDescent="0.35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767</v>
      </c>
      <c r="N23" s="171" t="s">
        <v>265</v>
      </c>
      <c r="O23" s="167" t="s">
        <v>733</v>
      </c>
      <c r="P23" s="121" t="s">
        <v>287</v>
      </c>
      <c r="R23" t="s">
        <v>605</v>
      </c>
    </row>
    <row r="24" spans="2:18" ht="17" customHeight="1" x14ac:dyDescent="0.35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768</v>
      </c>
      <c r="O24" s="167" t="s">
        <v>769</v>
      </c>
      <c r="P24" s="121" t="s">
        <v>287</v>
      </c>
      <c r="R24" t="s">
        <v>606</v>
      </c>
    </row>
    <row r="25" spans="2:18" ht="17" customHeight="1" x14ac:dyDescent="0.35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770</v>
      </c>
      <c r="N25" s="120" t="s">
        <v>362</v>
      </c>
      <c r="O25" s="167" t="s">
        <v>771</v>
      </c>
      <c r="P25" s="121" t="s">
        <v>772</v>
      </c>
      <c r="R25" t="s">
        <v>607</v>
      </c>
    </row>
    <row r="26" spans="2:18" ht="15.5" x14ac:dyDescent="0.35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5" x14ac:dyDescent="0.35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5" x14ac:dyDescent="0.35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5" x14ac:dyDescent="0.35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6" t="s">
        <v>243</v>
      </c>
      <c r="P29" s="169" t="s">
        <v>839</v>
      </c>
      <c r="R29" t="s">
        <v>776</v>
      </c>
    </row>
    <row r="30" spans="2:18" ht="24.5" x14ac:dyDescent="0.35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69" t="s">
        <v>244</v>
      </c>
      <c r="P30" s="169" t="s">
        <v>738</v>
      </c>
      <c r="R30" t="s">
        <v>778</v>
      </c>
    </row>
    <row r="31" spans="2:18" ht="25" thickBot="1" x14ac:dyDescent="0.4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69" t="s">
        <v>245</v>
      </c>
      <c r="P31" s="169" t="s">
        <v>718</v>
      </c>
      <c r="R31" t="s">
        <v>780</v>
      </c>
    </row>
    <row r="32" spans="2:18" ht="25" thickBot="1" x14ac:dyDescent="0.9">
      <c r="B32" s="172" t="s">
        <v>229</v>
      </c>
      <c r="C32" s="173" t="s">
        <v>230</v>
      </c>
      <c r="D32" s="173" t="s">
        <v>741</v>
      </c>
      <c r="E32" s="173" t="s">
        <v>741</v>
      </c>
      <c r="F32" s="173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4" t="s">
        <v>783</v>
      </c>
      <c r="P32" s="174" t="s">
        <v>694</v>
      </c>
      <c r="R32" t="s">
        <v>784</v>
      </c>
    </row>
    <row r="33" spans="2:21" ht="25" thickBot="1" x14ac:dyDescent="0.9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4" t="s">
        <v>693</v>
      </c>
      <c r="P33" s="174" t="s">
        <v>694</v>
      </c>
    </row>
    <row r="34" spans="2:21" ht="25" thickBot="1" x14ac:dyDescent="0.9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4" t="s">
        <v>786</v>
      </c>
      <c r="P34" s="174" t="s">
        <v>694</v>
      </c>
    </row>
    <row r="35" spans="2:21" ht="16" thickBot="1" x14ac:dyDescent="0.4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18"/>
    </row>
    <row r="36" spans="2:21" ht="16" thickBot="1" x14ac:dyDescent="0.4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2"/>
    </row>
    <row r="37" spans="2:21" ht="16" thickBot="1" x14ac:dyDescent="0.4">
      <c r="B37" s="177" t="s">
        <v>363</v>
      </c>
      <c r="C37" s="175" t="s">
        <v>380</v>
      </c>
      <c r="D37" s="175" t="s">
        <v>739</v>
      </c>
      <c r="E37" s="175" t="s">
        <v>739</v>
      </c>
      <c r="F37" s="175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" thickBot="1" x14ac:dyDescent="0.4">
      <c r="B38" s="177" t="s">
        <v>377</v>
      </c>
      <c r="C38" s="175" t="s">
        <v>787</v>
      </c>
      <c r="D38" s="175" t="s">
        <v>739</v>
      </c>
      <c r="E38" s="175" t="s">
        <v>739</v>
      </c>
      <c r="F38" s="175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" thickBot="1" x14ac:dyDescent="0.4">
      <c r="B39" s="177" t="s">
        <v>364</v>
      </c>
      <c r="C39" s="175" t="s">
        <v>788</v>
      </c>
      <c r="D39" s="175" t="s">
        <v>741</v>
      </c>
      <c r="E39" s="175" t="s">
        <v>741</v>
      </c>
      <c r="F39" s="175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" thickBot="1" x14ac:dyDescent="0.4">
      <c r="B40" s="177" t="s">
        <v>365</v>
      </c>
      <c r="C40" s="175" t="s">
        <v>378</v>
      </c>
      <c r="D40" s="175" t="s">
        <v>744</v>
      </c>
      <c r="E40" s="175" t="s">
        <v>744</v>
      </c>
      <c r="F40" s="175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" thickBot="1" x14ac:dyDescent="0.4">
      <c r="B41" s="178" t="s">
        <v>789</v>
      </c>
      <c r="C41" s="179" t="s">
        <v>790</v>
      </c>
      <c r="D41" s="175" t="s">
        <v>741</v>
      </c>
      <c r="E41" s="175" t="s">
        <v>741</v>
      </c>
      <c r="F41" s="175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" thickBot="1" x14ac:dyDescent="0.4">
      <c r="B42" s="180" t="s">
        <v>791</v>
      </c>
      <c r="C42" s="175" t="s">
        <v>792</v>
      </c>
      <c r="D42" s="175" t="s">
        <v>744</v>
      </c>
      <c r="E42" s="175" t="s">
        <v>744</v>
      </c>
      <c r="F42" s="175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5" x14ac:dyDescent="0.35">
      <c r="B43" s="177" t="s">
        <v>793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5" customHeight="1" x14ac:dyDescent="0.35">
      <c r="G44" s="4"/>
      <c r="H44" s="23" t="s">
        <v>519</v>
      </c>
      <c r="I44" s="20" t="s">
        <v>304</v>
      </c>
      <c r="U44" s="123"/>
    </row>
    <row r="45" spans="2:21" ht="15.5" customHeight="1" x14ac:dyDescent="0.35">
      <c r="G45" s="4"/>
      <c r="H45" s="23" t="s">
        <v>794</v>
      </c>
      <c r="I45" s="20" t="s">
        <v>304</v>
      </c>
      <c r="U45" s="123"/>
    </row>
    <row r="46" spans="2:21" ht="15.5" x14ac:dyDescent="0.35">
      <c r="G46" s="4"/>
      <c r="H46" s="182" t="s">
        <v>795</v>
      </c>
      <c r="I46" s="20" t="s">
        <v>304</v>
      </c>
      <c r="J46" s="183"/>
    </row>
    <row r="47" spans="2:21" ht="15.5" x14ac:dyDescent="0.35">
      <c r="G47" s="4"/>
      <c r="H47" s="23" t="s">
        <v>842</v>
      </c>
      <c r="I47" s="21" t="s">
        <v>302</v>
      </c>
      <c r="U47" s="157"/>
    </row>
    <row r="48" spans="2:21" x14ac:dyDescent="0.35">
      <c r="H48" s="23" t="s">
        <v>843</v>
      </c>
      <c r="I48" t="s">
        <v>557</v>
      </c>
      <c r="U48" s="157"/>
    </row>
    <row r="49" spans="8:21" ht="15.5" x14ac:dyDescent="0.35">
      <c r="H49" s="182" t="s">
        <v>796</v>
      </c>
      <c r="I49" s="21" t="s">
        <v>302</v>
      </c>
      <c r="U49" s="157"/>
    </row>
    <row r="50" spans="8:21" ht="15.5" x14ac:dyDescent="0.35">
      <c r="H50" s="23" t="s">
        <v>797</v>
      </c>
      <c r="I50" s="20" t="s">
        <v>304</v>
      </c>
      <c r="U50" s="157"/>
    </row>
    <row r="51" spans="8:21" ht="15.5" x14ac:dyDescent="0.35">
      <c r="H51" s="23" t="s">
        <v>356</v>
      </c>
      <c r="I51" s="20" t="s">
        <v>304</v>
      </c>
      <c r="U51" s="122"/>
    </row>
    <row r="52" spans="8:21" ht="15.5" x14ac:dyDescent="0.35">
      <c r="H52" s="23" t="s">
        <v>600</v>
      </c>
      <c r="I52" s="20" t="s">
        <v>304</v>
      </c>
      <c r="U52" s="122"/>
    </row>
    <row r="53" spans="8:21" ht="15.5" x14ac:dyDescent="0.35">
      <c r="H53" s="23" t="s">
        <v>357</v>
      </c>
      <c r="I53" s="20" t="s">
        <v>304</v>
      </c>
      <c r="U53" s="122"/>
    </row>
    <row r="54" spans="8:21" ht="15.5" x14ac:dyDescent="0.35">
      <c r="H54" s="23" t="s">
        <v>358</v>
      </c>
      <c r="I54" s="20" t="s">
        <v>304</v>
      </c>
      <c r="U54" s="157"/>
    </row>
    <row r="55" spans="8:21" ht="15.5" x14ac:dyDescent="0.35">
      <c r="H55" s="23" t="s">
        <v>798</v>
      </c>
      <c r="I55" s="20" t="s">
        <v>304</v>
      </c>
      <c r="U55" s="122"/>
    </row>
    <row r="56" spans="8:21" ht="15.5" x14ac:dyDescent="0.35">
      <c r="H56" s="23" t="s">
        <v>799</v>
      </c>
      <c r="I56" s="20" t="s">
        <v>304</v>
      </c>
      <c r="U56" s="122"/>
    </row>
    <row r="57" spans="8:21" ht="15.5" x14ac:dyDescent="0.35">
      <c r="H57" s="23" t="s">
        <v>844</v>
      </c>
      <c r="I57" s="20" t="s">
        <v>304</v>
      </c>
      <c r="U57" s="157"/>
    </row>
    <row r="58" spans="8:21" ht="15.5" x14ac:dyDescent="0.35">
      <c r="H58" t="s">
        <v>800</v>
      </c>
      <c r="I58" s="20" t="s">
        <v>304</v>
      </c>
      <c r="U58" s="122"/>
    </row>
    <row r="59" spans="8:21" ht="15.5" x14ac:dyDescent="0.35">
      <c r="H59" t="s">
        <v>801</v>
      </c>
      <c r="I59" s="20" t="s">
        <v>304</v>
      </c>
    </row>
    <row r="60" spans="8:21" ht="15.5" x14ac:dyDescent="0.35">
      <c r="H60" t="s">
        <v>802</v>
      </c>
      <c r="I60" s="20" t="s">
        <v>304</v>
      </c>
      <c r="J60">
        <v>399</v>
      </c>
    </row>
    <row r="61" spans="8:21" ht="15.5" x14ac:dyDescent="0.35">
      <c r="H61" t="s">
        <v>803</v>
      </c>
      <c r="I61" s="20" t="s">
        <v>304</v>
      </c>
      <c r="J61">
        <v>399</v>
      </c>
    </row>
    <row r="62" spans="8:21" ht="15.5" x14ac:dyDescent="0.35">
      <c r="H62" t="s">
        <v>804</v>
      </c>
      <c r="I62" s="20" t="s">
        <v>304</v>
      </c>
    </row>
    <row r="63" spans="8:21" ht="15.5" x14ac:dyDescent="0.35">
      <c r="H63" t="s">
        <v>845</v>
      </c>
      <c r="I63" s="20" t="s">
        <v>304</v>
      </c>
    </row>
    <row r="64" spans="8:21" ht="15.5" x14ac:dyDescent="0.35">
      <c r="H64" t="s">
        <v>846</v>
      </c>
      <c r="I64" s="20" t="s">
        <v>304</v>
      </c>
    </row>
    <row r="65" spans="8:9" ht="15.5" x14ac:dyDescent="0.35">
      <c r="H65" t="s">
        <v>639</v>
      </c>
      <c r="I65" s="20" t="s">
        <v>304</v>
      </c>
    </row>
    <row r="66" spans="8:9" x14ac:dyDescent="0.35">
      <c r="H66" t="s">
        <v>805</v>
      </c>
    </row>
    <row r="68" spans="8:9" ht="15.5" x14ac:dyDescent="0.35">
      <c r="H68" s="20"/>
    </row>
    <row r="69" spans="8:9" ht="15.5" x14ac:dyDescent="0.35">
      <c r="H69" s="20"/>
    </row>
    <row r="70" spans="8:9" ht="15.5" x14ac:dyDescent="0.35">
      <c r="H70" s="20"/>
    </row>
    <row r="71" spans="8:9" ht="15.5" x14ac:dyDescent="0.35">
      <c r="H71" s="21"/>
    </row>
    <row r="72" spans="8:9" ht="15.5" x14ac:dyDescent="0.35">
      <c r="H72" s="21"/>
    </row>
    <row r="73" spans="8:9" ht="15.5" x14ac:dyDescent="0.35">
      <c r="H73" s="20"/>
    </row>
    <row r="74" spans="8:9" ht="15.5" x14ac:dyDescent="0.35">
      <c r="H74" s="20"/>
    </row>
    <row r="75" spans="8:9" ht="15.5" x14ac:dyDescent="0.35">
      <c r="H75" s="21"/>
    </row>
    <row r="76" spans="8:9" ht="15.5" x14ac:dyDescent="0.35">
      <c r="H76" s="21"/>
    </row>
    <row r="77" spans="8:9" ht="15.5" x14ac:dyDescent="0.35">
      <c r="H77" s="20"/>
    </row>
    <row r="78" spans="8:9" ht="15.5" x14ac:dyDescent="0.35">
      <c r="H78" s="20"/>
    </row>
    <row r="79" spans="8:9" ht="15.5" x14ac:dyDescent="0.35">
      <c r="H79" s="20"/>
    </row>
    <row r="80" spans="8:9" ht="15.5" x14ac:dyDescent="0.35">
      <c r="H80" s="21"/>
    </row>
    <row r="81" spans="8:8" ht="15.5" x14ac:dyDescent="0.35">
      <c r="H81" s="21"/>
    </row>
    <row r="82" spans="8:8" ht="15.5" x14ac:dyDescent="0.35">
      <c r="H82" s="20"/>
    </row>
    <row r="83" spans="8:8" ht="15.5" x14ac:dyDescent="0.35">
      <c r="H83" s="20"/>
    </row>
    <row r="84" spans="8:8" ht="15.5" x14ac:dyDescent="0.35">
      <c r="H84" s="20"/>
    </row>
    <row r="85" spans="8:8" ht="15.5" x14ac:dyDescent="0.35">
      <c r="H85" s="20"/>
    </row>
    <row r="86" spans="8:8" ht="15.5" x14ac:dyDescent="0.35">
      <c r="H86" s="21"/>
    </row>
    <row r="87" spans="8:8" ht="15.5" x14ac:dyDescent="0.35">
      <c r="H87" s="21"/>
    </row>
    <row r="88" spans="8:8" ht="15.5" x14ac:dyDescent="0.35">
      <c r="H88" s="21"/>
    </row>
    <row r="89" spans="8:8" ht="15.5" x14ac:dyDescent="0.35">
      <c r="H89" s="20"/>
    </row>
    <row r="90" spans="8:8" ht="15.5" x14ac:dyDescent="0.35">
      <c r="H90" s="21"/>
    </row>
    <row r="91" spans="8:8" ht="15.5" x14ac:dyDescent="0.35">
      <c r="H91" s="20"/>
    </row>
    <row r="92" spans="8:8" ht="15.5" x14ac:dyDescent="0.35">
      <c r="H92" s="20"/>
    </row>
    <row r="93" spans="8:8" ht="15.5" x14ac:dyDescent="0.35">
      <c r="H93" s="20"/>
    </row>
    <row r="94" spans="8:8" ht="15.5" x14ac:dyDescent="0.35">
      <c r="H94" s="20"/>
    </row>
    <row r="95" spans="8:8" ht="15.5" x14ac:dyDescent="0.35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zoomScale="80" zoomScaleNormal="80" zoomScaleSheetLayoutView="80" workbookViewId="0">
      <selection activeCell="H19" sqref="H19:J19"/>
    </sheetView>
  </sheetViews>
  <sheetFormatPr defaultRowHeight="14.5" x14ac:dyDescent="0.35"/>
  <cols>
    <col min="1" max="1" width="6.453125" bestFit="1" customWidth="1"/>
    <col min="2" max="2" width="25.453125" customWidth="1"/>
    <col min="3" max="3" width="39.453125" customWidth="1"/>
    <col min="4" max="4" width="17.453125" customWidth="1"/>
    <col min="5" max="6" width="14.1796875" customWidth="1"/>
    <col min="7" max="7" width="14.453125" customWidth="1"/>
    <col min="8" max="8" width="13.453125" customWidth="1"/>
    <col min="9" max="9" width="16" bestFit="1" customWidth="1"/>
    <col min="10" max="10" width="16.453125" customWidth="1"/>
    <col min="11" max="11" width="18.453125" customWidth="1"/>
    <col min="12" max="12" width="10.81640625" customWidth="1"/>
  </cols>
  <sheetData>
    <row r="1" spans="1:12" ht="25.5" x14ac:dyDescent="0.45">
      <c r="A1" s="128"/>
      <c r="B1" s="129"/>
      <c r="C1" s="284" t="s">
        <v>439</v>
      </c>
      <c r="D1" s="284"/>
      <c r="E1" s="284"/>
      <c r="F1" s="284"/>
      <c r="G1" s="284"/>
      <c r="H1" s="284"/>
      <c r="I1" s="285"/>
      <c r="J1" s="130" t="s">
        <v>93</v>
      </c>
      <c r="K1" s="275" t="s">
        <v>853</v>
      </c>
      <c r="L1" s="276"/>
    </row>
    <row r="2" spans="1:12" ht="23" x14ac:dyDescent="0.5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277">
        <v>45505</v>
      </c>
      <c r="L2" s="278"/>
    </row>
    <row r="3" spans="1:12" ht="26" x14ac:dyDescent="0.8">
      <c r="A3" s="279" t="s">
        <v>292</v>
      </c>
      <c r="B3" s="280"/>
      <c r="C3" s="162" t="s">
        <v>847</v>
      </c>
      <c r="D3" s="136" t="s">
        <v>95</v>
      </c>
      <c r="E3" s="296" t="s">
        <v>848</v>
      </c>
      <c r="F3" s="296"/>
      <c r="G3" s="296"/>
      <c r="H3" s="296"/>
      <c r="I3" s="136" t="s">
        <v>308</v>
      </c>
      <c r="J3" s="290" t="s">
        <v>336</v>
      </c>
      <c r="K3" s="290"/>
      <c r="L3" s="291"/>
    </row>
    <row r="4" spans="1:12" ht="24" x14ac:dyDescent="0.5">
      <c r="A4" s="279" t="s">
        <v>94</v>
      </c>
      <c r="B4" s="280"/>
      <c r="C4" s="292" t="s">
        <v>849</v>
      </c>
      <c r="D4" s="293"/>
      <c r="E4" s="293"/>
      <c r="F4" s="293"/>
      <c r="G4" s="293"/>
      <c r="H4" s="293"/>
      <c r="I4" s="136" t="s">
        <v>601</v>
      </c>
      <c r="J4" s="294" t="s">
        <v>603</v>
      </c>
      <c r="K4" s="294"/>
      <c r="L4" s="295"/>
    </row>
    <row r="5" spans="1:12" ht="23" x14ac:dyDescent="0.5">
      <c r="A5" s="279" t="s">
        <v>340</v>
      </c>
      <c r="B5" s="280"/>
      <c r="C5" s="137" t="s">
        <v>344</v>
      </c>
      <c r="D5" s="136" t="s">
        <v>305</v>
      </c>
      <c r="E5" s="137">
        <v>1</v>
      </c>
      <c r="F5" s="138" t="s">
        <v>338</v>
      </c>
      <c r="G5" s="136" t="s">
        <v>102</v>
      </c>
      <c r="H5" s="137"/>
      <c r="I5" s="139" t="s">
        <v>306</v>
      </c>
      <c r="J5" s="136" t="s">
        <v>339</v>
      </c>
      <c r="K5" s="150">
        <v>276</v>
      </c>
      <c r="L5" s="140" t="s">
        <v>307</v>
      </c>
    </row>
    <row r="6" spans="1:12" ht="23" x14ac:dyDescent="0.5">
      <c r="A6" s="279" t="s">
        <v>312</v>
      </c>
      <c r="B6" s="280"/>
      <c r="C6" s="289" t="s">
        <v>850</v>
      </c>
      <c r="D6" s="282"/>
      <c r="E6" s="282"/>
      <c r="F6" s="282"/>
      <c r="G6" s="136" t="s">
        <v>314</v>
      </c>
      <c r="H6" s="282"/>
      <c r="I6" s="282"/>
      <c r="J6" s="136" t="s">
        <v>315</v>
      </c>
      <c r="K6" s="289" t="s">
        <v>851</v>
      </c>
      <c r="L6" s="283"/>
    </row>
    <row r="7" spans="1:12" ht="23" x14ac:dyDescent="0.5">
      <c r="A7" s="279" t="s">
        <v>313</v>
      </c>
      <c r="B7" s="280"/>
      <c r="C7" s="281" t="s">
        <v>852</v>
      </c>
      <c r="D7" s="281"/>
      <c r="E7" s="281"/>
      <c r="F7" s="281"/>
      <c r="G7" s="136" t="s">
        <v>314</v>
      </c>
      <c r="H7" s="282" t="s">
        <v>852</v>
      </c>
      <c r="I7" s="282"/>
      <c r="J7" s="136" t="s">
        <v>315</v>
      </c>
      <c r="K7" s="282" t="s">
        <v>852</v>
      </c>
      <c r="L7" s="283"/>
    </row>
    <row r="8" spans="1:12" ht="23" x14ac:dyDescent="0.5">
      <c r="A8" s="141"/>
      <c r="B8" s="136" t="s">
        <v>101</v>
      </c>
      <c r="C8" s="150" t="s">
        <v>242</v>
      </c>
      <c r="D8" s="136" t="s">
        <v>314</v>
      </c>
      <c r="E8" s="286" t="str">
        <f>VLOOKUP(C8,'Ref.3'!M3:P25,3,0)</f>
        <v>Sales Supervisor</v>
      </c>
      <c r="F8" s="286"/>
      <c r="G8" s="136" t="s">
        <v>311</v>
      </c>
      <c r="H8" s="286" t="str">
        <f>VLOOKUP(C8,'Ref.3'!M3:P25,4,0)</f>
        <v>Hospitality</v>
      </c>
      <c r="I8" s="286"/>
      <c r="J8" s="136" t="s">
        <v>315</v>
      </c>
      <c r="K8" s="287" t="str">
        <f>VLOOKUP(C8,'Ref.3'!M3:P25,2,0)</f>
        <v>065-924-8833</v>
      </c>
      <c r="L8" s="288"/>
    </row>
    <row r="9" spans="1:12" ht="23" x14ac:dyDescent="0.5">
      <c r="A9" s="141"/>
      <c r="B9" s="136" t="s">
        <v>309</v>
      </c>
      <c r="C9" s="151" t="s">
        <v>220</v>
      </c>
      <c r="D9" s="136" t="s">
        <v>240</v>
      </c>
      <c r="E9" s="304" t="str">
        <f>VLOOKUP(C9,'Ref.3'!B4:G43,2,0)</f>
        <v>LY</v>
      </c>
      <c r="F9" s="304"/>
      <c r="G9" s="136" t="s">
        <v>291</v>
      </c>
      <c r="H9" s="304" t="str">
        <f>VLOOKUP(C9,'Ref.3'!B4:F43,5,0)</f>
        <v>J</v>
      </c>
      <c r="I9" s="304"/>
      <c r="J9" s="136" t="s">
        <v>316</v>
      </c>
      <c r="K9" s="287" t="str">
        <f>VLOOKUP(H9,'Ref.3'!G4:H18,2,0)</f>
        <v>นายถาวร ชนะวงษ์</v>
      </c>
      <c r="L9" s="288"/>
    </row>
    <row r="10" spans="1:12" ht="23" x14ac:dyDescent="0.5">
      <c r="A10" s="142"/>
      <c r="B10" s="136" t="s">
        <v>296</v>
      </c>
      <c r="C10" s="143" t="str">
        <f>C9</f>
        <v>ลาดยาว</v>
      </c>
      <c r="D10" s="136" t="s">
        <v>310</v>
      </c>
      <c r="E10" s="305" t="str">
        <f>VLOOKUP(C9,'Ref.3'!B4:F43,2,0)</f>
        <v>LY</v>
      </c>
      <c r="F10" s="305"/>
      <c r="G10" s="136" t="s">
        <v>390</v>
      </c>
      <c r="H10" s="304" t="str">
        <f>VLOOKUP(C10,'Ref.3'!B4:F43,3,0)</f>
        <v>J</v>
      </c>
      <c r="I10" s="304"/>
      <c r="J10" s="136" t="s">
        <v>315</v>
      </c>
      <c r="K10" s="286" t="str">
        <f>VLOOKUP(K9,'Ref.3'!M29:N42,2,0)</f>
        <v>089-259-9551</v>
      </c>
      <c r="L10" s="306"/>
    </row>
    <row r="11" spans="1:12" ht="10.75" customHeight="1" thickBot="1" x14ac:dyDescent="0.5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0.5" x14ac:dyDescent="0.45">
      <c r="A12" s="28" t="s">
        <v>46</v>
      </c>
      <c r="B12" s="309" t="s">
        <v>96</v>
      </c>
      <c r="C12" s="310"/>
      <c r="D12" s="310"/>
      <c r="E12" s="310"/>
      <c r="F12" s="310"/>
      <c r="G12" s="31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" x14ac:dyDescent="0.35">
      <c r="A13" s="196">
        <v>1</v>
      </c>
      <c r="B13" s="297" t="s">
        <v>531</v>
      </c>
      <c r="C13" s="298"/>
      <c r="D13" s="298"/>
      <c r="E13" s="298"/>
      <c r="F13" s="298"/>
      <c r="G13" s="299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" x14ac:dyDescent="0.35">
      <c r="A14" s="196">
        <v>2</v>
      </c>
      <c r="B14" s="297" t="s">
        <v>532</v>
      </c>
      <c r="C14" s="298"/>
      <c r="D14" s="298"/>
      <c r="E14" s="298"/>
      <c r="F14" s="298"/>
      <c r="G14" s="299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" x14ac:dyDescent="0.35">
      <c r="A15" s="196">
        <v>3</v>
      </c>
      <c r="B15" s="300" t="s">
        <v>297</v>
      </c>
      <c r="C15" s="301"/>
      <c r="D15" s="301"/>
      <c r="E15" s="301"/>
      <c r="F15" s="301"/>
      <c r="G15" s="302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" x14ac:dyDescent="0.35">
      <c r="A16" s="196">
        <v>4</v>
      </c>
      <c r="B16" s="307" t="s">
        <v>298</v>
      </c>
      <c r="C16" s="307"/>
      <c r="D16" s="307"/>
      <c r="E16" s="307"/>
      <c r="F16" s="307"/>
      <c r="G16" s="307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" x14ac:dyDescent="0.8">
      <c r="A17" s="325">
        <v>5</v>
      </c>
      <c r="B17" s="205" t="s">
        <v>518</v>
      </c>
      <c r="C17" s="206"/>
      <c r="D17" s="205" t="s">
        <v>523</v>
      </c>
      <c r="E17" s="308"/>
      <c r="F17" s="308"/>
      <c r="G17" s="308"/>
      <c r="H17" s="303" t="s">
        <v>299</v>
      </c>
      <c r="I17" s="303"/>
      <c r="J17" s="303"/>
      <c r="K17" s="208">
        <f>SUM(K13:K16)</f>
        <v>0</v>
      </c>
      <c r="L17" s="209" t="s">
        <v>13</v>
      </c>
    </row>
    <row r="18" spans="1:12" ht="24" x14ac:dyDescent="0.8">
      <c r="A18" s="326"/>
      <c r="B18" s="210" t="s">
        <v>524</v>
      </c>
      <c r="C18" s="207"/>
      <c r="D18" s="210" t="s">
        <v>525</v>
      </c>
      <c r="E18" s="207"/>
      <c r="F18" s="211" t="s">
        <v>517</v>
      </c>
      <c r="G18" s="207"/>
      <c r="H18" s="323" t="s">
        <v>807</v>
      </c>
      <c r="I18" s="323"/>
      <c r="J18" s="323"/>
      <c r="K18" s="208">
        <f>H14</f>
        <v>0</v>
      </c>
      <c r="L18" s="209" t="s">
        <v>13</v>
      </c>
    </row>
    <row r="19" spans="1:12" ht="24" x14ac:dyDescent="0.8">
      <c r="A19" s="327"/>
      <c r="B19" s="210" t="s">
        <v>504</v>
      </c>
      <c r="C19" s="207"/>
      <c r="D19" s="212">
        <v>2567</v>
      </c>
      <c r="E19" s="213"/>
      <c r="F19" s="214"/>
      <c r="G19" s="214"/>
      <c r="H19" s="324" t="s">
        <v>304</v>
      </c>
      <c r="I19" s="324"/>
      <c r="J19" s="324"/>
      <c r="K19" s="215">
        <f>VLOOKUP(H19,'Ref.1'!E280:F285,2,0)</f>
        <v>0</v>
      </c>
      <c r="L19" s="209" t="s">
        <v>13</v>
      </c>
    </row>
    <row r="20" spans="1:12" ht="27.5" thickBot="1" x14ac:dyDescent="0.95">
      <c r="A20" s="216">
        <v>6</v>
      </c>
      <c r="B20" s="330" t="s">
        <v>808</v>
      </c>
      <c r="C20" s="331"/>
      <c r="D20" s="332" t="s">
        <v>809</v>
      </c>
      <c r="E20" s="333"/>
      <c r="F20" s="333"/>
      <c r="G20" s="217">
        <f>H13</f>
        <v>0</v>
      </c>
      <c r="H20" s="218" t="s">
        <v>13</v>
      </c>
      <c r="I20" s="328" t="s">
        <v>810</v>
      </c>
      <c r="J20" s="329"/>
      <c r="K20" s="219">
        <f>K18-K19</f>
        <v>0</v>
      </c>
      <c r="L20" s="220" t="s">
        <v>13</v>
      </c>
    </row>
    <row r="21" spans="1:12" ht="24" x14ac:dyDescent="0.8">
      <c r="A21" s="320" t="s">
        <v>521</v>
      </c>
      <c r="B21" s="321"/>
      <c r="C21" s="321"/>
      <c r="D21" s="321"/>
      <c r="E21" s="321"/>
      <c r="F21" s="321"/>
      <c r="G21" s="321"/>
      <c r="H21" s="221"/>
      <c r="I21" s="222"/>
      <c r="J21" s="222"/>
      <c r="K21" s="221"/>
      <c r="L21" s="223"/>
    </row>
    <row r="22" spans="1:12" ht="24" x14ac:dyDescent="0.8">
      <c r="A22" s="224" t="s">
        <v>46</v>
      </c>
      <c r="B22" s="322" t="s">
        <v>577</v>
      </c>
      <c r="C22" s="322"/>
      <c r="D22" s="322"/>
      <c r="E22" s="322"/>
      <c r="F22" s="322"/>
      <c r="G22" s="322"/>
      <c r="H22" s="226" t="s">
        <v>47</v>
      </c>
      <c r="I22" s="225" t="s">
        <v>48</v>
      </c>
      <c r="J22" s="225" t="s">
        <v>1</v>
      </c>
      <c r="K22" s="226" t="s">
        <v>49</v>
      </c>
      <c r="L22" s="227" t="s">
        <v>1</v>
      </c>
    </row>
    <row r="23" spans="1:12" ht="24" x14ac:dyDescent="0.8">
      <c r="A23" s="228">
        <v>1</v>
      </c>
      <c r="B23" s="312" t="s">
        <v>469</v>
      </c>
      <c r="C23" s="312"/>
      <c r="D23" s="312"/>
      <c r="E23" s="312"/>
      <c r="F23" s="312"/>
      <c r="G23" s="312"/>
      <c r="H23" s="229">
        <f>IFERROR(VLOOKUP(B23,'Ref.1'!$E$2:$F$278,2,FALSE),"")</f>
        <v>2800</v>
      </c>
      <c r="I23" s="230">
        <v>1</v>
      </c>
      <c r="J23" s="231" t="str">
        <f>IFERROR(VLOOKUP(B23,'Ref.1'!$B$2:$C$278,2,FALSE),"")</f>
        <v>ตัว</v>
      </c>
      <c r="K23" s="229">
        <f t="shared" ref="K23:K47" si="2">IFERROR(I23*H23,0)</f>
        <v>2800</v>
      </c>
      <c r="L23" s="232" t="s">
        <v>13</v>
      </c>
    </row>
    <row r="24" spans="1:12" ht="24" x14ac:dyDescent="0.8">
      <c r="A24" s="233">
        <v>2</v>
      </c>
      <c r="B24" s="312" t="s">
        <v>466</v>
      </c>
      <c r="C24" s="312"/>
      <c r="D24" s="312"/>
      <c r="E24" s="312"/>
      <c r="F24" s="312"/>
      <c r="G24" s="312"/>
      <c r="H24" s="229">
        <f>IFERROR(VLOOKUP(B24,'Ref.1'!$E$2:$F$278,2,FALSE),"")</f>
        <v>1500</v>
      </c>
      <c r="I24" s="230">
        <v>1</v>
      </c>
      <c r="J24" s="231" t="str">
        <f>IFERROR(VLOOKUP(B24,'Ref.1'!$B$2:$C$278,2,FALSE),"")</f>
        <v>ตัว</v>
      </c>
      <c r="K24" s="229">
        <f t="shared" si="2"/>
        <v>1500</v>
      </c>
      <c r="L24" s="234" t="s">
        <v>13</v>
      </c>
    </row>
    <row r="25" spans="1:12" ht="24" x14ac:dyDescent="0.8">
      <c r="A25" s="228">
        <v>3</v>
      </c>
      <c r="B25" s="312" t="s">
        <v>156</v>
      </c>
      <c r="C25" s="312"/>
      <c r="D25" s="312"/>
      <c r="E25" s="312"/>
      <c r="F25" s="312"/>
      <c r="G25" s="312"/>
      <c r="H25" s="229">
        <f>IFERROR(VLOOKUP(B25,'Ref.1'!$E$2:$F$278,2,FALSE),"")</f>
        <v>850</v>
      </c>
      <c r="I25" s="230">
        <v>1</v>
      </c>
      <c r="J25" s="231" t="str">
        <f>IFERROR(VLOOKUP(B25,'Ref.1'!$B$2:$C$278,2,FALSE),"")</f>
        <v>เส้น</v>
      </c>
      <c r="K25" s="229">
        <f t="shared" si="2"/>
        <v>850</v>
      </c>
      <c r="L25" s="234" t="s">
        <v>13</v>
      </c>
    </row>
    <row r="26" spans="1:12" ht="24" x14ac:dyDescent="0.8">
      <c r="A26" s="233">
        <v>4</v>
      </c>
      <c r="B26" s="312" t="s">
        <v>135</v>
      </c>
      <c r="C26" s="312"/>
      <c r="D26" s="312"/>
      <c r="E26" s="312"/>
      <c r="F26" s="312"/>
      <c r="G26" s="312"/>
      <c r="H26" s="229">
        <f>IFERROR(VLOOKUP(B26,'Ref.1'!$E$2:$F$278,2,FALSE),"")</f>
        <v>2700</v>
      </c>
      <c r="I26" s="230">
        <v>1</v>
      </c>
      <c r="J26" s="231" t="str">
        <f>IFERROR(VLOOKUP(B26,'Ref.1'!$B$2:$C$278,2,FALSE),"")</f>
        <v>ตัว</v>
      </c>
      <c r="K26" s="229">
        <f t="shared" si="2"/>
        <v>2700</v>
      </c>
      <c r="L26" s="234" t="s">
        <v>13</v>
      </c>
    </row>
    <row r="27" spans="1:12" ht="24" x14ac:dyDescent="0.8">
      <c r="A27" s="228">
        <v>5</v>
      </c>
      <c r="B27" s="312"/>
      <c r="C27" s="312"/>
      <c r="D27" s="312"/>
      <c r="E27" s="312"/>
      <c r="F27" s="312"/>
      <c r="G27" s="312"/>
      <c r="H27" s="229" t="str">
        <f>IFERROR(VLOOKUP(B27,'Ref.1'!$E$2:$F$278,2,FALSE),"")</f>
        <v/>
      </c>
      <c r="I27" s="230"/>
      <c r="J27" s="231" t="str">
        <f>IFERROR(VLOOKUP(B27,'Ref.1'!$B$2:$C$278,2,FALSE),"")</f>
        <v/>
      </c>
      <c r="K27" s="229">
        <f t="shared" si="2"/>
        <v>0</v>
      </c>
      <c r="L27" s="234" t="s">
        <v>13</v>
      </c>
    </row>
    <row r="28" spans="1:12" ht="24" x14ac:dyDescent="0.8">
      <c r="A28" s="233">
        <v>6</v>
      </c>
      <c r="B28" s="312"/>
      <c r="C28" s="312"/>
      <c r="D28" s="312"/>
      <c r="E28" s="312"/>
      <c r="F28" s="312"/>
      <c r="G28" s="312"/>
      <c r="H28" s="229" t="str">
        <f>IFERROR(VLOOKUP(B28,'Ref.1'!$E$2:$F$278,2,FALSE),"")</f>
        <v/>
      </c>
      <c r="I28" s="230"/>
      <c r="J28" s="231" t="str">
        <f>IFERROR(VLOOKUP(B28,'Ref.1'!$B$2:$C$278,2,FALSE),"")</f>
        <v/>
      </c>
      <c r="K28" s="229">
        <f t="shared" si="2"/>
        <v>0</v>
      </c>
      <c r="L28" s="234" t="s">
        <v>13</v>
      </c>
    </row>
    <row r="29" spans="1:12" ht="24" x14ac:dyDescent="0.8">
      <c r="A29" s="228">
        <v>7</v>
      </c>
      <c r="B29" s="312"/>
      <c r="C29" s="312"/>
      <c r="D29" s="312"/>
      <c r="E29" s="312"/>
      <c r="F29" s="312"/>
      <c r="G29" s="312"/>
      <c r="H29" s="229" t="str">
        <f>IFERROR(VLOOKUP(B29,'Ref.1'!$E$2:$F$278,2,FALSE),"")</f>
        <v/>
      </c>
      <c r="I29" s="230"/>
      <c r="J29" s="231" t="str">
        <f>IFERROR(VLOOKUP(B29,'Ref.1'!$B$2:$C$278,2,FALSE),"")</f>
        <v/>
      </c>
      <c r="K29" s="229">
        <f t="shared" si="2"/>
        <v>0</v>
      </c>
      <c r="L29" s="234" t="s">
        <v>13</v>
      </c>
    </row>
    <row r="30" spans="1:12" ht="24" x14ac:dyDescent="0.8">
      <c r="A30" s="233">
        <v>8</v>
      </c>
      <c r="B30" s="312"/>
      <c r="C30" s="312"/>
      <c r="D30" s="312"/>
      <c r="E30" s="312"/>
      <c r="F30" s="312"/>
      <c r="G30" s="312"/>
      <c r="H30" s="229" t="str">
        <f>IFERROR(VLOOKUP(B30,'Ref.1'!$E$2:$F$278,2,FALSE),"")</f>
        <v/>
      </c>
      <c r="I30" s="230"/>
      <c r="J30" s="231" t="str">
        <f>IFERROR(VLOOKUP(B30,'Ref.1'!$B$2:$C$278,2,FALSE),"")</f>
        <v/>
      </c>
      <c r="K30" s="229">
        <f t="shared" si="2"/>
        <v>0</v>
      </c>
      <c r="L30" s="234" t="s">
        <v>13</v>
      </c>
    </row>
    <row r="31" spans="1:12" ht="24" x14ac:dyDescent="0.8">
      <c r="A31" s="228">
        <v>9</v>
      </c>
      <c r="B31" s="312"/>
      <c r="C31" s="312"/>
      <c r="D31" s="312"/>
      <c r="E31" s="312"/>
      <c r="F31" s="312"/>
      <c r="G31" s="312"/>
      <c r="H31" s="229" t="str">
        <f>IFERROR(VLOOKUP(B31,'Ref.1'!$E$2:$F$278,2,FALSE),"")</f>
        <v/>
      </c>
      <c r="I31" s="230"/>
      <c r="J31" s="231" t="str">
        <f>IFERROR(VLOOKUP(B31,'Ref.1'!$B$2:$C$278,2,FALSE),"")</f>
        <v/>
      </c>
      <c r="K31" s="229">
        <f t="shared" si="2"/>
        <v>0</v>
      </c>
      <c r="L31" s="234" t="s">
        <v>13</v>
      </c>
    </row>
    <row r="32" spans="1:12" ht="24" x14ac:dyDescent="0.8">
      <c r="A32" s="233">
        <v>10</v>
      </c>
      <c r="B32" s="312"/>
      <c r="C32" s="312"/>
      <c r="D32" s="312"/>
      <c r="E32" s="312"/>
      <c r="F32" s="312"/>
      <c r="G32" s="312"/>
      <c r="H32" s="229" t="str">
        <f>IFERROR(VLOOKUP(B32,'Ref.1'!$E$2:$F$278,2,FALSE),"")</f>
        <v/>
      </c>
      <c r="I32" s="230"/>
      <c r="J32" s="231" t="str">
        <f>IFERROR(VLOOKUP(B32,'Ref.1'!$B$2:$C$278,2,FALSE),"")</f>
        <v/>
      </c>
      <c r="K32" s="229">
        <f t="shared" si="2"/>
        <v>0</v>
      </c>
      <c r="L32" s="234" t="s">
        <v>13</v>
      </c>
    </row>
    <row r="33" spans="1:12" ht="24" x14ac:dyDescent="0.8">
      <c r="A33" s="228">
        <v>11</v>
      </c>
      <c r="B33" s="312"/>
      <c r="C33" s="312"/>
      <c r="D33" s="312"/>
      <c r="E33" s="312"/>
      <c r="F33" s="312"/>
      <c r="G33" s="312"/>
      <c r="H33" s="229" t="str">
        <f>IFERROR(VLOOKUP(B33,'Ref.1'!$E$2:$F$278,2,FALSE),"")</f>
        <v/>
      </c>
      <c r="I33" s="230"/>
      <c r="J33" s="231" t="str">
        <f>IFERROR(VLOOKUP(B33,'Ref.1'!$B$2:$C$278,2,FALSE),"")</f>
        <v/>
      </c>
      <c r="K33" s="229">
        <f t="shared" si="2"/>
        <v>0</v>
      </c>
      <c r="L33" s="234" t="s">
        <v>13</v>
      </c>
    </row>
    <row r="34" spans="1:12" ht="24" x14ac:dyDescent="0.8">
      <c r="A34" s="233">
        <v>12</v>
      </c>
      <c r="B34" s="312"/>
      <c r="C34" s="312"/>
      <c r="D34" s="312"/>
      <c r="E34" s="312"/>
      <c r="F34" s="312"/>
      <c r="G34" s="312"/>
      <c r="H34" s="229" t="str">
        <f>IFERROR(VLOOKUP(B34,'Ref.1'!$E$2:$F$278,2,FALSE),"")</f>
        <v/>
      </c>
      <c r="I34" s="230"/>
      <c r="J34" s="231" t="str">
        <f>IFERROR(VLOOKUP(B34,'Ref.1'!$B$2:$C$278,2,FALSE),"")</f>
        <v/>
      </c>
      <c r="K34" s="229">
        <f t="shared" si="2"/>
        <v>0</v>
      </c>
      <c r="L34" s="234" t="s">
        <v>13</v>
      </c>
    </row>
    <row r="35" spans="1:12" ht="24" x14ac:dyDescent="0.8">
      <c r="A35" s="228">
        <v>13</v>
      </c>
      <c r="B35" s="312"/>
      <c r="C35" s="312"/>
      <c r="D35" s="312"/>
      <c r="E35" s="312"/>
      <c r="F35" s="312"/>
      <c r="G35" s="312"/>
      <c r="H35" s="229" t="str">
        <f>IFERROR(VLOOKUP(B35,'Ref.1'!$E$2:$F$278,2,FALSE),"")</f>
        <v/>
      </c>
      <c r="I35" s="230"/>
      <c r="J35" s="231" t="str">
        <f>IFERROR(VLOOKUP(B35,'Ref.1'!$B$2:$C$278,2,FALSE),"")</f>
        <v/>
      </c>
      <c r="K35" s="229">
        <f t="shared" si="2"/>
        <v>0</v>
      </c>
      <c r="L35" s="234" t="s">
        <v>13</v>
      </c>
    </row>
    <row r="36" spans="1:12" ht="24" x14ac:dyDescent="0.8">
      <c r="A36" s="233">
        <v>14</v>
      </c>
      <c r="B36" s="312"/>
      <c r="C36" s="312"/>
      <c r="D36" s="312"/>
      <c r="E36" s="312"/>
      <c r="F36" s="312"/>
      <c r="G36" s="312"/>
      <c r="H36" s="229" t="str">
        <f>IFERROR(VLOOKUP(B36,'Ref.1'!$E$2:$F$278,2,FALSE),"")</f>
        <v/>
      </c>
      <c r="I36" s="230"/>
      <c r="J36" s="231" t="str">
        <f>IFERROR(VLOOKUP(B36,'Ref.1'!$B$2:$C$278,2,FALSE),"")</f>
        <v/>
      </c>
      <c r="K36" s="229">
        <f t="shared" si="2"/>
        <v>0</v>
      </c>
      <c r="L36" s="234" t="s">
        <v>13</v>
      </c>
    </row>
    <row r="37" spans="1:12" ht="24" x14ac:dyDescent="0.8">
      <c r="A37" s="228">
        <v>15</v>
      </c>
      <c r="B37" s="312"/>
      <c r="C37" s="312"/>
      <c r="D37" s="312"/>
      <c r="E37" s="312"/>
      <c r="F37" s="312"/>
      <c r="G37" s="312"/>
      <c r="H37" s="229" t="str">
        <f>IFERROR(VLOOKUP(B37,'Ref.1'!$E$2:$F$278,2,FALSE),"")</f>
        <v/>
      </c>
      <c r="I37" s="230"/>
      <c r="J37" s="231" t="str">
        <f>IFERROR(VLOOKUP(B37,'Ref.1'!$B$2:$C$278,2,FALSE),"")</f>
        <v/>
      </c>
      <c r="K37" s="229">
        <f t="shared" si="2"/>
        <v>0</v>
      </c>
      <c r="L37" s="234" t="s">
        <v>13</v>
      </c>
    </row>
    <row r="38" spans="1:12" ht="24" x14ac:dyDescent="0.8">
      <c r="A38" s="233">
        <v>16</v>
      </c>
      <c r="B38" s="312"/>
      <c r="C38" s="312"/>
      <c r="D38" s="312"/>
      <c r="E38" s="312"/>
      <c r="F38" s="312"/>
      <c r="G38" s="312"/>
      <c r="H38" s="229" t="str">
        <f>IFERROR(VLOOKUP(B38,'Ref.1'!$E$2:$F$278,2,FALSE),"")</f>
        <v/>
      </c>
      <c r="I38" s="230"/>
      <c r="J38" s="231" t="str">
        <f>IFERROR(VLOOKUP(B38,'Ref.1'!$B$2:$C$278,2,FALSE),"")</f>
        <v/>
      </c>
      <c r="K38" s="229">
        <f t="shared" si="2"/>
        <v>0</v>
      </c>
      <c r="L38" s="234" t="s">
        <v>13</v>
      </c>
    </row>
    <row r="39" spans="1:12" ht="24" x14ac:dyDescent="0.8">
      <c r="A39" s="228">
        <v>17</v>
      </c>
      <c r="B39" s="312"/>
      <c r="C39" s="312"/>
      <c r="D39" s="312"/>
      <c r="E39" s="312"/>
      <c r="F39" s="312"/>
      <c r="G39" s="312"/>
      <c r="H39" s="229" t="str">
        <f>IFERROR(VLOOKUP(B39,'Ref.1'!$E$2:$F$278,2,FALSE),"")</f>
        <v/>
      </c>
      <c r="I39" s="230"/>
      <c r="J39" s="231" t="str">
        <f>IFERROR(VLOOKUP(B39,'Ref.1'!$B$2:$C$278,2,FALSE),"")</f>
        <v/>
      </c>
      <c r="K39" s="229">
        <f t="shared" si="2"/>
        <v>0</v>
      </c>
      <c r="L39" s="234" t="s">
        <v>13</v>
      </c>
    </row>
    <row r="40" spans="1:12" ht="24" x14ac:dyDescent="0.8">
      <c r="A40" s="233">
        <v>18</v>
      </c>
      <c r="B40" s="317"/>
      <c r="C40" s="318"/>
      <c r="D40" s="318"/>
      <c r="E40" s="318"/>
      <c r="F40" s="318"/>
      <c r="G40" s="319"/>
      <c r="H40" s="229" t="str">
        <f>IFERROR(VLOOKUP(B40,'Ref.1'!$E$2:$F$278,2,FALSE),"")</f>
        <v/>
      </c>
      <c r="I40" s="230"/>
      <c r="J40" s="231" t="str">
        <f>IFERROR(VLOOKUP(B40,'Ref.1'!$B$2:$C$278,2,FALSE),"")</f>
        <v/>
      </c>
      <c r="K40" s="229">
        <f t="shared" si="2"/>
        <v>0</v>
      </c>
      <c r="L40" s="234" t="s">
        <v>13</v>
      </c>
    </row>
    <row r="41" spans="1:12" ht="24" x14ac:dyDescent="0.8">
      <c r="A41" s="228">
        <v>19</v>
      </c>
      <c r="B41" s="313" t="s">
        <v>542</v>
      </c>
      <c r="C41" s="313"/>
      <c r="D41" s="313"/>
      <c r="E41" s="313"/>
      <c r="F41" s="313"/>
      <c r="G41" s="313"/>
      <c r="H41" s="235"/>
      <c r="I41" s="235"/>
      <c r="J41" s="235"/>
      <c r="K41" s="229">
        <f t="shared" si="2"/>
        <v>0</v>
      </c>
      <c r="L41" s="234" t="s">
        <v>13</v>
      </c>
    </row>
    <row r="42" spans="1:12" ht="24" x14ac:dyDescent="0.8">
      <c r="A42" s="233">
        <v>20</v>
      </c>
      <c r="B42" s="313" t="s">
        <v>542</v>
      </c>
      <c r="C42" s="313"/>
      <c r="D42" s="313"/>
      <c r="E42" s="313"/>
      <c r="F42" s="313"/>
      <c r="G42" s="313"/>
      <c r="H42" s="235"/>
      <c r="I42" s="235"/>
      <c r="J42" s="235"/>
      <c r="K42" s="229">
        <f t="shared" si="2"/>
        <v>0</v>
      </c>
      <c r="L42" s="234" t="s">
        <v>13</v>
      </c>
    </row>
    <row r="43" spans="1:12" ht="24" hidden="1" x14ac:dyDescent="0.8">
      <c r="A43" s="228">
        <v>21</v>
      </c>
      <c r="B43" s="314"/>
      <c r="C43" s="315"/>
      <c r="D43" s="315"/>
      <c r="E43" s="315"/>
      <c r="F43" s="315"/>
      <c r="G43" s="316"/>
      <c r="H43" s="229" t="str">
        <f t="shared" ref="H43:H44" si="3">IFERROR(VLOOKUP(B43,Priceนอกอาคาร,2,FALSE),"")</f>
        <v/>
      </c>
      <c r="I43" s="231"/>
      <c r="J43" s="231" t="str">
        <f t="shared" ref="J43:J47" si="4">IFERROR(VLOOKUP(B43,หน่วยนอกอาคาร,2,FALSE),"")</f>
        <v/>
      </c>
      <c r="K43" s="229">
        <f t="shared" si="2"/>
        <v>0</v>
      </c>
      <c r="L43" s="234" t="s">
        <v>13</v>
      </c>
    </row>
    <row r="44" spans="1:12" ht="24" hidden="1" x14ac:dyDescent="0.8">
      <c r="A44" s="233">
        <v>22</v>
      </c>
      <c r="B44" s="317"/>
      <c r="C44" s="318"/>
      <c r="D44" s="318"/>
      <c r="E44" s="318"/>
      <c r="F44" s="318"/>
      <c r="G44" s="319"/>
      <c r="H44" s="229" t="str">
        <f t="shared" si="3"/>
        <v/>
      </c>
      <c r="I44" s="231"/>
      <c r="J44" s="231" t="str">
        <f t="shared" si="4"/>
        <v/>
      </c>
      <c r="K44" s="229">
        <f t="shared" si="2"/>
        <v>0</v>
      </c>
      <c r="L44" s="234" t="s">
        <v>13</v>
      </c>
    </row>
    <row r="45" spans="1:12" ht="24" hidden="1" x14ac:dyDescent="0.8">
      <c r="A45" s="228">
        <v>23</v>
      </c>
      <c r="B45" s="317"/>
      <c r="C45" s="318"/>
      <c r="D45" s="318"/>
      <c r="E45" s="318"/>
      <c r="F45" s="318"/>
      <c r="G45" s="319"/>
      <c r="H45" s="229" t="str">
        <f>IFERROR(VLOOKUP(B45,Priceนอกอาคาร,2,FALSE),"")</f>
        <v/>
      </c>
      <c r="I45" s="236"/>
      <c r="J45" s="231" t="str">
        <f t="shared" si="4"/>
        <v/>
      </c>
      <c r="K45" s="229">
        <f t="shared" si="2"/>
        <v>0</v>
      </c>
      <c r="L45" s="234" t="s">
        <v>13</v>
      </c>
    </row>
    <row r="46" spans="1:12" ht="24" hidden="1" x14ac:dyDescent="0.8">
      <c r="A46" s="233">
        <v>24</v>
      </c>
      <c r="B46" s="317"/>
      <c r="C46" s="318"/>
      <c r="D46" s="318"/>
      <c r="E46" s="318"/>
      <c r="F46" s="318"/>
      <c r="G46" s="319"/>
      <c r="H46" s="229" t="str">
        <f>IFERROR(VLOOKUP(B46,Priceนอกอาคาร,2,FALSE),"")</f>
        <v/>
      </c>
      <c r="I46" s="236"/>
      <c r="J46" s="231" t="str">
        <f t="shared" si="4"/>
        <v/>
      </c>
      <c r="K46" s="229">
        <f t="shared" si="2"/>
        <v>0</v>
      </c>
      <c r="L46" s="234" t="s">
        <v>13</v>
      </c>
    </row>
    <row r="47" spans="1:12" ht="24" hidden="1" x14ac:dyDescent="0.8">
      <c r="A47" s="228">
        <v>25</v>
      </c>
      <c r="B47" s="317"/>
      <c r="C47" s="318"/>
      <c r="D47" s="318"/>
      <c r="E47" s="318"/>
      <c r="F47" s="318"/>
      <c r="G47" s="319"/>
      <c r="H47" s="229" t="str">
        <f t="shared" ref="H47" si="5">IFERROR(VLOOKUP(B47,Priceนอกอาคาร,2,FALSE),"")</f>
        <v/>
      </c>
      <c r="I47" s="236"/>
      <c r="J47" s="231" t="str">
        <f t="shared" si="4"/>
        <v/>
      </c>
      <c r="K47" s="229">
        <f t="shared" si="2"/>
        <v>0</v>
      </c>
      <c r="L47" s="234" t="s">
        <v>13</v>
      </c>
    </row>
    <row r="48" spans="1:12" ht="26" thickBot="1" x14ac:dyDescent="1">
      <c r="A48" s="335" t="s">
        <v>97</v>
      </c>
      <c r="B48" s="336"/>
      <c r="C48" s="336"/>
      <c r="D48" s="336"/>
      <c r="E48" s="336"/>
      <c r="F48" s="336"/>
      <c r="G48" s="336"/>
      <c r="H48" s="336"/>
      <c r="I48" s="336"/>
      <c r="J48" s="336"/>
      <c r="K48" s="237">
        <f>SUM(K23:K47)</f>
        <v>7850</v>
      </c>
      <c r="L48" s="238" t="s">
        <v>13</v>
      </c>
    </row>
    <row r="49" spans="1:12" ht="24" hidden="1" x14ac:dyDescent="0.8">
      <c r="A49" s="337" t="s">
        <v>337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9"/>
    </row>
    <row r="50" spans="1:12" ht="27" hidden="1" x14ac:dyDescent="0.9">
      <c r="A50" s="239" t="s">
        <v>46</v>
      </c>
      <c r="B50" s="340" t="s">
        <v>88</v>
      </c>
      <c r="C50" s="340"/>
      <c r="D50" s="340"/>
      <c r="E50" s="340"/>
      <c r="F50" s="340"/>
      <c r="G50" s="340"/>
      <c r="H50" s="241" t="s">
        <v>2</v>
      </c>
      <c r="I50" s="240" t="s">
        <v>30</v>
      </c>
      <c r="J50" s="240" t="s">
        <v>1</v>
      </c>
      <c r="K50" s="241" t="s">
        <v>3</v>
      </c>
      <c r="L50" s="242" t="s">
        <v>1</v>
      </c>
    </row>
    <row r="51" spans="1:12" ht="24" hidden="1" x14ac:dyDescent="0.8">
      <c r="A51" s="243">
        <v>1</v>
      </c>
      <c r="B51" s="312" t="s">
        <v>488</v>
      </c>
      <c r="C51" s="312"/>
      <c r="D51" s="312"/>
      <c r="E51" s="312"/>
      <c r="F51" s="312"/>
      <c r="G51" s="312"/>
      <c r="H51" s="229">
        <f t="shared" ref="H51:H62" si="6">IFERROR(VLOOKUP(B51,Priceนอกอาคาร,2,FALSE),"")</f>
        <v>2000</v>
      </c>
      <c r="I51" s="230"/>
      <c r="J51" s="231" t="str">
        <f>IFERROR(VLOOKUP(B51,หน่วยนอกอาคาร,2,FALSE),"")</f>
        <v>ตัว</v>
      </c>
      <c r="K51" s="229">
        <f t="shared" ref="K51:K62" si="7">IFERROR(I51*H51,0)</f>
        <v>0</v>
      </c>
      <c r="L51" s="232" t="s">
        <v>13</v>
      </c>
    </row>
    <row r="52" spans="1:12" ht="24" hidden="1" x14ac:dyDescent="0.8">
      <c r="A52" s="243">
        <v>2</v>
      </c>
      <c r="B52" s="312" t="s">
        <v>489</v>
      </c>
      <c r="C52" s="312"/>
      <c r="D52" s="312"/>
      <c r="E52" s="312"/>
      <c r="F52" s="312"/>
      <c r="G52" s="312"/>
      <c r="H52" s="229">
        <f t="shared" si="6"/>
        <v>10890</v>
      </c>
      <c r="I52" s="230"/>
      <c r="J52" s="231" t="str">
        <f t="shared" ref="J52:J80" si="8">IFERROR(VLOOKUP(B52,หน่วยนอกอาคาร,2,FALSE),"")</f>
        <v>ตัว</v>
      </c>
      <c r="K52" s="229">
        <f t="shared" si="7"/>
        <v>0</v>
      </c>
      <c r="L52" s="232" t="s">
        <v>13</v>
      </c>
    </row>
    <row r="53" spans="1:12" ht="24" hidden="1" x14ac:dyDescent="0.8">
      <c r="A53" s="243">
        <v>3</v>
      </c>
      <c r="B53" s="312" t="s">
        <v>129</v>
      </c>
      <c r="C53" s="312"/>
      <c r="D53" s="312"/>
      <c r="E53" s="312"/>
      <c r="F53" s="312"/>
      <c r="G53" s="312"/>
      <c r="H53" s="229">
        <f t="shared" si="6"/>
        <v>3785</v>
      </c>
      <c r="I53" s="230"/>
      <c r="J53" s="231" t="str">
        <f t="shared" si="8"/>
        <v>ชุด</v>
      </c>
      <c r="K53" s="229">
        <f t="shared" si="7"/>
        <v>0</v>
      </c>
      <c r="L53" s="232" t="s">
        <v>13</v>
      </c>
    </row>
    <row r="54" spans="1:12" ht="24" hidden="1" x14ac:dyDescent="0.8">
      <c r="A54" s="243">
        <v>4</v>
      </c>
      <c r="B54" s="312" t="s">
        <v>130</v>
      </c>
      <c r="C54" s="312"/>
      <c r="D54" s="312"/>
      <c r="E54" s="312"/>
      <c r="F54" s="312"/>
      <c r="G54" s="312"/>
      <c r="H54" s="229" t="str">
        <f t="shared" si="6"/>
        <v/>
      </c>
      <c r="I54" s="230"/>
      <c r="J54" s="231" t="str">
        <f t="shared" si="8"/>
        <v/>
      </c>
      <c r="K54" s="229">
        <f t="shared" si="7"/>
        <v>0</v>
      </c>
      <c r="L54" s="232" t="s">
        <v>13</v>
      </c>
    </row>
    <row r="55" spans="1:12" ht="24" hidden="1" x14ac:dyDescent="0.8">
      <c r="A55" s="243">
        <v>5</v>
      </c>
      <c r="B55" s="317" t="s">
        <v>131</v>
      </c>
      <c r="C55" s="318"/>
      <c r="D55" s="318"/>
      <c r="E55" s="318"/>
      <c r="F55" s="318"/>
      <c r="G55" s="319"/>
      <c r="H55" s="229">
        <f t="shared" si="6"/>
        <v>1800</v>
      </c>
      <c r="I55" s="230"/>
      <c r="J55" s="231" t="str">
        <f t="shared" si="8"/>
        <v>กล่อง</v>
      </c>
      <c r="K55" s="229">
        <f t="shared" si="7"/>
        <v>0</v>
      </c>
      <c r="L55" s="232" t="s">
        <v>13</v>
      </c>
    </row>
    <row r="56" spans="1:12" ht="24" hidden="1" x14ac:dyDescent="0.8">
      <c r="A56" s="243">
        <v>6</v>
      </c>
      <c r="B56" s="317" t="s">
        <v>41</v>
      </c>
      <c r="C56" s="318"/>
      <c r="D56" s="318"/>
      <c r="E56" s="318"/>
      <c r="F56" s="318"/>
      <c r="G56" s="319"/>
      <c r="H56" s="229">
        <f t="shared" si="6"/>
        <v>50</v>
      </c>
      <c r="I56" s="230"/>
      <c r="J56" s="231" t="str">
        <f t="shared" si="8"/>
        <v>ถุง</v>
      </c>
      <c r="K56" s="229">
        <f t="shared" si="7"/>
        <v>0</v>
      </c>
      <c r="L56" s="232" t="s">
        <v>13</v>
      </c>
    </row>
    <row r="57" spans="1:12" ht="24" hidden="1" x14ac:dyDescent="0.8">
      <c r="A57" s="243">
        <v>7</v>
      </c>
      <c r="B57" s="317"/>
      <c r="C57" s="318"/>
      <c r="D57" s="318"/>
      <c r="E57" s="318"/>
      <c r="F57" s="318"/>
      <c r="G57" s="319"/>
      <c r="H57" s="229" t="str">
        <f t="shared" si="6"/>
        <v/>
      </c>
      <c r="I57" s="230"/>
      <c r="J57" s="231" t="str">
        <f t="shared" si="8"/>
        <v/>
      </c>
      <c r="K57" s="229">
        <f t="shared" si="7"/>
        <v>0</v>
      </c>
      <c r="L57" s="232" t="s">
        <v>13</v>
      </c>
    </row>
    <row r="58" spans="1:12" ht="24" hidden="1" x14ac:dyDescent="0.8">
      <c r="A58" s="243">
        <v>8</v>
      </c>
      <c r="B58" s="317"/>
      <c r="C58" s="318"/>
      <c r="D58" s="318"/>
      <c r="E58" s="318"/>
      <c r="F58" s="318"/>
      <c r="G58" s="319"/>
      <c r="H58" s="229" t="str">
        <f t="shared" si="6"/>
        <v/>
      </c>
      <c r="I58" s="230"/>
      <c r="J58" s="231" t="str">
        <f t="shared" si="8"/>
        <v/>
      </c>
      <c r="K58" s="229">
        <f t="shared" si="7"/>
        <v>0</v>
      </c>
      <c r="L58" s="232" t="s">
        <v>13</v>
      </c>
    </row>
    <row r="59" spans="1:12" ht="24" hidden="1" x14ac:dyDescent="0.8">
      <c r="A59" s="243">
        <v>9</v>
      </c>
      <c r="B59" s="317"/>
      <c r="C59" s="318"/>
      <c r="D59" s="318"/>
      <c r="E59" s="318"/>
      <c r="F59" s="318"/>
      <c r="G59" s="319"/>
      <c r="H59" s="229" t="str">
        <f t="shared" si="6"/>
        <v/>
      </c>
      <c r="I59" s="230"/>
      <c r="J59" s="231" t="str">
        <f t="shared" si="8"/>
        <v/>
      </c>
      <c r="K59" s="229">
        <f t="shared" si="7"/>
        <v>0</v>
      </c>
      <c r="L59" s="232" t="s">
        <v>13</v>
      </c>
    </row>
    <row r="60" spans="1:12" ht="24" hidden="1" x14ac:dyDescent="0.8">
      <c r="A60" s="243">
        <v>10</v>
      </c>
      <c r="B60" s="317"/>
      <c r="C60" s="318"/>
      <c r="D60" s="318"/>
      <c r="E60" s="318"/>
      <c r="F60" s="318"/>
      <c r="G60" s="319"/>
      <c r="H60" s="229" t="str">
        <f t="shared" si="6"/>
        <v/>
      </c>
      <c r="I60" s="230"/>
      <c r="J60" s="231" t="str">
        <f t="shared" si="8"/>
        <v/>
      </c>
      <c r="K60" s="229">
        <f t="shared" si="7"/>
        <v>0</v>
      </c>
      <c r="L60" s="232" t="s">
        <v>13</v>
      </c>
    </row>
    <row r="61" spans="1:12" ht="24" hidden="1" x14ac:dyDescent="0.8">
      <c r="A61" s="243">
        <v>11</v>
      </c>
      <c r="B61" s="317"/>
      <c r="C61" s="318"/>
      <c r="D61" s="318"/>
      <c r="E61" s="318"/>
      <c r="F61" s="318"/>
      <c r="G61" s="319"/>
      <c r="H61" s="229" t="str">
        <f t="shared" si="6"/>
        <v/>
      </c>
      <c r="I61" s="231"/>
      <c r="J61" s="231" t="str">
        <f t="shared" si="8"/>
        <v/>
      </c>
      <c r="K61" s="229">
        <f t="shared" si="7"/>
        <v>0</v>
      </c>
      <c r="L61" s="232" t="s">
        <v>13</v>
      </c>
    </row>
    <row r="62" spans="1:12" ht="24" hidden="1" x14ac:dyDescent="0.8">
      <c r="A62" s="243">
        <v>12</v>
      </c>
      <c r="B62" s="317"/>
      <c r="C62" s="318"/>
      <c r="D62" s="318"/>
      <c r="E62" s="318"/>
      <c r="F62" s="318"/>
      <c r="G62" s="319"/>
      <c r="H62" s="229" t="str">
        <f t="shared" si="6"/>
        <v/>
      </c>
      <c r="I62" s="231"/>
      <c r="J62" s="231" t="str">
        <f t="shared" si="8"/>
        <v/>
      </c>
      <c r="K62" s="229">
        <f t="shared" si="7"/>
        <v>0</v>
      </c>
      <c r="L62" s="232" t="s">
        <v>13</v>
      </c>
    </row>
    <row r="63" spans="1:12" ht="24" hidden="1" x14ac:dyDescent="0.8">
      <c r="A63" s="244">
        <v>13</v>
      </c>
      <c r="B63" s="245"/>
      <c r="C63" s="246"/>
      <c r="D63" s="246"/>
      <c r="E63" s="246"/>
      <c r="F63" s="246"/>
      <c r="G63" s="246"/>
      <c r="H63" s="247"/>
      <c r="I63" s="248"/>
      <c r="J63" s="248"/>
      <c r="K63" s="247"/>
      <c r="L63" s="232"/>
    </row>
    <row r="64" spans="1:12" ht="24" hidden="1" x14ac:dyDescent="0.8">
      <c r="A64" s="244">
        <v>14</v>
      </c>
      <c r="B64" s="245"/>
      <c r="C64" s="246"/>
      <c r="D64" s="246"/>
      <c r="E64" s="246"/>
      <c r="F64" s="246"/>
      <c r="G64" s="246"/>
      <c r="H64" s="247"/>
      <c r="I64" s="248"/>
      <c r="J64" s="248"/>
      <c r="K64" s="247"/>
      <c r="L64" s="232"/>
    </row>
    <row r="65" spans="1:12" ht="24" hidden="1" x14ac:dyDescent="0.8">
      <c r="A65" s="244">
        <v>15</v>
      </c>
      <c r="B65" s="245"/>
      <c r="C65" s="246"/>
      <c r="D65" s="246"/>
      <c r="E65" s="246"/>
      <c r="F65" s="246"/>
      <c r="G65" s="246"/>
      <c r="H65" s="247"/>
      <c r="I65" s="248"/>
      <c r="J65" s="248"/>
      <c r="K65" s="247"/>
      <c r="L65" s="232"/>
    </row>
    <row r="66" spans="1:12" ht="24" hidden="1" x14ac:dyDescent="0.8">
      <c r="A66" s="244">
        <v>16</v>
      </c>
      <c r="B66" s="245"/>
      <c r="C66" s="246"/>
      <c r="D66" s="246"/>
      <c r="E66" s="246"/>
      <c r="F66" s="246"/>
      <c r="G66" s="246"/>
      <c r="H66" s="247"/>
      <c r="I66" s="248"/>
      <c r="J66" s="248"/>
      <c r="K66" s="247"/>
      <c r="L66" s="232"/>
    </row>
    <row r="67" spans="1:12" ht="24" hidden="1" x14ac:dyDescent="0.8">
      <c r="A67" s="244">
        <v>17</v>
      </c>
      <c r="B67" s="245"/>
      <c r="C67" s="246"/>
      <c r="D67" s="246"/>
      <c r="E67" s="246"/>
      <c r="F67" s="246"/>
      <c r="G67" s="246"/>
      <c r="H67" s="247"/>
      <c r="I67" s="248"/>
      <c r="J67" s="248"/>
      <c r="K67" s="247"/>
      <c r="L67" s="232"/>
    </row>
    <row r="68" spans="1:12" ht="24" hidden="1" x14ac:dyDescent="0.8">
      <c r="A68" s="244">
        <v>18</v>
      </c>
      <c r="B68" s="245"/>
      <c r="C68" s="246"/>
      <c r="D68" s="246"/>
      <c r="E68" s="246"/>
      <c r="F68" s="246"/>
      <c r="G68" s="246"/>
      <c r="H68" s="247"/>
      <c r="I68" s="248"/>
      <c r="J68" s="248"/>
      <c r="K68" s="247"/>
      <c r="L68" s="232"/>
    </row>
    <row r="69" spans="1:12" ht="24" hidden="1" x14ac:dyDescent="0.8">
      <c r="A69" s="244">
        <v>19</v>
      </c>
      <c r="B69" s="245"/>
      <c r="C69" s="246"/>
      <c r="D69" s="246"/>
      <c r="E69" s="246"/>
      <c r="F69" s="246"/>
      <c r="G69" s="246"/>
      <c r="H69" s="247"/>
      <c r="I69" s="248"/>
      <c r="J69" s="248"/>
      <c r="K69" s="247"/>
      <c r="L69" s="232"/>
    </row>
    <row r="70" spans="1:12" ht="24" hidden="1" x14ac:dyDescent="0.8">
      <c r="A70" s="244">
        <v>20</v>
      </c>
      <c r="B70" s="245"/>
      <c r="C70" s="246"/>
      <c r="D70" s="246"/>
      <c r="E70" s="246"/>
      <c r="F70" s="246"/>
      <c r="G70" s="246"/>
      <c r="H70" s="247"/>
      <c r="I70" s="248"/>
      <c r="J70" s="248"/>
      <c r="K70" s="247"/>
      <c r="L70" s="232"/>
    </row>
    <row r="71" spans="1:12" ht="24" hidden="1" x14ac:dyDescent="0.8">
      <c r="A71" s="244">
        <v>21</v>
      </c>
      <c r="B71" s="245"/>
      <c r="C71" s="246"/>
      <c r="D71" s="246"/>
      <c r="E71" s="246"/>
      <c r="F71" s="246"/>
      <c r="G71" s="246"/>
      <c r="H71" s="247"/>
      <c r="I71" s="248"/>
      <c r="J71" s="248"/>
      <c r="K71" s="247"/>
      <c r="L71" s="232"/>
    </row>
    <row r="72" spans="1:12" ht="24" hidden="1" x14ac:dyDescent="0.8">
      <c r="A72" s="244">
        <v>22</v>
      </c>
      <c r="B72" s="245"/>
      <c r="C72" s="246"/>
      <c r="D72" s="246"/>
      <c r="E72" s="246"/>
      <c r="F72" s="246"/>
      <c r="G72" s="246"/>
      <c r="H72" s="247"/>
      <c r="I72" s="248"/>
      <c r="J72" s="248"/>
      <c r="K72" s="247"/>
      <c r="L72" s="232"/>
    </row>
    <row r="73" spans="1:12" ht="24" hidden="1" x14ac:dyDescent="0.8">
      <c r="A73" s="244">
        <v>23</v>
      </c>
      <c r="B73" s="245"/>
      <c r="C73" s="246"/>
      <c r="D73" s="246"/>
      <c r="E73" s="246"/>
      <c r="F73" s="246"/>
      <c r="G73" s="246"/>
      <c r="H73" s="247"/>
      <c r="I73" s="248"/>
      <c r="J73" s="248"/>
      <c r="K73" s="247"/>
      <c r="L73" s="232"/>
    </row>
    <row r="74" spans="1:12" ht="24" hidden="1" x14ac:dyDescent="0.8">
      <c r="A74" s="244">
        <v>24</v>
      </c>
      <c r="B74" s="245"/>
      <c r="C74" s="246"/>
      <c r="D74" s="246"/>
      <c r="E74" s="246"/>
      <c r="F74" s="246"/>
      <c r="G74" s="246"/>
      <c r="H74" s="247"/>
      <c r="I74" s="248"/>
      <c r="J74" s="248"/>
      <c r="K74" s="247"/>
      <c r="L74" s="232"/>
    </row>
    <row r="75" spans="1:12" ht="24" hidden="1" x14ac:dyDescent="0.8">
      <c r="A75" s="244">
        <v>25</v>
      </c>
      <c r="B75" s="245"/>
      <c r="C75" s="246"/>
      <c r="D75" s="246"/>
      <c r="E75" s="246"/>
      <c r="F75" s="246"/>
      <c r="G75" s="246"/>
      <c r="H75" s="247"/>
      <c r="I75" s="248"/>
      <c r="J75" s="248"/>
      <c r="K75" s="247"/>
      <c r="L75" s="232"/>
    </row>
    <row r="76" spans="1:12" ht="24" hidden="1" x14ac:dyDescent="0.8">
      <c r="A76" s="244">
        <v>26</v>
      </c>
      <c r="B76" s="245"/>
      <c r="C76" s="246"/>
      <c r="D76" s="246"/>
      <c r="E76" s="246"/>
      <c r="F76" s="246"/>
      <c r="G76" s="246"/>
      <c r="H76" s="247" t="str">
        <f t="shared" ref="H76:H80" si="9">IFERROR(VLOOKUP(B76,Priceนอกอาคาร,2,FALSE),"")</f>
        <v/>
      </c>
      <c r="I76" s="248"/>
      <c r="J76" s="248" t="str">
        <f t="shared" si="8"/>
        <v/>
      </c>
      <c r="K76" s="247">
        <f>IFERROR(I76*H76,0)</f>
        <v>0</v>
      </c>
      <c r="L76" s="232"/>
    </row>
    <row r="77" spans="1:12" ht="24" hidden="1" x14ac:dyDescent="0.8">
      <c r="A77" s="244">
        <v>27</v>
      </c>
      <c r="B77" s="245"/>
      <c r="C77" s="246"/>
      <c r="D77" s="246"/>
      <c r="E77" s="246"/>
      <c r="F77" s="246"/>
      <c r="G77" s="246"/>
      <c r="H77" s="247" t="str">
        <f t="shared" si="9"/>
        <v/>
      </c>
      <c r="I77" s="248"/>
      <c r="J77" s="248" t="str">
        <f t="shared" si="8"/>
        <v/>
      </c>
      <c r="K77" s="247">
        <f>IFERROR(I77*H77,0)</f>
        <v>0</v>
      </c>
      <c r="L77" s="232"/>
    </row>
    <row r="78" spans="1:12" ht="11.5" hidden="1" customHeight="1" x14ac:dyDescent="0.8">
      <c r="A78" s="244">
        <v>28</v>
      </c>
      <c r="B78" s="245"/>
      <c r="C78" s="246"/>
      <c r="D78" s="246"/>
      <c r="E78" s="246"/>
      <c r="F78" s="246"/>
      <c r="G78" s="246"/>
      <c r="H78" s="247" t="str">
        <f t="shared" si="9"/>
        <v/>
      </c>
      <c r="I78" s="248"/>
      <c r="J78" s="248" t="str">
        <f t="shared" si="8"/>
        <v/>
      </c>
      <c r="K78" s="247">
        <f>IFERROR(I78*H78,0)</f>
        <v>0</v>
      </c>
      <c r="L78" s="232"/>
    </row>
    <row r="79" spans="1:12" ht="24" hidden="1" x14ac:dyDescent="0.8">
      <c r="A79" s="244">
        <v>29</v>
      </c>
      <c r="B79" s="245"/>
      <c r="C79" s="246"/>
      <c r="D79" s="246"/>
      <c r="E79" s="246"/>
      <c r="F79" s="246"/>
      <c r="G79" s="246"/>
      <c r="H79" s="247" t="str">
        <f t="shared" si="9"/>
        <v/>
      </c>
      <c r="I79" s="248"/>
      <c r="J79" s="248" t="str">
        <f t="shared" si="8"/>
        <v/>
      </c>
      <c r="K79" s="247">
        <f>IFERROR(I79*H79,0)</f>
        <v>0</v>
      </c>
      <c r="L79" s="232"/>
    </row>
    <row r="80" spans="1:12" ht="24" hidden="1" x14ac:dyDescent="0.8">
      <c r="A80" s="249">
        <v>30</v>
      </c>
      <c r="B80" s="250"/>
      <c r="C80" s="251"/>
      <c r="D80" s="251"/>
      <c r="E80" s="251"/>
      <c r="F80" s="251"/>
      <c r="G80" s="251"/>
      <c r="H80" s="252" t="str">
        <f t="shared" si="9"/>
        <v/>
      </c>
      <c r="I80" s="248"/>
      <c r="J80" s="248" t="str">
        <f t="shared" si="8"/>
        <v/>
      </c>
      <c r="K80" s="252">
        <f>IFERROR(I80*H80,0)</f>
        <v>0</v>
      </c>
      <c r="L80" s="253"/>
    </row>
    <row r="81" spans="1:12" ht="26" hidden="1" thickBot="1" x14ac:dyDescent="0.85">
      <c r="A81" s="254"/>
      <c r="B81" s="334"/>
      <c r="C81" s="334"/>
      <c r="D81" s="334"/>
      <c r="E81" s="334"/>
      <c r="F81" s="334"/>
      <c r="G81" s="334"/>
      <c r="H81" s="255"/>
      <c r="I81" s="352" t="s">
        <v>97</v>
      </c>
      <c r="J81" s="352"/>
      <c r="K81" s="256">
        <f>SUM(K51:K80)</f>
        <v>0</v>
      </c>
      <c r="L81" s="257" t="s">
        <v>13</v>
      </c>
    </row>
    <row r="82" spans="1:12" ht="24" x14ac:dyDescent="0.8">
      <c r="A82" s="258"/>
      <c r="B82" s="353" t="s">
        <v>707</v>
      </c>
      <c r="C82" s="354"/>
      <c r="D82" s="354"/>
      <c r="E82" s="354"/>
      <c r="F82" s="354"/>
      <c r="G82" s="355"/>
      <c r="H82" s="259"/>
      <c r="I82" s="260"/>
      <c r="J82" s="260"/>
      <c r="K82" s="259"/>
      <c r="L82" s="261"/>
    </row>
    <row r="83" spans="1:12" ht="24" x14ac:dyDescent="0.8">
      <c r="A83" s="262" t="s">
        <v>46</v>
      </c>
      <c r="B83" s="356" t="s">
        <v>96</v>
      </c>
      <c r="C83" s="356"/>
      <c r="D83" s="356"/>
      <c r="E83" s="356"/>
      <c r="F83" s="356"/>
      <c r="G83" s="356"/>
      <c r="H83" s="264" t="s">
        <v>47</v>
      </c>
      <c r="I83" s="263" t="s">
        <v>48</v>
      </c>
      <c r="J83" s="263" t="s">
        <v>1</v>
      </c>
      <c r="K83" s="264" t="s">
        <v>49</v>
      </c>
      <c r="L83" s="265" t="s">
        <v>1</v>
      </c>
    </row>
    <row r="84" spans="1:12" ht="24" x14ac:dyDescent="0.8">
      <c r="A84" s="266">
        <v>1</v>
      </c>
      <c r="B84" s="312"/>
      <c r="C84" s="312"/>
      <c r="D84" s="312"/>
      <c r="E84" s="312"/>
      <c r="F84" s="312"/>
      <c r="G84" s="312"/>
      <c r="H84" s="229" t="str">
        <f t="shared" ref="H84:H98" si="10">IFERROR(VLOOKUP(B84,Priceนอกอาคาร,2,FALSE),"")</f>
        <v/>
      </c>
      <c r="I84" s="230"/>
      <c r="J84" s="231" t="str">
        <f t="shared" ref="J84:J98" si="11">IFERROR(VLOOKUP(B84,หน่วยนอกอาคาร,2,FALSE),"")</f>
        <v/>
      </c>
      <c r="K84" s="229">
        <f t="shared" ref="K84:K98" si="12">IFERROR(I84*H84,0)</f>
        <v>0</v>
      </c>
      <c r="L84" s="267" t="s">
        <v>13</v>
      </c>
    </row>
    <row r="85" spans="1:12" ht="24" x14ac:dyDescent="0.8">
      <c r="A85" s="266">
        <v>2</v>
      </c>
      <c r="B85" s="312"/>
      <c r="C85" s="312"/>
      <c r="D85" s="312"/>
      <c r="E85" s="312"/>
      <c r="F85" s="312"/>
      <c r="G85" s="312"/>
      <c r="H85" s="229" t="str">
        <f t="shared" si="10"/>
        <v/>
      </c>
      <c r="I85" s="235"/>
      <c r="J85" s="231" t="str">
        <f t="shared" si="11"/>
        <v/>
      </c>
      <c r="K85" s="229">
        <f t="shared" si="12"/>
        <v>0</v>
      </c>
      <c r="L85" s="267" t="s">
        <v>13</v>
      </c>
    </row>
    <row r="86" spans="1:12" ht="24" x14ac:dyDescent="0.8">
      <c r="A86" s="266">
        <v>3</v>
      </c>
      <c r="B86" s="341"/>
      <c r="C86" s="342"/>
      <c r="D86" s="342"/>
      <c r="E86" s="342"/>
      <c r="F86" s="342"/>
      <c r="G86" s="343"/>
      <c r="H86" s="229" t="str">
        <f t="shared" si="10"/>
        <v/>
      </c>
      <c r="I86" s="235"/>
      <c r="J86" s="231" t="str">
        <f t="shared" ref="J86" si="13">IFERROR(VLOOKUP(B86,หน่วยนอกอาคาร,2,FALSE),"")</f>
        <v/>
      </c>
      <c r="K86" s="229">
        <f t="shared" ref="K86" si="14">IFERROR(I86*H86,0)</f>
        <v>0</v>
      </c>
      <c r="L86" s="267" t="s">
        <v>13</v>
      </c>
    </row>
    <row r="87" spans="1:12" ht="24" x14ac:dyDescent="0.8">
      <c r="A87" s="266">
        <v>4</v>
      </c>
      <c r="B87" s="341"/>
      <c r="C87" s="342"/>
      <c r="D87" s="342"/>
      <c r="E87" s="342"/>
      <c r="F87" s="342"/>
      <c r="G87" s="343"/>
      <c r="H87" s="229" t="str">
        <f t="shared" si="10"/>
        <v/>
      </c>
      <c r="I87" s="235"/>
      <c r="J87" s="231" t="str">
        <f t="shared" ref="J87:J88" si="15">IFERROR(VLOOKUP(B87,หน่วยนอกอาคาร,2,FALSE),"")</f>
        <v/>
      </c>
      <c r="K87" s="229">
        <f t="shared" ref="K87" si="16">IFERROR(I87*H87,0)</f>
        <v>0</v>
      </c>
      <c r="L87" s="267" t="s">
        <v>13</v>
      </c>
    </row>
    <row r="88" spans="1:12" ht="24" x14ac:dyDescent="0.8">
      <c r="A88" s="266">
        <v>5</v>
      </c>
      <c r="B88" s="341"/>
      <c r="C88" s="342"/>
      <c r="D88" s="342"/>
      <c r="E88" s="342"/>
      <c r="F88" s="342"/>
      <c r="G88" s="343"/>
      <c r="H88" s="229" t="str">
        <f t="shared" si="10"/>
        <v/>
      </c>
      <c r="I88" s="235"/>
      <c r="J88" s="231" t="str">
        <f t="shared" si="15"/>
        <v/>
      </c>
      <c r="K88" s="229"/>
      <c r="L88" s="267" t="s">
        <v>13</v>
      </c>
    </row>
    <row r="89" spans="1:12" ht="24" x14ac:dyDescent="0.8">
      <c r="A89" s="266">
        <v>6</v>
      </c>
      <c r="B89" s="312"/>
      <c r="C89" s="312"/>
      <c r="D89" s="312"/>
      <c r="E89" s="312"/>
      <c r="F89" s="312"/>
      <c r="G89" s="312"/>
      <c r="H89" s="229" t="str">
        <f t="shared" si="10"/>
        <v/>
      </c>
      <c r="I89" s="235"/>
      <c r="J89" s="231" t="str">
        <f t="shared" si="11"/>
        <v/>
      </c>
      <c r="K89" s="229">
        <f t="shared" si="12"/>
        <v>0</v>
      </c>
      <c r="L89" s="267" t="s">
        <v>13</v>
      </c>
    </row>
    <row r="90" spans="1:12" ht="26" thickBot="1" x14ac:dyDescent="0.85">
      <c r="A90" s="335" t="s">
        <v>97</v>
      </c>
      <c r="B90" s="336"/>
      <c r="C90" s="336"/>
      <c r="D90" s="336"/>
      <c r="E90" s="336"/>
      <c r="F90" s="336"/>
      <c r="G90" s="336"/>
      <c r="H90" s="336"/>
      <c r="I90" s="336"/>
      <c r="J90" s="336"/>
      <c r="K90" s="268">
        <f>SUM(K84:K89)</f>
        <v>0</v>
      </c>
      <c r="L90" s="269" t="s">
        <v>13</v>
      </c>
    </row>
    <row r="91" spans="1:12" ht="24" x14ac:dyDescent="0.8">
      <c r="A91" s="258"/>
      <c r="B91" s="353" t="s">
        <v>450</v>
      </c>
      <c r="C91" s="354"/>
      <c r="D91" s="354"/>
      <c r="E91" s="354"/>
      <c r="F91" s="354"/>
      <c r="G91" s="355"/>
      <c r="H91" s="259"/>
      <c r="I91" s="260"/>
      <c r="J91" s="260"/>
      <c r="K91" s="259"/>
      <c r="L91" s="261"/>
    </row>
    <row r="92" spans="1:12" ht="24" x14ac:dyDescent="0.8">
      <c r="A92" s="262" t="s">
        <v>46</v>
      </c>
      <c r="B92" s="356" t="s">
        <v>96</v>
      </c>
      <c r="C92" s="356"/>
      <c r="D92" s="356"/>
      <c r="E92" s="356"/>
      <c r="F92" s="356"/>
      <c r="G92" s="356"/>
      <c r="H92" s="264" t="s">
        <v>47</v>
      </c>
      <c r="I92" s="263" t="s">
        <v>48</v>
      </c>
      <c r="J92" s="263" t="s">
        <v>1</v>
      </c>
      <c r="K92" s="264" t="s">
        <v>49</v>
      </c>
      <c r="L92" s="265" t="s">
        <v>1</v>
      </c>
    </row>
    <row r="93" spans="1:12" ht="24" x14ac:dyDescent="0.8">
      <c r="A93" s="266">
        <v>1</v>
      </c>
      <c r="B93" s="312" t="s">
        <v>421</v>
      </c>
      <c r="C93" s="312"/>
      <c r="D93" s="312"/>
      <c r="E93" s="312"/>
      <c r="F93" s="312"/>
      <c r="G93" s="312"/>
      <c r="H93" s="229">
        <f t="shared" ref="H93:H95" si="17">IFERROR(VLOOKUP(B93,Priceนอกอาคาร,2,FALSE),"")</f>
        <v>1500</v>
      </c>
      <c r="I93" s="230">
        <v>1</v>
      </c>
      <c r="J93" s="231" t="str">
        <f t="shared" ref="J93:J95" si="18">IFERROR(VLOOKUP(B93,หน่วยนอกอาคาร,2,FALSE),"")</f>
        <v>วัน</v>
      </c>
      <c r="K93" s="229">
        <f t="shared" ref="K93:K95" si="19">IFERROR(I93*H93,0)</f>
        <v>1500</v>
      </c>
      <c r="L93" s="267" t="s">
        <v>13</v>
      </c>
    </row>
    <row r="94" spans="1:12" ht="24" x14ac:dyDescent="0.8">
      <c r="A94" s="266">
        <v>2</v>
      </c>
      <c r="B94" s="312"/>
      <c r="C94" s="312"/>
      <c r="D94" s="312"/>
      <c r="E94" s="312"/>
      <c r="F94" s="312"/>
      <c r="G94" s="312"/>
      <c r="H94" s="229" t="str">
        <f t="shared" si="17"/>
        <v/>
      </c>
      <c r="I94" s="235"/>
      <c r="J94" s="231" t="str">
        <f t="shared" si="18"/>
        <v/>
      </c>
      <c r="K94" s="229">
        <f t="shared" si="19"/>
        <v>0</v>
      </c>
      <c r="L94" s="267" t="s">
        <v>13</v>
      </c>
    </row>
    <row r="95" spans="1:12" ht="24" x14ac:dyDescent="0.8">
      <c r="A95" s="266">
        <v>3</v>
      </c>
      <c r="B95" s="312"/>
      <c r="C95" s="312"/>
      <c r="D95" s="312"/>
      <c r="E95" s="312"/>
      <c r="F95" s="312"/>
      <c r="G95" s="312"/>
      <c r="H95" s="229" t="str">
        <f t="shared" si="17"/>
        <v/>
      </c>
      <c r="I95" s="235"/>
      <c r="J95" s="231" t="str">
        <f t="shared" si="18"/>
        <v/>
      </c>
      <c r="K95" s="229">
        <f t="shared" si="19"/>
        <v>0</v>
      </c>
      <c r="L95" s="267" t="s">
        <v>13</v>
      </c>
    </row>
    <row r="96" spans="1:12" ht="24" x14ac:dyDescent="0.8">
      <c r="A96" s="266">
        <v>4</v>
      </c>
      <c r="B96" s="312"/>
      <c r="C96" s="312"/>
      <c r="D96" s="312"/>
      <c r="E96" s="312"/>
      <c r="F96" s="312"/>
      <c r="G96" s="312"/>
      <c r="H96" s="229" t="str">
        <f t="shared" si="10"/>
        <v/>
      </c>
      <c r="I96" s="235"/>
      <c r="J96" s="231" t="str">
        <f t="shared" si="11"/>
        <v/>
      </c>
      <c r="K96" s="229">
        <f t="shared" si="12"/>
        <v>0</v>
      </c>
      <c r="L96" s="267" t="s">
        <v>13</v>
      </c>
    </row>
    <row r="97" spans="1:16" ht="24.5" thickBot="1" x14ac:dyDescent="0.85">
      <c r="A97" s="270">
        <v>5</v>
      </c>
      <c r="B97" s="357"/>
      <c r="C97" s="357"/>
      <c r="D97" s="357"/>
      <c r="E97" s="357"/>
      <c r="F97" s="357"/>
      <c r="G97" s="357"/>
      <c r="H97" s="271" t="str">
        <f t="shared" si="10"/>
        <v/>
      </c>
      <c r="I97" s="272"/>
      <c r="J97" s="273" t="str">
        <f t="shared" si="11"/>
        <v/>
      </c>
      <c r="K97" s="271">
        <f t="shared" si="12"/>
        <v>0</v>
      </c>
      <c r="L97" s="274" t="s">
        <v>13</v>
      </c>
    </row>
    <row r="98" spans="1:16" ht="23.5" hidden="1" customHeight="1" thickBot="1" x14ac:dyDescent="0.5">
      <c r="A98" s="90">
        <v>6</v>
      </c>
      <c r="B98" s="346"/>
      <c r="C98" s="347"/>
      <c r="D98" s="347"/>
      <c r="E98" s="347"/>
      <c r="F98" s="347"/>
      <c r="G98" s="348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75" customHeight="1" x14ac:dyDescent="0.5">
      <c r="A99" s="32"/>
      <c r="B99" s="345" t="s">
        <v>854</v>
      </c>
      <c r="C99" s="345"/>
      <c r="D99" s="345"/>
      <c r="E99" s="345"/>
      <c r="F99" s="345"/>
      <c r="G99" s="345"/>
      <c r="H99" s="33"/>
      <c r="I99" s="349" t="s">
        <v>97</v>
      </c>
      <c r="J99" s="349"/>
      <c r="K99" s="163">
        <f>SUM(K93:K97)</f>
        <v>1500</v>
      </c>
      <c r="L99" s="26" t="s">
        <v>13</v>
      </c>
    </row>
    <row r="100" spans="1:16" ht="6.65" hidden="1" customHeight="1" x14ac:dyDescent="0.5">
      <c r="A100" s="32"/>
      <c r="B100" s="345"/>
      <c r="C100" s="345"/>
      <c r="D100" s="345"/>
      <c r="E100" s="345"/>
      <c r="F100" s="345"/>
      <c r="G100" s="345"/>
      <c r="H100" s="33"/>
      <c r="I100" s="35"/>
      <c r="J100" s="35"/>
      <c r="K100" s="34"/>
      <c r="L100" s="26"/>
    </row>
    <row r="101" spans="1:16" ht="24.5" x14ac:dyDescent="0.65">
      <c r="A101" s="27"/>
      <c r="B101" s="345" t="s">
        <v>855</v>
      </c>
      <c r="C101" s="345"/>
      <c r="D101" s="345"/>
      <c r="E101" s="345"/>
      <c r="F101" s="345"/>
      <c r="G101" s="345"/>
      <c r="H101" s="96"/>
      <c r="I101" s="27"/>
      <c r="J101" s="36" t="s">
        <v>98</v>
      </c>
      <c r="K101" s="116">
        <f>K90+K81+K48+K99</f>
        <v>9350</v>
      </c>
      <c r="L101" s="37" t="s">
        <v>13</v>
      </c>
    </row>
    <row r="102" spans="1:16" ht="23.5" thickBot="1" x14ac:dyDescent="0.55000000000000004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4" thickTop="1" thickBot="1" x14ac:dyDescent="0.55000000000000004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9350</v>
      </c>
      <c r="L103" s="37" t="s">
        <v>13</v>
      </c>
    </row>
    <row r="104" spans="1:16" ht="25" thickTop="1" x14ac:dyDescent="0.65">
      <c r="A104" s="27"/>
      <c r="B104" s="345"/>
      <c r="C104" s="345"/>
      <c r="D104" s="345"/>
      <c r="E104" s="345"/>
      <c r="F104" s="345"/>
      <c r="G104" s="345"/>
      <c r="H104" s="358" t="s">
        <v>443</v>
      </c>
      <c r="I104" s="358"/>
      <c r="J104" s="358"/>
      <c r="K104" s="94" t="e">
        <f>(K48+K90-K102)/(K20+G20)</f>
        <v>#DIV/0!</v>
      </c>
      <c r="L104" s="37" t="s">
        <v>51</v>
      </c>
    </row>
    <row r="105" spans="1:16" ht="24.5" x14ac:dyDescent="0.65">
      <c r="A105" s="38"/>
      <c r="B105" s="345"/>
      <c r="C105" s="345"/>
      <c r="D105" s="345"/>
      <c r="E105" s="345"/>
      <c r="F105" s="345"/>
      <c r="G105" s="345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75" customHeight="1" x14ac:dyDescent="0.65">
      <c r="A106" s="32"/>
      <c r="B106" s="345"/>
      <c r="C106" s="345"/>
      <c r="D106" s="345"/>
      <c r="E106" s="345"/>
      <c r="F106" s="345"/>
      <c r="G106" s="345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" customHeight="1" x14ac:dyDescent="0.8">
      <c r="A107" s="361" t="s">
        <v>580</v>
      </c>
      <c r="B107" s="361"/>
      <c r="C107" s="361"/>
      <c r="D107" s="344" t="s">
        <v>806</v>
      </c>
      <c r="E107" s="344"/>
      <c r="F107" s="344"/>
      <c r="G107" s="344"/>
      <c r="H107" s="344" t="s">
        <v>708</v>
      </c>
      <c r="I107" s="344"/>
      <c r="J107" s="344"/>
      <c r="K107" s="344"/>
      <c r="L107" s="344"/>
    </row>
    <row r="108" spans="1:16" ht="49.4" customHeight="1" x14ac:dyDescent="0.8">
      <c r="A108" s="344" t="s">
        <v>490</v>
      </c>
      <c r="B108" s="344"/>
      <c r="C108" s="344"/>
      <c r="D108" s="344" t="s">
        <v>490</v>
      </c>
      <c r="E108" s="344"/>
      <c r="F108" s="344"/>
      <c r="G108" s="344"/>
      <c r="H108" s="344" t="s">
        <v>576</v>
      </c>
      <c r="I108" s="344"/>
      <c r="J108" s="344"/>
      <c r="K108" s="344"/>
      <c r="L108" s="344"/>
    </row>
    <row r="109" spans="1:16" ht="20.5" customHeight="1" x14ac:dyDescent="0.8">
      <c r="A109" s="350" t="s">
        <v>242</v>
      </c>
      <c r="B109" s="350"/>
      <c r="C109" s="350"/>
      <c r="D109" s="351" t="s">
        <v>243</v>
      </c>
      <c r="E109" s="351"/>
      <c r="F109" s="351"/>
      <c r="G109" s="351"/>
      <c r="H109" s="351" t="s">
        <v>840</v>
      </c>
      <c r="I109" s="351"/>
      <c r="J109" s="351"/>
      <c r="K109" s="351"/>
      <c r="L109" s="351"/>
    </row>
    <row r="110" spans="1:16" ht="20.5" customHeight="1" x14ac:dyDescent="0.8">
      <c r="A110" s="351" t="str">
        <f>VLOOKUP(A109,'Ref.3'!M3:O25,3,0)</f>
        <v>Sales Supervisor</v>
      </c>
      <c r="B110" s="351"/>
      <c r="C110" s="351"/>
      <c r="D110" s="351" t="str">
        <f>VLOOKUP(D109,'Ref.3'!O29:P34,2,0)</f>
        <v xml:space="preserve"> Assistant Sales Director Acting for Sales Director</v>
      </c>
      <c r="E110" s="351"/>
      <c r="F110" s="351"/>
      <c r="G110" s="351"/>
      <c r="H110" s="360" t="s">
        <v>614</v>
      </c>
      <c r="I110" s="360"/>
      <c r="J110" s="360"/>
      <c r="K110" s="360"/>
      <c r="L110" s="360"/>
    </row>
    <row r="111" spans="1:16" ht="20.5" customHeight="1" x14ac:dyDescent="0.8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359"/>
      <c r="O111" s="359"/>
      <c r="P111" s="359"/>
    </row>
    <row r="112" spans="1:16" ht="24" x14ac:dyDescent="0.8">
      <c r="A112" s="344" t="str">
        <f>VLOOKUP(A114,'Ref.3'!I14:J161,2,0)</f>
        <v xml:space="preserve">ผู้อนุมัติส่วนงาน Service </v>
      </c>
      <c r="B112" s="344"/>
      <c r="C112" s="344"/>
      <c r="D112" s="344"/>
      <c r="E112" s="344"/>
      <c r="F112" s="344"/>
      <c r="G112" s="344"/>
      <c r="H112" s="344" t="s">
        <v>706</v>
      </c>
      <c r="I112" s="344"/>
      <c r="J112" s="344"/>
      <c r="K112" s="344"/>
      <c r="L112" s="344"/>
    </row>
    <row r="113" spans="1:12" ht="49.4" customHeight="1" x14ac:dyDescent="0.8">
      <c r="A113" s="344" t="s">
        <v>490</v>
      </c>
      <c r="B113" s="344"/>
      <c r="C113" s="344"/>
      <c r="D113" s="344"/>
      <c r="E113" s="344"/>
      <c r="F113" s="344"/>
      <c r="G113" s="344"/>
      <c r="H113" s="344" t="s">
        <v>491</v>
      </c>
      <c r="I113" s="344"/>
      <c r="J113" s="344"/>
      <c r="K113" s="344"/>
      <c r="L113" s="344"/>
    </row>
    <row r="114" spans="1:12" ht="20.5" customHeight="1" x14ac:dyDescent="0.8">
      <c r="A114" s="351" t="s">
        <v>647</v>
      </c>
      <c r="B114" s="351"/>
      <c r="C114" s="351"/>
      <c r="D114" s="350"/>
      <c r="E114" s="350"/>
      <c r="F114" s="350"/>
      <c r="G114" s="350"/>
      <c r="H114" s="350" t="s">
        <v>539</v>
      </c>
      <c r="I114" s="350"/>
      <c r="J114" s="350"/>
      <c r="K114" s="350"/>
      <c r="L114" s="350"/>
    </row>
    <row r="115" spans="1:12" ht="24" x14ac:dyDescent="0.8">
      <c r="A115" s="351" t="str">
        <f>VLOOKUP(A114,'Ref.3'!I14:K16,3,0)</f>
        <v>ผู้ช่วยผู้อำนวยการส่วนงานบริการ</v>
      </c>
      <c r="B115" s="351"/>
      <c r="C115" s="351"/>
      <c r="D115" s="351"/>
      <c r="E115" s="351"/>
      <c r="F115" s="351"/>
      <c r="G115" s="351"/>
      <c r="H115" s="351" t="str">
        <f>VLOOKUP(H114,'Ref.3'!I8:J10,2,0)</f>
        <v>ผู้อนุมัติสายงาน Cable</v>
      </c>
      <c r="I115" s="351"/>
      <c r="J115" s="351"/>
      <c r="K115" s="351"/>
      <c r="L115" s="351"/>
    </row>
    <row r="116" spans="1:12" x14ac:dyDescent="0.35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 x14ac:dyDescent="0.35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 x14ac:dyDescent="0.35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 x14ac:dyDescent="0.35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sheetProtection algorithmName="SHA-512" hashValue="biBrdcCfB8JSoGD00Ih5DHqCEpQkNGjoGnCA1EnbrZGeIVWTWoe6jcWhwp2I8Uck8fZ3T/3HVL1aKud1fQHVIg==" saltValue="q05UaqAPZOwjbofGdc0fAg==" spinCount="100000" sheet="1" objects="1" scenarios="1"/>
  <dataConsolidate/>
  <mergeCells count="134"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2024-06-24T06:23:11Z</cp:lastPrinted>
  <dcterms:created xsi:type="dcterms:W3CDTF">2021-08-28T09:02:17Z</dcterms:created>
  <dcterms:modified xsi:type="dcterms:W3CDTF">2024-08-01T03:06:12Z</dcterms:modified>
</cp:coreProperties>
</file>